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Maestría Unal - Ingeniería de Sistemas y Computación\03_Semestre I\Sistemas Distribuidos\Proyecto\cuda\"/>
    </mc:Choice>
  </mc:AlternateContent>
  <xr:revisionPtr revIDLastSave="0" documentId="13_ncr:1_{1449CE7F-784B-4AC5-B0BB-782C0411539B}" xr6:coauthVersionLast="40" xr6:coauthVersionMax="40" xr10:uidLastSave="{00000000-0000-0000-0000-000000000000}"/>
  <bookViews>
    <workbookView xWindow="-120" yWindow="-120" windowWidth="20730" windowHeight="11160" tabRatio="606" firstSheet="9" activeTab="10" xr2:uid="{0CD43268-9F7B-4F38-A071-76F6F66115A0}"/>
  </bookViews>
  <sheets>
    <sheet name="SEQUENTIAL" sheetId="1" r:id="rId1"/>
    <sheet name="OMP" sheetId="2" r:id="rId2"/>
    <sheet name="CUDA" sheetId="9" r:id="rId3"/>
    <sheet name="OPENCL" sheetId="12" r:id="rId4"/>
    <sheet name="MPI" sheetId="14" r:id="rId5"/>
    <sheet name="SEQUENTIAL ANALYSIS" sheetId="5" r:id="rId6"/>
    <sheet name="OMP ANALYSIS" sheetId="4" r:id="rId7"/>
    <sheet name="OMP O3 ANALYSIS" sheetId="6" r:id="rId8"/>
    <sheet name="CUDA ANALYSIS" sheetId="11" r:id="rId9"/>
    <sheet name="OPENCL ANALYSIS" sheetId="13" r:id="rId10"/>
    <sheet name="MPI ANALYSIS" sheetId="15" r:id="rId11"/>
  </sheets>
  <calcPr calcId="191029" concurrentCalc="0"/>
  <pivotCaches>
    <pivotCache cacheId="2" r:id="rId12"/>
    <pivotCache cacheId="6" r:id="rId13"/>
    <pivotCache cacheId="10" r:id="rId14"/>
    <pivotCache cacheId="22" r:id="rId15"/>
    <pivotCache cacheId="26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5" l="1"/>
  <c r="B28" i="15"/>
  <c r="B27" i="15"/>
  <c r="A29" i="15"/>
  <c r="A28" i="15"/>
  <c r="A27" i="15"/>
  <c r="B70" i="13"/>
  <c r="B69" i="13"/>
  <c r="B68" i="13"/>
  <c r="A70" i="13"/>
  <c r="A69" i="13"/>
  <c r="A68" i="13"/>
  <c r="B61" i="13"/>
  <c r="B60" i="13"/>
  <c r="B59" i="13"/>
  <c r="A61" i="13"/>
  <c r="A60" i="13"/>
  <c r="A59" i="13"/>
  <c r="A45" i="13"/>
  <c r="A44" i="13"/>
  <c r="A43" i="13"/>
  <c r="B30" i="13"/>
  <c r="B29" i="13"/>
  <c r="B28" i="13"/>
  <c r="A30" i="13"/>
  <c r="A29" i="13"/>
  <c r="A28" i="13"/>
  <c r="A51" i="11"/>
  <c r="A50" i="11"/>
  <c r="A49" i="11"/>
  <c r="B51" i="11"/>
  <c r="B50" i="11"/>
  <c r="B49" i="11"/>
  <c r="A36" i="11"/>
  <c r="A35" i="11"/>
  <c r="A34" i="11"/>
  <c r="B28" i="11"/>
  <c r="B27" i="11"/>
  <c r="B26" i="11"/>
  <c r="A28" i="11"/>
  <c r="A27" i="11"/>
  <c r="A26" i="11"/>
  <c r="B26" i="6"/>
  <c r="B25" i="6"/>
  <c r="B24" i="6"/>
  <c r="C18" i="6"/>
  <c r="D18" i="6"/>
  <c r="C19" i="6"/>
  <c r="D19" i="6"/>
  <c r="C20" i="6"/>
  <c r="D20" i="6"/>
  <c r="B20" i="6"/>
  <c r="B19" i="6"/>
  <c r="B18" i="6"/>
  <c r="B20" i="4"/>
  <c r="B19" i="4"/>
  <c r="B18" i="4"/>
  <c r="E20" i="6"/>
  <c r="D18" i="4"/>
  <c r="E18" i="6"/>
  <c r="E20" i="4"/>
  <c r="C18" i="4"/>
  <c r="C20" i="4"/>
  <c r="E19" i="4"/>
  <c r="D20" i="4"/>
  <c r="D19" i="4"/>
  <c r="E19" i="6"/>
  <c r="C19" i="4"/>
  <c r="E18" i="4"/>
</calcChain>
</file>

<file path=xl/sharedStrings.xml><?xml version="1.0" encoding="utf-8"?>
<sst xmlns="http://schemas.openxmlformats.org/spreadsheetml/2006/main" count="73" uniqueCount="26">
  <si>
    <t>run</t>
  </si>
  <si>
    <t>image</t>
  </si>
  <si>
    <t>time (ms)</t>
  </si>
  <si>
    <t>threads</t>
  </si>
  <si>
    <t>omp - time (ms)</t>
  </si>
  <si>
    <t>omp o3 - time (ms)</t>
  </si>
  <si>
    <t>Etiquetas de fila</t>
  </si>
  <si>
    <t>Total general</t>
  </si>
  <si>
    <t>Etiquetas de columna</t>
  </si>
  <si>
    <t>Promedio de time (ms)</t>
  </si>
  <si>
    <t>Promedio de omp - time (ms)</t>
  </si>
  <si>
    <t>sequential time</t>
  </si>
  <si>
    <t>omp - 4 threads</t>
  </si>
  <si>
    <t>omp - 2 threads</t>
  </si>
  <si>
    <t>omp - 8 threads</t>
  </si>
  <si>
    <t>Promedio de omp o3 - time (ms)</t>
  </si>
  <si>
    <t>Speedup</t>
  </si>
  <si>
    <t>threadsperblock</t>
  </si>
  <si>
    <t>time</t>
  </si>
  <si>
    <t>Promedio de time</t>
  </si>
  <si>
    <t>cuda - 32 threads per block</t>
  </si>
  <si>
    <t>openmp</t>
  </si>
  <si>
    <t>cuda</t>
  </si>
  <si>
    <t>opencl</t>
  </si>
  <si>
    <t>processes</t>
  </si>
  <si>
    <t>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</si>
</sst>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[Results.xlsx]OMP ANALYSIS!TablaDinámica1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'OMP ANALYSIS'!$B$3:$B$4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'OMP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'OMP ANALYSIS'!$B$5:$B$8</c:f>
              <c:numCache>
                <c:formatCode>General</c:formatCode>
                <c:ptCount val="3"/>
                <c:pt idx="0">
                  <c:v>0.20039999999999999</c:v>
                </c:pt>
                <c:pt idx="1">
                  <c:v>1.1237999999999999</c:v>
                </c:pt>
                <c:pt idx="2">
                  <c:v>5.1449999999999996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C-4AC6-9FAA-EFBE5945FFCA}"/>
            </c:ext>
          </c:extLst>
        </c:ser>
        <c:ser>
          <c:idx val="1"/>
          <c:order val="1"/>
          <c:tx>
            <c:strRef>
              <c:f>'OMP ANALYSIS'!$C$3:$C$4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'OMP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'OMP ANALYSIS'!$C$5:$C$8</c:f>
              <c:numCache>
                <c:formatCode>General</c:formatCode>
                <c:ptCount val="3"/>
                <c:pt idx="0">
                  <c:v>0.19620000000000001</c:v>
                </c:pt>
                <c:pt idx="1">
                  <c:v>1.1464000000000001</c:v>
                </c:pt>
                <c:pt idx="2">
                  <c:v>5.1867999999999999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C-4AC6-9FAA-EFBE5945FFCA}"/>
            </c:ext>
          </c:extLst>
        </c:ser>
        <c:ser>
          <c:idx val="2"/>
          <c:order val="2"/>
          <c:tx>
            <c:strRef>
              <c:f>'OMP ANALYSIS'!$D$3:$D$4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'OMP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'OMP ANALYSIS'!$D$5:$D$8</c:f>
              <c:numCache>
                <c:formatCode>General</c:formatCode>
                <c:ptCount val="3"/>
                <c:pt idx="0">
                  <c:v>0.19700000000000001</c:v>
                </c:pt>
                <c:pt idx="1">
                  <c:v>1.1397999999999999</c:v>
                </c:pt>
                <c:pt idx="2">
                  <c:v>5.1688000000000001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C-4AC6-9FAA-EFBE5945F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115152"/>
        <c:axId val="582411648"/>
      </c:lineChart>
      <c:catAx>
        <c:axId val="6311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2411648"/>
        <c:crosses val="autoZero"/>
        <c:auto val="1"/>
        <c:lblAlgn val="ctr"/>
        <c:lblOffset val="100"/>
        <c:noMultiLvlLbl val="0"/>
      </c:catAx>
      <c:valAx>
        <c:axId val="5824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11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[Results.xlsx]OPENCL ANALYSIS!TablaDinámica4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'OPENCL ANALYSIS'!$B$3:$B$4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'OPENCL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'OPENCL ANALYSIS'!$B$5:$B$8</c:f>
              <c:numCache>
                <c:formatCode>General</c:formatCode>
                <c:ptCount val="3"/>
                <c:pt idx="0">
                  <c:v>0.2732</c:v>
                </c:pt>
                <c:pt idx="1">
                  <c:v>0.45079999999999998</c:v>
                </c:pt>
                <c:pt idx="2">
                  <c:v>1.2216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1-4853-8EAF-FFBC75EC2C59}"/>
            </c:ext>
          </c:extLst>
        </c:ser>
        <c:ser>
          <c:idx val="1"/>
          <c:order val="1"/>
          <c:tx>
            <c:strRef>
              <c:f>'OPENCL ANALYSIS'!$C$3:$C$4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'OPENCL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'OPENCL ANALYSIS'!$C$5:$C$8</c:f>
              <c:numCache>
                <c:formatCode>General</c:formatCode>
                <c:ptCount val="3"/>
                <c:pt idx="0">
                  <c:v>0.3</c:v>
                </c:pt>
                <c:pt idx="1">
                  <c:v>0.44380000000000008</c:v>
                </c:pt>
                <c:pt idx="2">
                  <c:v>1.4428000000000001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1-4853-8EAF-FFBC75EC2C59}"/>
            </c:ext>
          </c:extLst>
        </c:ser>
        <c:ser>
          <c:idx val="2"/>
          <c:order val="2"/>
          <c:tx>
            <c:strRef>
              <c:f>'OPENCL ANALYSIS'!$D$3:$D$4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'OPENCL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'OPENCL ANALYSIS'!$D$5:$D$8</c:f>
              <c:numCache>
                <c:formatCode>General</c:formatCode>
                <c:ptCount val="3"/>
                <c:pt idx="0">
                  <c:v>0.30959999999999999</c:v>
                </c:pt>
                <c:pt idx="1">
                  <c:v>0.44420000000000004</c:v>
                </c:pt>
                <c:pt idx="2">
                  <c:v>1.4907999999999999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F1-4853-8EAF-FFBC75EC2C59}"/>
            </c:ext>
          </c:extLst>
        </c:ser>
        <c:ser>
          <c:idx val="3"/>
          <c:order val="3"/>
          <c:tx>
            <c:strRef>
              <c:f>'OPENCL ANALYSIS'!$E$3:$E$4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'OPENCL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'OPENCL ANALYSIS'!$E$5:$E$8</c:f>
              <c:numCache>
                <c:formatCode>General</c:formatCode>
                <c:ptCount val="3"/>
                <c:pt idx="0">
                  <c:v>0.26080000000000003</c:v>
                </c:pt>
                <c:pt idx="1">
                  <c:v>0.44580000000000003</c:v>
                </c:pt>
                <c:pt idx="2">
                  <c:v>1.3786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F1-4853-8EAF-FFBC75EC2C59}"/>
            </c:ext>
          </c:extLst>
        </c:ser>
        <c:ser>
          <c:idx val="4"/>
          <c:order val="4"/>
          <c:tx>
            <c:strRef>
              <c:f>'OPENCL ANALYSIS'!$F$3:$F$4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'OPENCL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'OPENCL ANALYSIS'!$F$5:$F$8</c:f>
              <c:numCache>
                <c:formatCode>General</c:formatCode>
                <c:ptCount val="3"/>
                <c:pt idx="0">
                  <c:v>0.25800000000000001</c:v>
                </c:pt>
                <c:pt idx="1">
                  <c:v>0.4446</c:v>
                </c:pt>
                <c:pt idx="2">
                  <c:v>1.5545999999999998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F1-4853-8EAF-FFBC75EC2C59}"/>
            </c:ext>
          </c:extLst>
        </c:ser>
        <c:ser>
          <c:idx val="5"/>
          <c:order val="5"/>
          <c:tx>
            <c:strRef>
              <c:f>'OPENCL ANALYSIS'!$G$3:$G$4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'OPENCL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'OPENCL ANALYSIS'!$G$5:$G$8</c:f>
              <c:numCache>
                <c:formatCode>General</c:formatCode>
                <c:ptCount val="3"/>
                <c:pt idx="0">
                  <c:v>0.25900000000000001</c:v>
                </c:pt>
                <c:pt idx="1">
                  <c:v>0.44919999999999999</c:v>
                </c:pt>
                <c:pt idx="2">
                  <c:v>1.5806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F1-4853-8EAF-FFBC75EC2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660912"/>
        <c:axId val="26742256"/>
      </c:barChart>
      <c:catAx>
        <c:axId val="31466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42256"/>
        <c:crosses val="autoZero"/>
        <c:auto val="1"/>
        <c:lblAlgn val="ctr"/>
        <c:lblOffset val="100"/>
        <c:noMultiLvlLbl val="0"/>
      </c:catAx>
      <c:valAx>
        <c:axId val="267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466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'OPENCL ANALYSIS'!$A$27</c:f>
              <c:strCache>
                <c:ptCount val="1"/>
                <c:pt idx="0">
                  <c:v>sequential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'OPENCL ANALYSIS'!$A$28:$A$30</c:f>
              <c:numCache>
                <c:formatCode>General</c:formatCode>
                <c:ptCount val="3"/>
                <c:pt idx="0">
                  <c:v>0.11039999999999998</c:v>
                </c:pt>
                <c:pt idx="1">
                  <c:v>0.64899999999999991</c:v>
                </c:pt>
                <c:pt idx="2">
                  <c:v>2.9910000000000001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2-4D7D-9F6F-A973C7004C03}"/>
            </c:ext>
          </c:extLst>
        </c:ser>
        <c:ser>
          <c:idx val="1"/>
          <c:order val="1"/>
          <c:tx>
            <c:strRef>
              <c:f>'OPENCL ANALYSIS'!$B$27</c:f>
              <c:strCache>
                <c:ptCount val="1"/>
                <c:pt idx="0">
                  <c:v>opencl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'OPENCL ANALYSIS'!$B$28:$B$30</c:f>
              <c:numCache>
                <c:formatCode>General</c:formatCode>
                <c:ptCount val="3"/>
                <c:pt idx="0">
                  <c:v>0.25800000000000001</c:v>
                </c:pt>
                <c:pt idx="1">
                  <c:v>0.44380000000000008</c:v>
                </c:pt>
                <c:pt idx="2">
                  <c:v>1.2216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2-4D7D-9F6F-A973C7004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291648"/>
        <c:axId val="348738976"/>
      </c:barChart>
      <c:catAx>
        <c:axId val="39329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8738976"/>
        <c:crosses val="autoZero"/>
        <c:auto val="1"/>
        <c:lblAlgn val="ctr"/>
        <c:lblOffset val="100"/>
        <c:noMultiLvlLbl val="0"/>
      </c:catAx>
      <c:valAx>
        <c:axId val="3487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32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'OPENCL ANALYSIS'!$A$42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'OPENCL ANALYSIS'!$A$43:$A$45</c:f>
              <c:numCache>
                <c:formatCode>General</c:formatCode>
                <c:ptCount val="3"/>
                <c:pt idx="0">
                  <c:v>0.42790697674418599</c:v>
                </c:pt>
                <c:pt idx="1">
                  <c:v>1.4623704371338435</c:v>
                </c:pt>
                <c:pt idx="2">
                  <c:v>2.4484282907662083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5-422E-BA09-B6552EFD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660752"/>
        <c:axId val="398280096"/>
      </c:lineChart>
      <c:catAx>
        <c:axId val="35666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8280096"/>
        <c:crosses val="autoZero"/>
        <c:auto val="1"/>
        <c:lblAlgn val="ctr"/>
        <c:lblOffset val="100"/>
        <c:noMultiLvlLbl val="0"/>
      </c:catAx>
      <c:valAx>
        <c:axId val="3982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66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'OPENCL ANALYSIS'!$A$58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'OPENCL ANALYSIS'!$A$59:$A$61</c:f>
              <c:numCache>
                <c:formatCode>General</c:formatCode>
                <c:ptCount val="3"/>
                <c:pt idx="0">
                  <c:v>8.6599999999999983E-2</c:v>
                </c:pt>
                <c:pt idx="1">
                  <c:v>0.5212</c:v>
                </c:pt>
                <c:pt idx="2">
                  <c:v>2.1420000000000003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C-49D9-81B5-FCD4B965D9F9}"/>
            </c:ext>
          </c:extLst>
        </c:ser>
        <c:ser>
          <c:idx val="1"/>
          <c:order val="1"/>
          <c:tx>
            <c:strRef>
              <c:f>'OPENCL ANALYSIS'!$B$58</c:f>
              <c:strCache>
                <c:ptCount val="1"/>
                <c:pt idx="0">
                  <c:v>opencl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'OPENCL ANALYSIS'!$B$59:$B$61</c:f>
              <c:numCache>
                <c:formatCode>General</c:formatCode>
                <c:ptCount val="3"/>
                <c:pt idx="0">
                  <c:v>0.25800000000000001</c:v>
                </c:pt>
                <c:pt idx="1">
                  <c:v>0.44380000000000008</c:v>
                </c:pt>
                <c:pt idx="2">
                  <c:v>1.2216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C-49D9-81B5-FCD4B965D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582400"/>
        <c:axId val="185216432"/>
      </c:barChart>
      <c:catAx>
        <c:axId val="39358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216432"/>
        <c:crosses val="autoZero"/>
        <c:auto val="1"/>
        <c:lblAlgn val="ctr"/>
        <c:lblOffset val="100"/>
        <c:noMultiLvlLbl val="0"/>
      </c:catAx>
      <c:valAx>
        <c:axId val="1852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35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'OPENCL ANALYSIS'!$A$67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'OPENCL ANALYSIS'!$A$68:$A$70</c:f>
              <c:numCache>
                <c:formatCode>General</c:formatCode>
                <c:ptCount val="3"/>
                <c:pt idx="0">
                  <c:v>0.16460000000000002</c:v>
                </c:pt>
                <c:pt idx="1">
                  <c:v>0.35780000000000001</c:v>
                </c:pt>
                <c:pt idx="2">
                  <c:v>1.2105999999999999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A-402A-9CAA-D028B623D3AD}"/>
            </c:ext>
          </c:extLst>
        </c:ser>
        <c:ser>
          <c:idx val="1"/>
          <c:order val="1"/>
          <c:tx>
            <c:strRef>
              <c:f>'OPENCL ANALYSIS'!$B$67</c:f>
              <c:strCache>
                <c:ptCount val="1"/>
                <c:pt idx="0">
                  <c:v>opencl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'OPENCL ANALYSIS'!$B$68:$B$70</c:f>
              <c:numCache>
                <c:formatCode>General</c:formatCode>
                <c:ptCount val="3"/>
                <c:pt idx="0">
                  <c:v>0.25800000000000001</c:v>
                </c:pt>
                <c:pt idx="1">
                  <c:v>0.44380000000000008</c:v>
                </c:pt>
                <c:pt idx="2">
                  <c:v>1.2216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A-402A-9CAA-D028B623D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669712"/>
        <c:axId val="101098960"/>
      </c:barChart>
      <c:catAx>
        <c:axId val="31466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098960"/>
        <c:crosses val="autoZero"/>
        <c:auto val="1"/>
        <c:lblAlgn val="ctr"/>
        <c:lblOffset val="100"/>
        <c:noMultiLvlLbl val="0"/>
      </c:catAx>
      <c:valAx>
        <c:axId val="1010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46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[Results.xlsx]MPI ANALYSIS!TablaDinámica5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'MPI ANALYSIS'!$B$3:$B$4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'MPI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'MPI ANALYSIS'!$B$5:$B$8</c:f>
              <c:numCache>
                <c:formatCode>General</c:formatCode>
                <c:ptCount val="3"/>
                <c:pt idx="0">
                  <c:v>0.95799999999999996</c:v>
                </c:pt>
                <c:pt idx="1">
                  <c:v>1.3598000000000001</c:v>
                </c:pt>
                <c:pt idx="2">
                  <c:v>3.0625999999999998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7-48C9-9CF6-A56EA3B3C11F}"/>
            </c:ext>
          </c:extLst>
        </c:ser>
        <c:ser>
          <c:idx val="1"/>
          <c:order val="1"/>
          <c:tx>
            <c:strRef>
              <c:f>'MPI ANALYSIS'!$C$3:$C$4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'MPI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'MPI ANALYSIS'!$C$5:$C$8</c:f>
              <c:numCache>
                <c:formatCode>General</c:formatCode>
                <c:ptCount val="3"/>
                <c:pt idx="0">
                  <c:v>1.0808</c:v>
                </c:pt>
                <c:pt idx="1">
                  <c:v>1.9402000000000001</c:v>
                </c:pt>
                <c:pt idx="2">
                  <c:v>5.6770000000000005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7-48C9-9CF6-A56EA3B3C11F}"/>
            </c:ext>
          </c:extLst>
        </c:ser>
        <c:ser>
          <c:idx val="2"/>
          <c:order val="2"/>
          <c:tx>
            <c:strRef>
              <c:f>'MPI ANALYSIS'!$D$3:$D$4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'MPI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'MPI ANALYSIS'!$D$5:$D$8</c:f>
              <c:numCache>
                <c:formatCode>General</c:formatCode>
                <c:ptCount val="3"/>
                <c:pt idx="0">
                  <c:v>1.1752</c:v>
                </c:pt>
                <c:pt idx="1">
                  <c:v>2.5499999999999998</c:v>
                </c:pt>
                <c:pt idx="2">
                  <c:v>8.3391999999999999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7-48C9-9CF6-A56EA3B3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66624"/>
        <c:axId val="312145328"/>
      </c:barChart>
      <c:catAx>
        <c:axId val="19256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2145328"/>
        <c:crosses val="autoZero"/>
        <c:auto val="1"/>
        <c:lblAlgn val="ctr"/>
        <c:lblOffset val="100"/>
        <c:noMultiLvlLbl val="0"/>
      </c:catAx>
      <c:valAx>
        <c:axId val="3121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56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'MPI ANALYSIS'!$A$26</c:f>
              <c:strCache>
                <c:ptCount val="1"/>
                <c:pt idx="0">
                  <c:v>sequential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'MPI ANALYSIS'!$A$27:$A$29</c:f>
              <c:numCache>
                <c:formatCode>General</c:formatCode>
                <c:ptCount val="3"/>
                <c:pt idx="0">
                  <c:v>0.11039999999999998</c:v>
                </c:pt>
                <c:pt idx="1">
                  <c:v>0.64899999999999991</c:v>
                </c:pt>
                <c:pt idx="2">
                  <c:v>2.9910000000000001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0-46AD-936B-6DBC7DD15123}"/>
            </c:ext>
          </c:extLst>
        </c:ser>
        <c:ser>
          <c:idx val="1"/>
          <c:order val="1"/>
          <c:tx>
            <c:strRef>
              <c:f>'MPI ANALYSIS'!$B$26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'MPI ANALYSIS'!$B$27:$B$29</c:f>
              <c:numCache>
                <c:formatCode>General</c:formatCode>
                <c:ptCount val="3"/>
                <c:pt idx="0">
                  <c:v>0.95799999999999996</c:v>
                </c:pt>
                <c:pt idx="1">
                  <c:v>1.3598000000000001</c:v>
                </c:pt>
                <c:pt idx="2">
                  <c:v>3.0625999999999998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0-46AD-936B-6DBC7DD15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433408"/>
        <c:axId val="1877097648"/>
      </c:barChart>
      <c:catAx>
        <c:axId val="34643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7097648"/>
        <c:crosses val="autoZero"/>
        <c:auto val="1"/>
        <c:lblAlgn val="ctr"/>
        <c:lblOffset val="100"/>
        <c:noMultiLvlLbl val="0"/>
      </c:catAx>
      <c:valAx>
        <c:axId val="18770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64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OMP</a:t>
            </a:r>
            <a:r>
              <a:rPr lang="es-CO" baseline="0"/>
              <a:t> VS Sequential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'OMP ANALYSIS'!$B$17</c:f>
              <c:strCache>
                <c:ptCount val="1"/>
                <c:pt idx="0">
                  <c:v>sequential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'OMP ANALYSIS'!$B$18:$B$20</c:f>
              <c:numCache>
                <c:formatCode>General</c:formatCode>
                <c:ptCount val="3"/>
                <c:pt idx="0">
                  <c:v>0.11039999999999998</c:v>
                </c:pt>
                <c:pt idx="1">
                  <c:v>0.64899999999999991</c:v>
                </c:pt>
                <c:pt idx="2">
                  <c:v>2.9910000000000001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F-46F0-A526-A05A703C91D3}"/>
            </c:ext>
          </c:extLst>
        </c:ser>
        <c:ser>
          <c:idx val="1"/>
          <c:order val="1"/>
          <c:tx>
            <c:strRef>
              <c:f>'OMP ANALYSIS'!$C$17</c:f>
              <c:strCache>
                <c:ptCount val="1"/>
                <c:pt idx="0">
                  <c:v>omp - 2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'OMP ANALYSIS'!$C$18:$C$20</c:f>
              <c:numCache>
                <c:formatCode>General</c:formatCode>
                <c:ptCount val="3"/>
                <c:pt idx="0">
                  <c:v>0.20039999999999999</c:v>
                </c:pt>
                <c:pt idx="1">
                  <c:v>1.1237999999999999</c:v>
                </c:pt>
                <c:pt idx="2">
                  <c:v>5.1449999999999996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F-46F0-A526-A05A703C91D3}"/>
            </c:ext>
          </c:extLst>
        </c:ser>
        <c:ser>
          <c:idx val="2"/>
          <c:order val="2"/>
          <c:tx>
            <c:strRef>
              <c:f>'OMP ANALYSIS'!$D$17</c:f>
              <c:strCache>
                <c:ptCount val="1"/>
                <c:pt idx="0">
                  <c:v>omp - 4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'OMP ANALYSIS'!$D$18:$D$20</c:f>
              <c:numCache>
                <c:formatCode>General</c:formatCode>
                <c:ptCount val="3"/>
                <c:pt idx="0">
                  <c:v>0.19620000000000001</c:v>
                </c:pt>
                <c:pt idx="1">
                  <c:v>1.1464000000000001</c:v>
                </c:pt>
                <c:pt idx="2">
                  <c:v>5.1867999999999999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F-46F0-A526-A05A703C91D3}"/>
            </c:ext>
          </c:extLst>
        </c:ser>
        <c:ser>
          <c:idx val="3"/>
          <c:order val="3"/>
          <c:tx>
            <c:strRef>
              <c:f>'OMP ANALYSIS'!$E$17</c:f>
              <c:strCache>
                <c:ptCount val="1"/>
                <c:pt idx="0">
                  <c:v>omp - 8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'OMP ANALYSIS'!$E$18:$E$20</c:f>
              <c:numCache>
                <c:formatCode>General</c:formatCode>
                <c:ptCount val="3"/>
                <c:pt idx="0">
                  <c:v>0.19700000000000001</c:v>
                </c:pt>
                <c:pt idx="1">
                  <c:v>1.1397999999999999</c:v>
                </c:pt>
                <c:pt idx="2">
                  <c:v>5.1688000000000001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FF-46F0-A526-A05A703C9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0384"/>
        <c:axId val="636548208"/>
      </c:lineChart>
      <c:catAx>
        <c:axId val="47581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548208"/>
        <c:crosses val="autoZero"/>
        <c:auto val="1"/>
        <c:lblAlgn val="ctr"/>
        <c:lblOffset val="100"/>
        <c:noMultiLvlLbl val="0"/>
      </c:catAx>
      <c:valAx>
        <c:axId val="6365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8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[Results.xlsx]OMP O3 ANALYSIS!TablaDinámica1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'OMP O3 ANALYSIS'!$B$3:$B$4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'OMP O3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'OMP O3 ANALYSIS'!$B$5:$B$8</c:f>
              <c:numCache>
                <c:formatCode>General</c:formatCode>
                <c:ptCount val="3"/>
                <c:pt idx="0">
                  <c:v>8.660000000000001E-2</c:v>
                </c:pt>
                <c:pt idx="1">
                  <c:v>0.53139999999999998</c:v>
                </c:pt>
                <c:pt idx="2">
                  <c:v>2.1026000000000002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F-48E5-ABC5-15A203F4FFC0}"/>
            </c:ext>
          </c:extLst>
        </c:ser>
        <c:ser>
          <c:idx val="1"/>
          <c:order val="1"/>
          <c:tx>
            <c:strRef>
              <c:f>'OMP O3 ANALYSIS'!$C$3:$C$4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'OMP O3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'OMP O3 ANALYSIS'!$C$5:$C$8</c:f>
              <c:numCache>
                <c:formatCode>General</c:formatCode>
                <c:ptCount val="3"/>
                <c:pt idx="0">
                  <c:v>8.3199999999999982E-2</c:v>
                </c:pt>
                <c:pt idx="1">
                  <c:v>0.51419999999999999</c:v>
                </c:pt>
                <c:pt idx="2">
                  <c:v>2.1823999999999999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F-48E5-ABC5-15A203F4FFC0}"/>
            </c:ext>
          </c:extLst>
        </c:ser>
        <c:ser>
          <c:idx val="2"/>
          <c:order val="2"/>
          <c:tx>
            <c:strRef>
              <c:f>'OMP O3 ANALYSIS'!$D$3:$D$4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'OMP O3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'OMP O3 ANALYSIS'!$D$5:$D$8</c:f>
              <c:numCache>
                <c:formatCode>General</c:formatCode>
                <c:ptCount val="3"/>
                <c:pt idx="0">
                  <c:v>8.6599999999999983E-2</c:v>
                </c:pt>
                <c:pt idx="1">
                  <c:v>0.5212</c:v>
                </c:pt>
                <c:pt idx="2">
                  <c:v>2.1420000000000003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F-48E5-ABC5-15A203F4F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115152"/>
        <c:axId val="582411648"/>
      </c:lineChart>
      <c:catAx>
        <c:axId val="6311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2411648"/>
        <c:crosses val="autoZero"/>
        <c:auto val="1"/>
        <c:lblAlgn val="ctr"/>
        <c:lblOffset val="100"/>
        <c:noMultiLvlLbl val="0"/>
      </c:catAx>
      <c:valAx>
        <c:axId val="5824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11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OMP</a:t>
            </a:r>
            <a:r>
              <a:rPr lang="es-CO" baseline="0"/>
              <a:t> O3 VS Sequential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'OMP O3 ANALYSIS'!$B$17</c:f>
              <c:strCache>
                <c:ptCount val="1"/>
                <c:pt idx="0">
                  <c:v>sequential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'OMP O3 ANALYSIS'!$B$18:$B$20</c:f>
              <c:numCache>
                <c:formatCode>General</c:formatCode>
                <c:ptCount val="3"/>
                <c:pt idx="0">
                  <c:v>0.11039999999999998</c:v>
                </c:pt>
                <c:pt idx="1">
                  <c:v>0.64899999999999991</c:v>
                </c:pt>
                <c:pt idx="2">
                  <c:v>2.9910000000000001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8-458E-8AC5-1A5CC4605686}"/>
            </c:ext>
          </c:extLst>
        </c:ser>
        <c:ser>
          <c:idx val="3"/>
          <c:order val="3"/>
          <c:tx>
            <c:strRef>
              <c:f>'OMP O3 ANALYSIS'!$E$17</c:f>
              <c:strCache>
                <c:ptCount val="1"/>
                <c:pt idx="0">
                  <c:v>omp - 8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'OMP O3 ANALYSIS'!$E$18:$E$20</c:f>
              <c:numCache>
                <c:formatCode>General</c:formatCode>
                <c:ptCount val="3"/>
                <c:pt idx="0">
                  <c:v>8.6599999999999983E-2</c:v>
                </c:pt>
                <c:pt idx="1">
                  <c:v>0.5212</c:v>
                </c:pt>
                <c:pt idx="2">
                  <c:v>2.1420000000000003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D8-458E-8AC5-1A5CC4605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0384"/>
        <c:axId val="6365482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'OMP O3 ANALYSIS'!$C$17</c15:sqref>
                        </c15:formulaRef>
                      </c:ext>
                    </c:extLst>
                    <c:strCache>
                      <c:ptCount val="1"/>
                      <c:pt idx="0">
                        <c:v>omp - 2 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'OMP O3 ANALYSIS'!$C$18:$C$20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8.660000000000001E-2</c:v>
                      </c:pt>
                      <c:pt idx="1">
                        <c:v>0.53139999999999998</c:v>
                      </c:pt>
                      <c:pt idx="2">
                        <c:v>2.1026000000000002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5D8-458E-8AC5-1A5CC460568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'OMP O3 ANALYSIS'!$D$17</c15:sqref>
                        </c15:formulaRef>
                      </c:ext>
                    </c:extLst>
                    <c:strCache>
                      <c:ptCount val="1"/>
                      <c:pt idx="0">
                        <c:v>omp - 4 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'OMP O3 ANALYSIS'!$D$18:$D$20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8.3199999999999982E-2</c:v>
                      </c:pt>
                      <c:pt idx="1">
                        <c:v>0.51419999999999999</c:v>
                      </c:pt>
                      <c:pt idx="2">
                        <c:v>2.1823999999999999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5D8-458E-8AC5-1A5CC4605686}"/>
                  </c:ext>
                </c:extLst>
              </c15:ser>
            </c15:filteredLineSeries>
          </c:ext>
        </c:extLst>
      </c:lineChart>
      <c:catAx>
        <c:axId val="47581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548208"/>
        <c:crosses val="autoZero"/>
        <c:auto val="1"/>
        <c:lblAlgn val="ctr"/>
        <c:lblOffset val="100"/>
        <c:noMultiLvlLbl val="0"/>
      </c:catAx>
      <c:valAx>
        <c:axId val="6365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8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'OMP O3 ANALYSIS'!$B$23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'OMP O3 ANALYSIS'!$B$24:$B$26</c:f>
              <c:numCache>
                <c:formatCode>General</c:formatCode>
                <c:ptCount val="3"/>
                <c:pt idx="0">
                  <c:v>1.2748267898383372</c:v>
                </c:pt>
                <c:pt idx="1">
                  <c:v>1.2452033768227166</c:v>
                </c:pt>
                <c:pt idx="2">
                  <c:v>1.3963585434173669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1-4F46-B4F4-ACCB0CED3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679536"/>
        <c:axId val="348733984"/>
      </c:lineChart>
      <c:catAx>
        <c:axId val="39467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8733984"/>
        <c:crosses val="autoZero"/>
        <c:auto val="1"/>
        <c:lblAlgn val="ctr"/>
        <c:lblOffset val="100"/>
        <c:noMultiLvlLbl val="0"/>
      </c:catAx>
      <c:valAx>
        <c:axId val="3487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467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[Results.xlsx]CUDA ANALYSIS!TablaDinámica1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'CUDA ANALYSIS'!$B$3:$B$4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'CUDA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'CUDA ANALYSIS'!$B$5:$B$8</c:f>
              <c:numCache>
                <c:formatCode>General</c:formatCode>
                <c:ptCount val="3"/>
                <c:pt idx="0">
                  <c:v>0.16460000000000002</c:v>
                </c:pt>
                <c:pt idx="1">
                  <c:v>0.35780000000000001</c:v>
                </c:pt>
                <c:pt idx="2">
                  <c:v>1.2105999999999999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3-4526-8C8A-2DEE5FB76814}"/>
            </c:ext>
          </c:extLst>
        </c:ser>
        <c:ser>
          <c:idx val="1"/>
          <c:order val="1"/>
          <c:tx>
            <c:strRef>
              <c:f>'CUDA ANALYSIS'!$C$3:$C$4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'CUDA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'CUDA ANALYSIS'!$C$5:$C$8</c:f>
              <c:numCache>
                <c:formatCode>General</c:formatCode>
                <c:ptCount val="3"/>
                <c:pt idx="0">
                  <c:v>0.32879999999999998</c:v>
                </c:pt>
                <c:pt idx="1">
                  <c:v>0.35760000000000003</c:v>
                </c:pt>
                <c:pt idx="2">
                  <c:v>1.3377999999999999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3-4526-8C8A-2DEE5FB76814}"/>
            </c:ext>
          </c:extLst>
        </c:ser>
        <c:ser>
          <c:idx val="2"/>
          <c:order val="2"/>
          <c:tx>
            <c:strRef>
              <c:f>'CUDA ANALYSIS'!$D$3:$D$4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'CUDA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'CUDA ANALYSIS'!$D$5:$D$8</c:f>
              <c:numCache>
                <c:formatCode>General</c:formatCode>
                <c:ptCount val="3"/>
                <c:pt idx="0">
                  <c:v>0.22560000000000002</c:v>
                </c:pt>
                <c:pt idx="1">
                  <c:v>0.36480000000000001</c:v>
                </c:pt>
                <c:pt idx="2">
                  <c:v>1.3130000000000002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3-4526-8C8A-2DEE5FB76814}"/>
            </c:ext>
          </c:extLst>
        </c:ser>
        <c:ser>
          <c:idx val="3"/>
          <c:order val="3"/>
          <c:tx>
            <c:strRef>
              <c:f>'CUDA ANALYSIS'!$E$3:$E$4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'CUDA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'CUDA ANALYSIS'!$E$5:$E$8</c:f>
              <c:numCache>
                <c:formatCode>General</c:formatCode>
                <c:ptCount val="3"/>
                <c:pt idx="0">
                  <c:v>0.15579999999999999</c:v>
                </c:pt>
                <c:pt idx="1">
                  <c:v>0.35559999999999997</c:v>
                </c:pt>
                <c:pt idx="2">
                  <c:v>1.4154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E3-4526-8C8A-2DEE5FB76814}"/>
            </c:ext>
          </c:extLst>
        </c:ser>
        <c:ser>
          <c:idx val="4"/>
          <c:order val="4"/>
          <c:tx>
            <c:strRef>
              <c:f>'CUDA ANALYSIS'!$F$3:$F$4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'CUDA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'CUDA ANALYSIS'!$F$5:$F$8</c:f>
              <c:numCache>
                <c:formatCode>General</c:formatCode>
                <c:ptCount val="3"/>
                <c:pt idx="0">
                  <c:v>0.1552</c:v>
                </c:pt>
                <c:pt idx="1">
                  <c:v>0.3604</c:v>
                </c:pt>
                <c:pt idx="2">
                  <c:v>1.4643999999999999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E3-4526-8C8A-2DEE5FB76814}"/>
            </c:ext>
          </c:extLst>
        </c:ser>
        <c:ser>
          <c:idx val="5"/>
          <c:order val="5"/>
          <c:tx>
            <c:strRef>
              <c:f>'CUDA ANALYSIS'!$G$3:$G$4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'CUDA ANALYSIS'!$A$5:$A$8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'CUDA ANALYSIS'!$G$5:$G$8</c:f>
              <c:numCache>
                <c:formatCode>General</c:formatCode>
                <c:ptCount val="3"/>
                <c:pt idx="0">
                  <c:v>0.27679999999999999</c:v>
                </c:pt>
                <c:pt idx="1">
                  <c:v>0.35439999999999994</c:v>
                </c:pt>
                <c:pt idx="2">
                  <c:v>1.4463999999999999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E3-4526-8C8A-2DEE5FB76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946272"/>
        <c:axId val="398282592"/>
      </c:barChart>
      <c:catAx>
        <c:axId val="3519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8282592"/>
        <c:crosses val="autoZero"/>
        <c:auto val="1"/>
        <c:lblAlgn val="ctr"/>
        <c:lblOffset val="100"/>
        <c:noMultiLvlLbl val="0"/>
      </c:catAx>
      <c:valAx>
        <c:axId val="3982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194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'CUDA ANALYSIS'!$A$25</c:f>
              <c:strCache>
                <c:ptCount val="1"/>
                <c:pt idx="0">
                  <c:v>sequential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'CUDA ANALYSIS'!$A$26:$A$28</c:f>
              <c:numCache>
                <c:formatCode>General</c:formatCode>
                <c:ptCount val="3"/>
                <c:pt idx="0">
                  <c:v>0.11039999999999998</c:v>
                </c:pt>
                <c:pt idx="1">
                  <c:v>0.64899999999999991</c:v>
                </c:pt>
                <c:pt idx="2">
                  <c:v>2.9910000000000001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C-4DCE-8A41-19E9BFB28AB4}"/>
            </c:ext>
          </c:extLst>
        </c:ser>
        <c:ser>
          <c:idx val="1"/>
          <c:order val="1"/>
          <c:tx>
            <c:strRef>
              <c:f>'CUDA ANALYSIS'!$B$25</c:f>
              <c:strCache>
                <c:ptCount val="1"/>
                <c:pt idx="0">
                  <c:v>cuda - 32 threads per block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'CUDA ANALYSIS'!$B$26:$B$28</c:f>
              <c:numCache>
                <c:formatCode>General</c:formatCode>
                <c:ptCount val="3"/>
                <c:pt idx="0">
                  <c:v>0.16460000000000002</c:v>
                </c:pt>
                <c:pt idx="1">
                  <c:v>0.35780000000000001</c:v>
                </c:pt>
                <c:pt idx="2">
                  <c:v>1.2105999999999999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C-4DCE-8A41-19E9BFB28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289808"/>
        <c:axId val="322225264"/>
      </c:barChart>
      <c:catAx>
        <c:axId val="40528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2225264"/>
        <c:crosses val="autoZero"/>
        <c:auto val="1"/>
        <c:lblAlgn val="ctr"/>
        <c:lblOffset val="100"/>
        <c:noMultiLvlLbl val="0"/>
      </c:catAx>
      <c:valAx>
        <c:axId val="3222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52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'CUDA ANALYSIS'!$A$33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'CUDA ANALYSIS'!$A$34:$A$36</c:f>
              <c:numCache>
                <c:formatCode>General</c:formatCode>
                <c:ptCount val="3"/>
                <c:pt idx="0">
                  <c:v>0.67071688942891838</c:v>
                </c:pt>
                <c:pt idx="1">
                  <c:v>1.813862493012856</c:v>
                </c:pt>
                <c:pt idx="2">
                  <c:v>2.4706756980009916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C-4BA8-9A9F-AC2988A00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439808"/>
        <c:axId val="398145328"/>
      </c:lineChart>
      <c:catAx>
        <c:axId val="34643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8145328"/>
        <c:crosses val="autoZero"/>
        <c:auto val="1"/>
        <c:lblAlgn val="ctr"/>
        <c:lblOffset val="100"/>
        <c:noMultiLvlLbl val="0"/>
      </c:catAx>
      <c:valAx>
        <c:axId val="3981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643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'CUDA ANALYSIS'!$A$48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'CUDA ANALYSIS'!$A$49:$A$51</c:f>
              <c:numCache>
                <c:formatCode>General</c:formatCode>
                <c:ptCount val="3"/>
                <c:pt idx="0">
                  <c:v>8.6599999999999983E-2</c:v>
                </c:pt>
                <c:pt idx="1">
                  <c:v>0.5212</c:v>
                </c:pt>
                <c:pt idx="2">
                  <c:v>2.1420000000000003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C-44F9-8A21-449DB235EB2C}"/>
            </c:ext>
          </c:extLst>
        </c:ser>
        <c:ser>
          <c:idx val="1"/>
          <c:order val="1"/>
          <c:tx>
            <c:strRef>
              <c:f>'CUDA ANALYSIS'!$B$48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'CUDA ANALYSIS'!$B$49:$B$51</c:f>
              <c:numCache>
                <c:formatCode>General</c:formatCode>
                <c:ptCount val="3"/>
                <c:pt idx="0">
                  <c:v>0.16460000000000002</c:v>
                </c:pt>
                <c:pt idx="1">
                  <c:v>0.35780000000000001</c:v>
                </c:pt>
                <c:pt idx="2">
                  <c:v>1.2105999999999999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C-44F9-8A21-449DB235E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286848"/>
        <c:axId val="398277600"/>
      </c:barChart>
      <c:catAx>
        <c:axId val="39328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8277600"/>
        <c:crosses val="autoZero"/>
        <c:auto val="1"/>
        <c:lblAlgn val="ctr"/>
        <c:lblOffset val="100"/>
        <c:noMultiLvlLbl val="0"/>
      </c:catAx>
      <c:valAx>
        <c:axId val="3982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32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347662</xdr:colOff>
      <xdr:row>0</xdr:row>
      <xdr:rowOff>166687</xdr:rowOff>
    </xdr:from>
    <xdr:to>
      <xdr:col>11</xdr:col>
      <xdr:colOff>347662</xdr:colOff>
      <xdr:row>15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FF6035-F7B4-4615-B06B-B501135A1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15</xdr:row>
      <xdr:rowOff>157162</xdr:rowOff>
    </xdr:from>
    <xdr:to>
      <xdr:col>11</xdr:col>
      <xdr:colOff>314325</xdr:colOff>
      <xdr:row>30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734EA91-D613-4106-8404-C6A81A0BB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166687</xdr:rowOff>
    </xdr:from>
    <xdr:to>
      <xdr:col>7</xdr:col>
      <xdr:colOff>1181100</xdr:colOff>
      <xdr:row>15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6B0F1A-1C86-45BD-BEBA-B978B4721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15</xdr:row>
      <xdr:rowOff>157162</xdr:rowOff>
    </xdr:from>
    <xdr:to>
      <xdr:col>7</xdr:col>
      <xdr:colOff>1247775</xdr:colOff>
      <xdr:row>30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609A8A-C7FA-4C47-B5A5-337120DCB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200025</xdr:colOff>
      <xdr:row>31</xdr:row>
      <xdr:rowOff>176212</xdr:rowOff>
    </xdr:from>
    <xdr:to>
      <xdr:col>7</xdr:col>
      <xdr:colOff>1209675</xdr:colOff>
      <xdr:row>46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C4ADFF-7B6F-40C7-80CD-9AED07056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962025</xdr:colOff>
      <xdr:row>9</xdr:row>
      <xdr:rowOff>4762</xdr:rowOff>
    </xdr:from>
    <xdr:to>
      <xdr:col>7</xdr:col>
      <xdr:colOff>371475</xdr:colOff>
      <xdr:row>23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8782EA-46A8-44CC-8BFF-948DFB3C8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523875</xdr:colOff>
      <xdr:row>16</xdr:row>
      <xdr:rowOff>33337</xdr:rowOff>
    </xdr:from>
    <xdr:to>
      <xdr:col>9</xdr:col>
      <xdr:colOff>628650</xdr:colOff>
      <xdr:row>30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1C47E6-0025-4ACB-B393-61BF2CF8A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523875</xdr:colOff>
      <xdr:row>31</xdr:row>
      <xdr:rowOff>33337</xdr:rowOff>
    </xdr:from>
    <xdr:to>
      <xdr:col>9</xdr:col>
      <xdr:colOff>628650</xdr:colOff>
      <xdr:row>45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219086-617E-4B84-A0B3-25127F4AF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447675</xdr:colOff>
      <xdr:row>46</xdr:row>
      <xdr:rowOff>90487</xdr:rowOff>
    </xdr:from>
    <xdr:to>
      <xdr:col>9</xdr:col>
      <xdr:colOff>552450</xdr:colOff>
      <xdr:row>60</xdr:row>
      <xdr:rowOff>166687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7BDD4C9-CDF1-445A-A655-C6A96212C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10</xdr:row>
      <xdr:rowOff>42862</xdr:rowOff>
    </xdr:from>
    <xdr:to>
      <xdr:col>7</xdr:col>
      <xdr:colOff>114300</xdr:colOff>
      <xdr:row>24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1427BD-39D4-456A-9DAE-B4D58459F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566737</xdr:colOff>
      <xdr:row>26</xdr:row>
      <xdr:rowOff>52387</xdr:rowOff>
    </xdr:from>
    <xdr:to>
      <xdr:col>9</xdr:col>
      <xdr:colOff>204787</xdr:colOff>
      <xdr:row>40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B17253-01E0-4EA2-82D1-1465B89F3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1414462</xdr:colOff>
      <xdr:row>41</xdr:row>
      <xdr:rowOff>71437</xdr:rowOff>
    </xdr:from>
    <xdr:to>
      <xdr:col>8</xdr:col>
      <xdr:colOff>319087</xdr:colOff>
      <xdr:row>55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93E609E-D383-4308-9CE4-708BFC955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1462087</xdr:colOff>
      <xdr:row>50</xdr:row>
      <xdr:rowOff>33337</xdr:rowOff>
    </xdr:from>
    <xdr:to>
      <xdr:col>8</xdr:col>
      <xdr:colOff>366712</xdr:colOff>
      <xdr:row>64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18AFBD2-72A7-40E2-A63E-7C0F8DD8B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204787</xdr:colOff>
      <xdr:row>66</xdr:row>
      <xdr:rowOff>4762</xdr:rowOff>
    </xdr:from>
    <xdr:to>
      <xdr:col>8</xdr:col>
      <xdr:colOff>604837</xdr:colOff>
      <xdr:row>80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258248D-65BF-4557-BF96-50EC2EC32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9</xdr:row>
      <xdr:rowOff>33337</xdr:rowOff>
    </xdr:from>
    <xdr:to>
      <xdr:col>6</xdr:col>
      <xdr:colOff>666750</xdr:colOff>
      <xdr:row>23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1471BA-7298-456D-AB5C-9033846D4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261937</xdr:colOff>
      <xdr:row>24</xdr:row>
      <xdr:rowOff>138112</xdr:rowOff>
    </xdr:from>
    <xdr:to>
      <xdr:col>8</xdr:col>
      <xdr:colOff>109537</xdr:colOff>
      <xdr:row>39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3B53D2-C6AF-403B-AEC7-C6EB2610E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Fabio Berrio Charry" refreshedDate="43501.883425810185" createdVersion="6" refreshedVersion="6" minRefreshableVersion="3" recordCount="45" xr:uid="{7E22A971-BAC7-48F0-968C-D2AA45F6F76F}">
  <cacheSource type="worksheet">
    <worksheetSource ref="A1:E46" sheet="OMP"/>
  </cacheSource>
  <cacheFields count="7">
    <cacheField name="threads" numFmtId="0">
      <sharedItems containsSemiMixedTypes="0" containsString="0" containsNumber="1" containsInteger="1" minValue="2" maxValue="8" count="3">
        <n v="2"/>
        <n v="4"/>
        <n v="8"/>
      </sharedItems>
    </cacheField>
    <cacheField name="run" numFmtId="0">
      <sharedItems containsSemiMixedTypes="0" containsString="0" containsNumber="1" containsInteger="1" minValue="1" maxValue="5"/>
    </cacheField>
    <cacheField name="image" numFmtId="0">
      <sharedItems containsSemiMixedTypes="0" containsString="0" containsNumber="1" containsInteger="1" minValue="1" maxValue="3" count="3">
        <n v="1"/>
        <n v="2"/>
        <n v="3"/>
      </sharedItems>
    </cacheField>
    <cacheField name="omp - time (ms)" numFmtId="164">
      <sharedItems containsSemiMixedTypes="0" containsString="0" containsNumber="1" minValue="0.191" maxValue="5.2359999999999998"/>
    </cacheField>
    <cacheField name="omp o3 - time (ms)" numFmtId="164">
      <sharedItems containsSemiMixedTypes="0" containsString="0" containsNumber="1" minValue="7.0999999999999994E-2" maxValue="2.4820000000000002"/>
    </cacheField>
    <cacheField name="omp pad - time (ms)" numFmtId="164">
      <sharedItems containsSemiMixedTypes="0" containsString="0" containsNumber="1" minValue="0.63700000000000001" maxValue="28.268000000000001"/>
    </cacheField>
    <cacheField name="omp pad o3 - time (ms)" numFmtId="164">
      <sharedItems containsSemiMixedTypes="0" containsString="0" containsNumber="1" minValue="0.59099999999999997" maxValue="20.696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Fabio Berrio Charry" refreshedDate="43522.96603541667" createdVersion="6" refreshedVersion="6" minRefreshableVersion="3" recordCount="15" xr:uid="{52C76B56-8652-4953-B899-5260DFDDA356}">
  <cacheSource type="worksheet">
    <worksheetSource ref="A1:C16" sheet="SEQUENTIAL"/>
  </cacheSource>
  <cacheFields count="3">
    <cacheField name="run" numFmtId="0">
      <sharedItems containsSemiMixedTypes="0" containsString="0" containsNumber="1" containsInteger="1" minValue="1" maxValue="5"/>
    </cacheField>
    <cacheField name="image" numFmtId="0">
      <sharedItems containsSemiMixedTypes="0" containsString="0" containsNumber="1" containsInteger="1" minValue="1" maxValue="3" count="3">
        <n v="1"/>
        <n v="2"/>
        <n v="3"/>
      </sharedItems>
    </cacheField>
    <cacheField name="time (ms)" numFmtId="164">
      <sharedItems containsSemiMixedTypes="0" containsString="0" containsNumber="1" minValue="0.105" maxValue="3.057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Fabio Berrio Charry" refreshedDate="43522.995960763888" createdVersion="6" refreshedVersion="6" minRefreshableVersion="3" recordCount="90" xr:uid="{DF34F258-319E-4EE2-A2B1-E12B0C49B485}">
  <cacheSource type="worksheet">
    <worksheetSource ref="A1:D91" sheet="CUDA"/>
  </cacheSource>
  <cacheFields count="4">
    <cacheField name="run" numFmtId="0">
      <sharedItems containsSemiMixedTypes="0" containsString="0" containsNumber="1" containsInteger="1" minValue="1" maxValue="5"/>
    </cacheField>
    <cacheField name="image" numFmtId="0">
      <sharedItems containsSemiMixedTypes="0" containsString="0" containsNumber="1" containsInteger="1" minValue="1" maxValue="3" count="3">
        <n v="1"/>
        <n v="2"/>
        <n v="3"/>
      </sharedItems>
    </cacheField>
    <cacheField name="threadsperblock" numFmtId="0">
      <sharedItems containsSemiMixedTypes="0" containsString="0" containsNumber="1" containsInteger="1" minValue="32" maxValue="1024" count="6">
        <n v="32"/>
        <n v="64"/>
        <n v="128"/>
        <n v="256"/>
        <n v="512"/>
        <n v="1024"/>
      </sharedItems>
    </cacheField>
    <cacheField name="time" numFmtId="0">
      <sharedItems containsSemiMixedTypes="0" containsString="0" containsNumber="1" minValue="0.14799999999999999" maxValue="1.935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Fabio Berrio Charry" refreshedDate="43523.021282060188" createdVersion="6" refreshedVersion="6" minRefreshableVersion="3" recordCount="90" xr:uid="{C1BF21D2-B581-4853-9013-325DBB96A158}">
  <cacheSource type="worksheet">
    <worksheetSource ref="A1:D91" sheet="OPENCL"/>
  </cacheSource>
  <cacheFields count="4">
    <cacheField name="run" numFmtId="0">
      <sharedItems containsSemiMixedTypes="0" containsString="0" containsNumber="1" containsInteger="1" minValue="1" maxValue="5"/>
    </cacheField>
    <cacheField name="image" numFmtId="0">
      <sharedItems containsSemiMixedTypes="0" containsString="0" containsNumber="1" containsInteger="1" minValue="1" maxValue="3" count="3">
        <n v="1"/>
        <n v="2"/>
        <n v="3"/>
      </sharedItems>
    </cacheField>
    <cacheField name="threadsperblock" numFmtId="0">
      <sharedItems containsSemiMixedTypes="0" containsString="0" containsNumber="1" containsInteger="1" minValue="32" maxValue="1024" count="6">
        <n v="32"/>
        <n v="64"/>
        <n v="128"/>
        <n v="256"/>
        <n v="512"/>
        <n v="1024"/>
      </sharedItems>
    </cacheField>
    <cacheField name="time" numFmtId="0">
      <sharedItems containsSemiMixedTypes="0" containsString="0" containsNumber="1" minValue="0.254" maxValue="1.893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Fabio Berrio Charry" refreshedDate="43523.042148495369" createdVersion="6" refreshedVersion="6" minRefreshableVersion="3" recordCount="45" xr:uid="{043640FE-D42C-4697-A837-AA331BBBA152}">
  <cacheSource type="worksheet">
    <worksheetSource ref="A1:D46" sheet="MPI"/>
  </cacheSource>
  <cacheFields count="4">
    <cacheField name="run" numFmtId="0">
      <sharedItems containsSemiMixedTypes="0" containsString="0" containsNumber="1" containsInteger="1" minValue="1" maxValue="5"/>
    </cacheField>
    <cacheField name="image" numFmtId="0">
      <sharedItems containsSemiMixedTypes="0" containsString="0" containsNumber="1" containsInteger="1" minValue="1" maxValue="3" count="3">
        <n v="1"/>
        <n v="2"/>
        <n v="3"/>
      </sharedItems>
    </cacheField>
    <cacheField name="processes" numFmtId="0">
      <sharedItems containsSemiMixedTypes="0" containsString="0" containsNumber="1" containsInteger="1" minValue="3" maxValue="12" count="3">
        <n v="3"/>
        <n v="6"/>
        <n v="12"/>
      </sharedItems>
    </cacheField>
    <cacheField name="time" numFmtId="0">
      <sharedItems containsSemiMixedTypes="0" containsString="0" containsNumber="1" minValue="0.94199999999999995" maxValue="8.407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n v="1"/>
    <x v="0"/>
    <n v="0.19700000000000001"/>
    <n v="0.108"/>
    <n v="0.63700000000000001"/>
    <n v="0.59099999999999997"/>
  </r>
  <r>
    <x v="0"/>
    <n v="1"/>
    <x v="1"/>
    <n v="0.99299999999999999"/>
    <n v="0.51800000000000002"/>
    <n v="4.343"/>
    <n v="3.7429999999999999"/>
  </r>
  <r>
    <x v="0"/>
    <n v="1"/>
    <x v="2"/>
    <n v="5.125"/>
    <n v="2.15"/>
    <n v="28.268000000000001"/>
    <n v="19.771000000000001"/>
  </r>
  <r>
    <x v="0"/>
    <n v="2"/>
    <x v="0"/>
    <n v="0.191"/>
    <n v="8.3000000000000004E-2"/>
    <n v="0.82099999999999995"/>
    <n v="0.73599999999999999"/>
  </r>
  <r>
    <x v="0"/>
    <n v="2"/>
    <x v="1"/>
    <n v="1.171"/>
    <n v="0.46700000000000003"/>
    <n v="4.4269999999999996"/>
    <n v="3.83"/>
  </r>
  <r>
    <x v="0"/>
    <n v="2"/>
    <x v="2"/>
    <n v="5.1459999999999999"/>
    <n v="1.962"/>
    <n v="21.343"/>
    <n v="20.280999999999999"/>
  </r>
  <r>
    <x v="0"/>
    <n v="3"/>
    <x v="0"/>
    <n v="0.20699999999999999"/>
    <n v="0.08"/>
    <n v="0.83199999999999996"/>
    <n v="0.83899999999999997"/>
  </r>
  <r>
    <x v="0"/>
    <n v="3"/>
    <x v="1"/>
    <n v="1.17"/>
    <n v="0.56899999999999995"/>
    <n v="3.9950000000000001"/>
    <n v="4.0069999999999997"/>
  </r>
  <r>
    <x v="0"/>
    <n v="3"/>
    <x v="2"/>
    <n v="5.1420000000000003"/>
    <n v="2.3460000000000001"/>
    <n v="18.780999999999999"/>
    <n v="20.696999999999999"/>
  </r>
  <r>
    <x v="0"/>
    <n v="4"/>
    <x v="0"/>
    <n v="0.20200000000000001"/>
    <n v="7.1999999999999995E-2"/>
    <n v="0.79800000000000004"/>
    <n v="0.73599999999999999"/>
  </r>
  <r>
    <x v="0"/>
    <n v="4"/>
    <x v="1"/>
    <n v="1.145"/>
    <n v="0.55700000000000005"/>
    <n v="4.0830000000000002"/>
    <n v="3.855"/>
  </r>
  <r>
    <x v="0"/>
    <n v="4"/>
    <x v="2"/>
    <n v="5.1609999999999996"/>
    <n v="1.9570000000000001"/>
    <n v="18.02"/>
    <n v="19.085999999999999"/>
  </r>
  <r>
    <x v="0"/>
    <n v="5"/>
    <x v="0"/>
    <n v="0.20499999999999999"/>
    <n v="0.09"/>
    <n v="0.88800000000000001"/>
    <n v="0.74099999999999999"/>
  </r>
  <r>
    <x v="0"/>
    <n v="5"/>
    <x v="1"/>
    <n v="1.1399999999999999"/>
    <n v="0.54600000000000004"/>
    <n v="4.2779999999999996"/>
    <n v="3.7519999999999998"/>
  </r>
  <r>
    <x v="0"/>
    <n v="5"/>
    <x v="2"/>
    <n v="5.1509999999999998"/>
    <n v="2.0979999999999999"/>
    <n v="21.385000000000002"/>
    <n v="17.225999999999999"/>
  </r>
  <r>
    <x v="1"/>
    <n v="1"/>
    <x v="0"/>
    <n v="0.19700000000000001"/>
    <n v="7.4999999999999997E-2"/>
    <n v="1"/>
    <n v="0.749"/>
  </r>
  <r>
    <x v="1"/>
    <n v="1"/>
    <x v="1"/>
    <n v="1.143"/>
    <n v="0.54700000000000004"/>
    <n v="6.5229999999999997"/>
    <n v="3.9350000000000001"/>
  </r>
  <r>
    <x v="1"/>
    <n v="1"/>
    <x v="2"/>
    <n v="5.1920000000000002"/>
    <n v="1.972"/>
    <n v="27.503"/>
    <n v="17.466999999999999"/>
  </r>
  <r>
    <x v="1"/>
    <n v="2"/>
    <x v="0"/>
    <n v="0.2"/>
    <n v="7.6999999999999999E-2"/>
    <n v="0.97699999999999998"/>
    <n v="0.73299999999999998"/>
  </r>
  <r>
    <x v="1"/>
    <n v="2"/>
    <x v="1"/>
    <n v="1.157"/>
    <n v="0.46"/>
    <n v="4.7220000000000004"/>
    <n v="3.754"/>
  </r>
  <r>
    <x v="1"/>
    <n v="2"/>
    <x v="2"/>
    <n v="5.1760000000000002"/>
    <n v="2.3820000000000001"/>
    <n v="21.695"/>
    <n v="19.818999999999999"/>
  </r>
  <r>
    <x v="1"/>
    <n v="3"/>
    <x v="0"/>
    <n v="0.19500000000000001"/>
    <n v="0.09"/>
    <n v="0.85399999999999998"/>
    <n v="0.82"/>
  </r>
  <r>
    <x v="1"/>
    <n v="3"/>
    <x v="1"/>
    <n v="1.145"/>
    <n v="0.53600000000000003"/>
    <n v="4.32"/>
    <n v="3.9950000000000001"/>
  </r>
  <r>
    <x v="1"/>
    <n v="3"/>
    <x v="2"/>
    <n v="5.14"/>
    <n v="1.9570000000000001"/>
    <n v="19.516999999999999"/>
    <n v="18.053999999999998"/>
  </r>
  <r>
    <x v="1"/>
    <n v="4"/>
    <x v="0"/>
    <n v="0.193"/>
    <n v="8.7999999999999995E-2"/>
    <n v="0.80400000000000005"/>
    <n v="0.78700000000000003"/>
  </r>
  <r>
    <x v="1"/>
    <n v="4"/>
    <x v="1"/>
    <n v="1.1399999999999999"/>
    <n v="0.55600000000000005"/>
    <n v="4.0999999999999996"/>
    <n v="4.0039999999999996"/>
  </r>
  <r>
    <x v="1"/>
    <n v="4"/>
    <x v="2"/>
    <n v="5.2359999999999998"/>
    <n v="2.319"/>
    <n v="22.588000000000001"/>
    <n v="17.911000000000001"/>
  </r>
  <r>
    <x v="1"/>
    <n v="5"/>
    <x v="0"/>
    <n v="0.19600000000000001"/>
    <n v="8.5999999999999993E-2"/>
    <n v="0.82299999999999995"/>
    <n v="0.71899999999999997"/>
  </r>
  <r>
    <x v="1"/>
    <n v="5"/>
    <x v="1"/>
    <n v="1.147"/>
    <n v="0.47199999999999998"/>
    <n v="4.4610000000000003"/>
    <n v="3.7210000000000001"/>
  </r>
  <r>
    <x v="1"/>
    <n v="5"/>
    <x v="2"/>
    <n v="5.19"/>
    <n v="2.282"/>
    <n v="22.658999999999999"/>
    <n v="17.579000000000001"/>
  </r>
  <r>
    <x v="2"/>
    <n v="1"/>
    <x v="0"/>
    <n v="0.19900000000000001"/>
    <n v="7.6999999999999999E-2"/>
    <n v="0.88500000000000001"/>
    <n v="0.71899999999999997"/>
  </r>
  <r>
    <x v="2"/>
    <n v="1"/>
    <x v="1"/>
    <n v="1.1619999999999999"/>
    <n v="0.47699999999999998"/>
    <n v="4.78"/>
    <n v="3.6749999999999998"/>
  </r>
  <r>
    <x v="2"/>
    <n v="1"/>
    <x v="2"/>
    <n v="5.1470000000000002"/>
    <n v="2.4820000000000002"/>
    <n v="23.065000000000001"/>
    <n v="17.550999999999998"/>
  </r>
  <r>
    <x v="2"/>
    <n v="2"/>
    <x v="0"/>
    <n v="0.19400000000000001"/>
    <n v="7.0999999999999994E-2"/>
    <n v="0.80800000000000005"/>
    <n v="0.71699999999999997"/>
  </r>
  <r>
    <x v="2"/>
    <n v="2"/>
    <x v="1"/>
    <n v="1.137"/>
    <n v="0.53900000000000003"/>
    <n v="4.1269999999999998"/>
    <n v="4.069"/>
  </r>
  <r>
    <x v="2"/>
    <n v="2"/>
    <x v="2"/>
    <n v="5.1230000000000002"/>
    <n v="1.9339999999999999"/>
    <n v="20.673999999999999"/>
    <n v="17.838000000000001"/>
  </r>
  <r>
    <x v="2"/>
    <n v="3"/>
    <x v="0"/>
    <n v="0.19500000000000001"/>
    <n v="9.5000000000000001E-2"/>
    <n v="0.78400000000000003"/>
    <n v="0.70899999999999996"/>
  </r>
  <r>
    <x v="2"/>
    <n v="3"/>
    <x v="1"/>
    <n v="1.1220000000000001"/>
    <n v="0.55700000000000005"/>
    <n v="4.5750000000000002"/>
    <n v="3.649"/>
  </r>
  <r>
    <x v="2"/>
    <n v="3"/>
    <x v="2"/>
    <n v="5.1820000000000004"/>
    <n v="2.0030000000000001"/>
    <n v="19.329000000000001"/>
    <n v="17.122"/>
  </r>
  <r>
    <x v="2"/>
    <n v="4"/>
    <x v="0"/>
    <n v="0.19600000000000001"/>
    <n v="9.2999999999999999E-2"/>
    <n v="0.90100000000000002"/>
    <n v="0.71499999999999997"/>
  </r>
  <r>
    <x v="2"/>
    <n v="4"/>
    <x v="1"/>
    <n v="1.1359999999999999"/>
    <n v="0.47199999999999998"/>
    <n v="4.7080000000000002"/>
    <n v="3.7770000000000001"/>
  </r>
  <r>
    <x v="2"/>
    <n v="4"/>
    <x v="2"/>
    <n v="5.1559999999999997"/>
    <n v="1.9690000000000001"/>
    <n v="20.878"/>
    <n v="18.119"/>
  </r>
  <r>
    <x v="2"/>
    <n v="5"/>
    <x v="0"/>
    <n v="0.20100000000000001"/>
    <n v="9.7000000000000003E-2"/>
    <n v="0.86"/>
    <n v="0.72699999999999998"/>
  </r>
  <r>
    <x v="2"/>
    <n v="5"/>
    <x v="1"/>
    <n v="1.1419999999999999"/>
    <n v="0.56100000000000005"/>
    <n v="4.1210000000000004"/>
    <n v="3.8439999999999999"/>
  </r>
  <r>
    <x v="2"/>
    <n v="5"/>
    <x v="2"/>
    <n v="5.2359999999999998"/>
    <n v="2.3220000000000001"/>
    <n v="19.536000000000001"/>
    <n v="19.6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"/>
    <x v="0"/>
    <n v="0.105"/>
  </r>
  <r>
    <n v="1"/>
    <x v="1"/>
    <n v="0.63900000000000001"/>
  </r>
  <r>
    <n v="1"/>
    <x v="2"/>
    <n v="2.9620000000000002"/>
  </r>
  <r>
    <n v="2"/>
    <x v="0"/>
    <n v="0.108"/>
  </r>
  <r>
    <n v="2"/>
    <x v="1"/>
    <n v="0.64500000000000002"/>
  </r>
  <r>
    <n v="2"/>
    <x v="2"/>
    <n v="2.98"/>
  </r>
  <r>
    <n v="3"/>
    <x v="0"/>
    <n v="0.11799999999999999"/>
  </r>
  <r>
    <n v="3"/>
    <x v="1"/>
    <n v="0.66400000000000003"/>
  </r>
  <r>
    <n v="3"/>
    <x v="2"/>
    <n v="3.0579999999999998"/>
  </r>
  <r>
    <n v="4"/>
    <x v="0"/>
    <n v="0.105"/>
  </r>
  <r>
    <n v="4"/>
    <x v="1"/>
    <n v="0.63100000000000001"/>
  </r>
  <r>
    <n v="4"/>
    <x v="2"/>
    <n v="2.9910000000000001"/>
  </r>
  <r>
    <n v="5"/>
    <x v="0"/>
    <n v="0.11600000000000001"/>
  </r>
  <r>
    <n v="5"/>
    <x v="1"/>
    <n v="0.66600000000000004"/>
  </r>
  <r>
    <n v="5"/>
    <x v="2"/>
    <n v="2.96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1"/>
    <x v="0"/>
    <x v="0"/>
    <n v="0.183"/>
  </r>
  <r>
    <n v="1"/>
    <x v="0"/>
    <x v="1"/>
    <n v="0.161"/>
  </r>
  <r>
    <n v="1"/>
    <x v="0"/>
    <x v="2"/>
    <n v="0.158"/>
  </r>
  <r>
    <n v="1"/>
    <x v="0"/>
    <x v="3"/>
    <n v="0.16700000000000001"/>
  </r>
  <r>
    <n v="1"/>
    <x v="0"/>
    <x v="4"/>
    <n v="0.16200000000000001"/>
  </r>
  <r>
    <n v="1"/>
    <x v="0"/>
    <x v="5"/>
    <n v="0.23300000000000001"/>
  </r>
  <r>
    <n v="1"/>
    <x v="1"/>
    <x v="0"/>
    <n v="0.37"/>
  </r>
  <r>
    <n v="1"/>
    <x v="1"/>
    <x v="1"/>
    <n v="0.371"/>
  </r>
  <r>
    <n v="1"/>
    <x v="1"/>
    <x v="2"/>
    <n v="0.36399999999999999"/>
  </r>
  <r>
    <n v="1"/>
    <x v="1"/>
    <x v="3"/>
    <n v="0.36"/>
  </r>
  <r>
    <n v="1"/>
    <x v="1"/>
    <x v="4"/>
    <n v="0.36599999999999999"/>
  </r>
  <r>
    <n v="1"/>
    <x v="1"/>
    <x v="5"/>
    <n v="0.36499999999999999"/>
  </r>
  <r>
    <n v="1"/>
    <x v="2"/>
    <x v="0"/>
    <n v="1.2509999999999999"/>
  </r>
  <r>
    <n v="1"/>
    <x v="2"/>
    <x v="1"/>
    <n v="1.1679999999999999"/>
  </r>
  <r>
    <n v="1"/>
    <x v="2"/>
    <x v="2"/>
    <n v="1.512"/>
  </r>
  <r>
    <n v="1"/>
    <x v="2"/>
    <x v="3"/>
    <n v="1.569"/>
  </r>
  <r>
    <n v="1"/>
    <x v="2"/>
    <x v="4"/>
    <n v="1.2190000000000001"/>
  </r>
  <r>
    <n v="1"/>
    <x v="2"/>
    <x v="5"/>
    <n v="1.1240000000000001"/>
  </r>
  <r>
    <n v="2"/>
    <x v="0"/>
    <x v="0"/>
    <n v="0.161"/>
  </r>
  <r>
    <n v="2"/>
    <x v="0"/>
    <x v="1"/>
    <n v="0.36299999999999999"/>
  </r>
  <r>
    <n v="2"/>
    <x v="0"/>
    <x v="2"/>
    <n v="0.151"/>
  </r>
  <r>
    <n v="2"/>
    <x v="0"/>
    <x v="3"/>
    <n v="0.151"/>
  </r>
  <r>
    <n v="2"/>
    <x v="0"/>
    <x v="4"/>
    <n v="0.159"/>
  </r>
  <r>
    <n v="2"/>
    <x v="0"/>
    <x v="5"/>
    <n v="0.68799999999999994"/>
  </r>
  <r>
    <n v="2"/>
    <x v="1"/>
    <x v="0"/>
    <n v="0.35699999999999998"/>
  </r>
  <r>
    <n v="2"/>
    <x v="1"/>
    <x v="1"/>
    <n v="0.36099999999999999"/>
  </r>
  <r>
    <n v="2"/>
    <x v="1"/>
    <x v="2"/>
    <n v="0.35499999999999998"/>
  </r>
  <r>
    <n v="2"/>
    <x v="1"/>
    <x v="3"/>
    <n v="0.36299999999999999"/>
  </r>
  <r>
    <n v="2"/>
    <x v="1"/>
    <x v="4"/>
    <n v="0.36"/>
  </r>
  <r>
    <n v="2"/>
    <x v="1"/>
    <x v="5"/>
    <n v="0.35199999999999998"/>
  </r>
  <r>
    <n v="2"/>
    <x v="2"/>
    <x v="0"/>
    <n v="1.232"/>
  </r>
  <r>
    <n v="2"/>
    <x v="2"/>
    <x v="1"/>
    <n v="1.1419999999999999"/>
  </r>
  <r>
    <n v="2"/>
    <x v="2"/>
    <x v="2"/>
    <n v="1.516"/>
  </r>
  <r>
    <n v="2"/>
    <x v="2"/>
    <x v="3"/>
    <n v="1.5289999999999999"/>
  </r>
  <r>
    <n v="2"/>
    <x v="2"/>
    <x v="4"/>
    <n v="1.1259999999999999"/>
  </r>
  <r>
    <n v="2"/>
    <x v="2"/>
    <x v="5"/>
    <n v="1.506"/>
  </r>
  <r>
    <n v="3"/>
    <x v="0"/>
    <x v="0"/>
    <n v="0.15"/>
  </r>
  <r>
    <n v="3"/>
    <x v="0"/>
    <x v="1"/>
    <n v="0.59299999999999997"/>
  </r>
  <r>
    <n v="3"/>
    <x v="0"/>
    <x v="2"/>
    <n v="0.50700000000000001"/>
  </r>
  <r>
    <n v="3"/>
    <x v="0"/>
    <x v="3"/>
    <n v="0.159"/>
  </r>
  <r>
    <n v="3"/>
    <x v="0"/>
    <x v="4"/>
    <n v="0.15"/>
  </r>
  <r>
    <n v="3"/>
    <x v="0"/>
    <x v="5"/>
    <n v="0.157"/>
  </r>
  <r>
    <n v="3"/>
    <x v="1"/>
    <x v="0"/>
    <n v="0.35399999999999998"/>
  </r>
  <r>
    <n v="3"/>
    <x v="1"/>
    <x v="1"/>
    <n v="0.35599999999999998"/>
  </r>
  <r>
    <n v="3"/>
    <x v="1"/>
    <x v="2"/>
    <n v="0.35199999999999998"/>
  </r>
  <r>
    <n v="3"/>
    <x v="1"/>
    <x v="3"/>
    <n v="0.34200000000000003"/>
  </r>
  <r>
    <n v="3"/>
    <x v="1"/>
    <x v="4"/>
    <n v="0.35799999999999998"/>
  </r>
  <r>
    <n v="3"/>
    <x v="1"/>
    <x v="5"/>
    <n v="0.34399999999999997"/>
  </r>
  <r>
    <n v="3"/>
    <x v="2"/>
    <x v="0"/>
    <n v="1.1719999999999999"/>
  </r>
  <r>
    <n v="3"/>
    <x v="2"/>
    <x v="1"/>
    <n v="1.611"/>
  </r>
  <r>
    <n v="3"/>
    <x v="2"/>
    <x v="2"/>
    <n v="1.2190000000000001"/>
  </r>
  <r>
    <n v="3"/>
    <x v="2"/>
    <x v="3"/>
    <n v="1.1120000000000001"/>
  </r>
  <r>
    <n v="3"/>
    <x v="2"/>
    <x v="4"/>
    <n v="1.496"/>
  </r>
  <r>
    <n v="3"/>
    <x v="2"/>
    <x v="5"/>
    <n v="1.8959999999999999"/>
  </r>
  <r>
    <n v="4"/>
    <x v="0"/>
    <x v="0"/>
    <n v="0.16"/>
  </r>
  <r>
    <n v="4"/>
    <x v="0"/>
    <x v="1"/>
    <n v="0.36699999999999999"/>
  </r>
  <r>
    <n v="4"/>
    <x v="0"/>
    <x v="2"/>
    <n v="0.158"/>
  </r>
  <r>
    <n v="4"/>
    <x v="0"/>
    <x v="3"/>
    <n v="0.14799999999999999"/>
  </r>
  <r>
    <n v="4"/>
    <x v="0"/>
    <x v="4"/>
    <n v="0.154"/>
  </r>
  <r>
    <n v="4"/>
    <x v="0"/>
    <x v="5"/>
    <n v="0.151"/>
  </r>
  <r>
    <n v="4"/>
    <x v="1"/>
    <x v="0"/>
    <n v="0.35699999999999998"/>
  </r>
  <r>
    <n v="4"/>
    <x v="1"/>
    <x v="1"/>
    <n v="0.35499999999999998"/>
  </r>
  <r>
    <n v="4"/>
    <x v="1"/>
    <x v="2"/>
    <n v="0.33600000000000002"/>
  </r>
  <r>
    <n v="4"/>
    <x v="1"/>
    <x v="3"/>
    <n v="0.35199999999999998"/>
  </r>
  <r>
    <n v="4"/>
    <x v="1"/>
    <x v="4"/>
    <n v="0.36199999999999999"/>
  </r>
  <r>
    <n v="4"/>
    <x v="1"/>
    <x v="5"/>
    <n v="0.35699999999999998"/>
  </r>
  <r>
    <n v="4"/>
    <x v="2"/>
    <x v="0"/>
    <n v="1.1850000000000001"/>
  </r>
  <r>
    <n v="4"/>
    <x v="2"/>
    <x v="1"/>
    <n v="1.536"/>
  </r>
  <r>
    <n v="4"/>
    <x v="2"/>
    <x v="2"/>
    <n v="1.1870000000000001"/>
  </r>
  <r>
    <n v="4"/>
    <x v="2"/>
    <x v="3"/>
    <n v="1.1459999999999999"/>
  </r>
  <r>
    <n v="4"/>
    <x v="2"/>
    <x v="4"/>
    <n v="1.9359999999999999"/>
  </r>
  <r>
    <n v="4"/>
    <x v="2"/>
    <x v="5"/>
    <n v="1.5629999999999999"/>
  </r>
  <r>
    <n v="5"/>
    <x v="0"/>
    <x v="0"/>
    <n v="0.16900000000000001"/>
  </r>
  <r>
    <n v="5"/>
    <x v="0"/>
    <x v="1"/>
    <n v="0.16"/>
  </r>
  <r>
    <n v="5"/>
    <x v="0"/>
    <x v="2"/>
    <n v="0.154"/>
  </r>
  <r>
    <n v="5"/>
    <x v="0"/>
    <x v="3"/>
    <n v="0.154"/>
  </r>
  <r>
    <n v="5"/>
    <x v="0"/>
    <x v="4"/>
    <n v="0.151"/>
  </r>
  <r>
    <n v="5"/>
    <x v="0"/>
    <x v="5"/>
    <n v="0.155"/>
  </r>
  <r>
    <n v="5"/>
    <x v="1"/>
    <x v="0"/>
    <n v="0.35099999999999998"/>
  </r>
  <r>
    <n v="5"/>
    <x v="1"/>
    <x v="1"/>
    <n v="0.34499999999999997"/>
  </r>
  <r>
    <n v="5"/>
    <x v="1"/>
    <x v="2"/>
    <n v="0.41699999999999998"/>
  </r>
  <r>
    <n v="5"/>
    <x v="1"/>
    <x v="3"/>
    <n v="0.36099999999999999"/>
  </r>
  <r>
    <n v="5"/>
    <x v="1"/>
    <x v="4"/>
    <n v="0.35599999999999998"/>
  </r>
  <r>
    <n v="5"/>
    <x v="1"/>
    <x v="5"/>
    <n v="0.35399999999999998"/>
  </r>
  <r>
    <n v="5"/>
    <x v="2"/>
    <x v="0"/>
    <n v="1.2130000000000001"/>
  </r>
  <r>
    <n v="5"/>
    <x v="2"/>
    <x v="1"/>
    <n v="1.232"/>
  </r>
  <r>
    <n v="5"/>
    <x v="2"/>
    <x v="2"/>
    <n v="1.131"/>
  </r>
  <r>
    <n v="5"/>
    <x v="2"/>
    <x v="3"/>
    <n v="1.7210000000000001"/>
  </r>
  <r>
    <n v="5"/>
    <x v="2"/>
    <x v="4"/>
    <n v="1.5449999999999999"/>
  </r>
  <r>
    <n v="5"/>
    <x v="2"/>
    <x v="5"/>
    <n v="1.14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1"/>
    <x v="0"/>
    <x v="0"/>
    <n v="0.26500000000000001"/>
  </r>
  <r>
    <n v="1"/>
    <x v="0"/>
    <x v="1"/>
    <n v="0.26600000000000001"/>
  </r>
  <r>
    <n v="1"/>
    <x v="0"/>
    <x v="2"/>
    <n v="0.26300000000000001"/>
  </r>
  <r>
    <n v="1"/>
    <x v="0"/>
    <x v="3"/>
    <n v="0.25800000000000001"/>
  </r>
  <r>
    <n v="1"/>
    <x v="0"/>
    <x v="4"/>
    <n v="0.25800000000000001"/>
  </r>
  <r>
    <n v="1"/>
    <x v="0"/>
    <x v="5"/>
    <n v="0.26100000000000001"/>
  </r>
  <r>
    <n v="1"/>
    <x v="1"/>
    <x v="0"/>
    <n v="0.443"/>
  </r>
  <r>
    <n v="1"/>
    <x v="1"/>
    <x v="1"/>
    <n v="0.439"/>
  </r>
  <r>
    <n v="1"/>
    <x v="1"/>
    <x v="2"/>
    <n v="0.44400000000000001"/>
  </r>
  <r>
    <n v="1"/>
    <x v="1"/>
    <x v="3"/>
    <n v="0.437"/>
  </r>
  <r>
    <n v="1"/>
    <x v="1"/>
    <x v="4"/>
    <n v="0.44600000000000001"/>
  </r>
  <r>
    <n v="1"/>
    <x v="1"/>
    <x v="5"/>
    <n v="0.43099999999999999"/>
  </r>
  <r>
    <n v="1"/>
    <x v="2"/>
    <x v="0"/>
    <n v="1.2090000000000001"/>
  </r>
  <r>
    <n v="1"/>
    <x v="2"/>
    <x v="1"/>
    <n v="1.554"/>
  </r>
  <r>
    <n v="1"/>
    <x v="2"/>
    <x v="2"/>
    <n v="1.2210000000000001"/>
  </r>
  <r>
    <n v="1"/>
    <x v="2"/>
    <x v="3"/>
    <n v="1.143"/>
  </r>
  <r>
    <n v="1"/>
    <x v="2"/>
    <x v="4"/>
    <n v="1.8939999999999999"/>
  </r>
  <r>
    <n v="1"/>
    <x v="2"/>
    <x v="5"/>
    <n v="1.5669999999999999"/>
  </r>
  <r>
    <n v="2"/>
    <x v="0"/>
    <x v="0"/>
    <n v="0.26100000000000001"/>
  </r>
  <r>
    <n v="2"/>
    <x v="0"/>
    <x v="1"/>
    <n v="0.26"/>
  </r>
  <r>
    <n v="2"/>
    <x v="0"/>
    <x v="2"/>
    <n v="0.25900000000000001"/>
  </r>
  <r>
    <n v="2"/>
    <x v="0"/>
    <x v="3"/>
    <n v="0.25700000000000001"/>
  </r>
  <r>
    <n v="2"/>
    <x v="0"/>
    <x v="4"/>
    <n v="0.254"/>
  </r>
  <r>
    <n v="2"/>
    <x v="0"/>
    <x v="5"/>
    <n v="0.254"/>
  </r>
  <r>
    <n v="2"/>
    <x v="1"/>
    <x v="0"/>
    <n v="0.443"/>
  </r>
  <r>
    <n v="2"/>
    <x v="1"/>
    <x v="1"/>
    <n v="0.44400000000000001"/>
  </r>
  <r>
    <n v="2"/>
    <x v="1"/>
    <x v="2"/>
    <n v="0.435"/>
  </r>
  <r>
    <n v="2"/>
    <x v="1"/>
    <x v="3"/>
    <n v="0.442"/>
  </r>
  <r>
    <n v="2"/>
    <x v="1"/>
    <x v="4"/>
    <n v="0.435"/>
  </r>
  <r>
    <n v="2"/>
    <x v="1"/>
    <x v="5"/>
    <n v="0.44400000000000001"/>
  </r>
  <r>
    <n v="2"/>
    <x v="2"/>
    <x v="0"/>
    <n v="1.2290000000000001"/>
  </r>
  <r>
    <n v="2"/>
    <x v="2"/>
    <x v="1"/>
    <n v="1.1519999999999999"/>
  </r>
  <r>
    <n v="2"/>
    <x v="2"/>
    <x v="2"/>
    <n v="1.518"/>
  </r>
  <r>
    <n v="2"/>
    <x v="2"/>
    <x v="3"/>
    <n v="1.5609999999999999"/>
  </r>
  <r>
    <n v="2"/>
    <x v="2"/>
    <x v="4"/>
    <n v="1.23"/>
  </r>
  <r>
    <n v="2"/>
    <x v="2"/>
    <x v="5"/>
    <n v="1.516"/>
  </r>
  <r>
    <n v="3"/>
    <x v="0"/>
    <x v="0"/>
    <n v="0.25800000000000001"/>
  </r>
  <r>
    <n v="3"/>
    <x v="0"/>
    <x v="1"/>
    <n v="0.29399999999999998"/>
  </r>
  <r>
    <n v="3"/>
    <x v="0"/>
    <x v="2"/>
    <n v="0.25700000000000001"/>
  </r>
  <r>
    <n v="3"/>
    <x v="0"/>
    <x v="3"/>
    <n v="0.26200000000000001"/>
  </r>
  <r>
    <n v="3"/>
    <x v="0"/>
    <x v="4"/>
    <n v="0.255"/>
  </r>
  <r>
    <n v="3"/>
    <x v="0"/>
    <x v="5"/>
    <n v="0.26200000000000001"/>
  </r>
  <r>
    <n v="3"/>
    <x v="1"/>
    <x v="0"/>
    <n v="0.44900000000000001"/>
  </r>
  <r>
    <n v="3"/>
    <x v="1"/>
    <x v="1"/>
    <n v="0.44500000000000001"/>
  </r>
  <r>
    <n v="3"/>
    <x v="1"/>
    <x v="2"/>
    <n v="0.437"/>
  </r>
  <r>
    <n v="3"/>
    <x v="1"/>
    <x v="3"/>
    <n v="0.44"/>
  </r>
  <r>
    <n v="3"/>
    <x v="1"/>
    <x v="4"/>
    <n v="0.438"/>
  </r>
  <r>
    <n v="3"/>
    <x v="1"/>
    <x v="5"/>
    <n v="0.46600000000000003"/>
  </r>
  <r>
    <n v="3"/>
    <x v="2"/>
    <x v="0"/>
    <n v="1.1850000000000001"/>
  </r>
  <r>
    <n v="3"/>
    <x v="2"/>
    <x v="1"/>
    <n v="1.538"/>
  </r>
  <r>
    <n v="3"/>
    <x v="2"/>
    <x v="2"/>
    <n v="1.5649999999999999"/>
  </r>
  <r>
    <n v="3"/>
    <x v="2"/>
    <x v="3"/>
    <n v="1.218"/>
  </r>
  <r>
    <n v="3"/>
    <x v="2"/>
    <x v="4"/>
    <n v="1.5089999999999999"/>
  </r>
  <r>
    <n v="3"/>
    <x v="2"/>
    <x v="5"/>
    <n v="1.827"/>
  </r>
  <r>
    <n v="4"/>
    <x v="0"/>
    <x v="0"/>
    <n v="0.28699999999999998"/>
  </r>
  <r>
    <n v="4"/>
    <x v="0"/>
    <x v="1"/>
    <n v="0.34499999999999997"/>
  </r>
  <r>
    <n v="4"/>
    <x v="0"/>
    <x v="2"/>
    <n v="0.25900000000000001"/>
  </r>
  <r>
    <n v="4"/>
    <x v="0"/>
    <x v="3"/>
    <n v="0.26900000000000002"/>
  </r>
  <r>
    <n v="4"/>
    <x v="0"/>
    <x v="4"/>
    <n v="0.26600000000000001"/>
  </r>
  <r>
    <n v="4"/>
    <x v="0"/>
    <x v="5"/>
    <n v="0.26"/>
  </r>
  <r>
    <n v="4"/>
    <x v="1"/>
    <x v="0"/>
    <n v="0.46899999999999997"/>
  </r>
  <r>
    <n v="4"/>
    <x v="1"/>
    <x v="1"/>
    <n v="0.45300000000000001"/>
  </r>
  <r>
    <n v="4"/>
    <x v="1"/>
    <x v="2"/>
    <n v="0.45200000000000001"/>
  </r>
  <r>
    <n v="4"/>
    <x v="1"/>
    <x v="3"/>
    <n v="0.46600000000000003"/>
  </r>
  <r>
    <n v="4"/>
    <x v="1"/>
    <x v="4"/>
    <n v="0.45300000000000001"/>
  </r>
  <r>
    <n v="4"/>
    <x v="1"/>
    <x v="5"/>
    <n v="0.46"/>
  </r>
  <r>
    <n v="4"/>
    <x v="2"/>
    <x v="0"/>
    <n v="1.28"/>
  </r>
  <r>
    <n v="4"/>
    <x v="2"/>
    <x v="1"/>
    <n v="1.4019999999999999"/>
  </r>
  <r>
    <n v="4"/>
    <x v="2"/>
    <x v="2"/>
    <n v="1.5649999999999999"/>
  </r>
  <r>
    <n v="4"/>
    <x v="2"/>
    <x v="3"/>
    <n v="1.79"/>
  </r>
  <r>
    <n v="4"/>
    <x v="2"/>
    <x v="4"/>
    <n v="1.5840000000000001"/>
  </r>
  <r>
    <n v="4"/>
    <x v="2"/>
    <x v="5"/>
    <n v="1.1839999999999999"/>
  </r>
  <r>
    <n v="5"/>
    <x v="0"/>
    <x v="0"/>
    <n v="0.29499999999999998"/>
  </r>
  <r>
    <n v="5"/>
    <x v="0"/>
    <x v="1"/>
    <n v="0.33500000000000002"/>
  </r>
  <r>
    <n v="5"/>
    <x v="0"/>
    <x v="2"/>
    <n v="0.51"/>
  </r>
  <r>
    <n v="5"/>
    <x v="0"/>
    <x v="3"/>
    <n v="0.25800000000000001"/>
  </r>
  <r>
    <n v="5"/>
    <x v="0"/>
    <x v="4"/>
    <n v="0.25700000000000001"/>
  </r>
  <r>
    <n v="5"/>
    <x v="0"/>
    <x v="5"/>
    <n v="0.25800000000000001"/>
  </r>
  <r>
    <n v="5"/>
    <x v="1"/>
    <x v="0"/>
    <n v="0.45"/>
  </r>
  <r>
    <n v="5"/>
    <x v="1"/>
    <x v="1"/>
    <n v="0.438"/>
  </r>
  <r>
    <n v="5"/>
    <x v="1"/>
    <x v="2"/>
    <n v="0.45300000000000001"/>
  </r>
  <r>
    <n v="5"/>
    <x v="1"/>
    <x v="3"/>
    <n v="0.44400000000000001"/>
  </r>
  <r>
    <n v="5"/>
    <x v="1"/>
    <x v="4"/>
    <n v="0.45100000000000001"/>
  </r>
  <r>
    <n v="5"/>
    <x v="1"/>
    <x v="5"/>
    <n v="0.44500000000000001"/>
  </r>
  <r>
    <n v="5"/>
    <x v="2"/>
    <x v="0"/>
    <n v="1.2050000000000001"/>
  </r>
  <r>
    <n v="5"/>
    <x v="2"/>
    <x v="1"/>
    <n v="1.5680000000000001"/>
  </r>
  <r>
    <n v="5"/>
    <x v="2"/>
    <x v="2"/>
    <n v="1.585"/>
  </r>
  <r>
    <n v="5"/>
    <x v="2"/>
    <x v="3"/>
    <n v="1.181"/>
  </r>
  <r>
    <n v="5"/>
    <x v="2"/>
    <x v="4"/>
    <n v="1.556"/>
  </r>
  <r>
    <n v="5"/>
    <x v="2"/>
    <x v="5"/>
    <n v="1.808999999999999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n v="1"/>
    <x v="0"/>
    <x v="0"/>
    <n v="0.96599999999999997"/>
  </r>
  <r>
    <n v="1"/>
    <x v="0"/>
    <x v="1"/>
    <n v="1.0940000000000001"/>
  </r>
  <r>
    <n v="1"/>
    <x v="0"/>
    <x v="2"/>
    <n v="1.1499999999999999"/>
  </r>
  <r>
    <n v="1"/>
    <x v="1"/>
    <x v="0"/>
    <n v="1.341"/>
  </r>
  <r>
    <n v="1"/>
    <x v="1"/>
    <x v="1"/>
    <n v="1.9059999999999999"/>
  </r>
  <r>
    <n v="1"/>
    <x v="1"/>
    <x v="2"/>
    <n v="2.528"/>
  </r>
  <r>
    <n v="1"/>
    <x v="2"/>
    <x v="0"/>
    <n v="3.0659999999999998"/>
  </r>
  <r>
    <n v="1"/>
    <x v="2"/>
    <x v="1"/>
    <n v="5.6879999999999997"/>
  </r>
  <r>
    <n v="1"/>
    <x v="2"/>
    <x v="2"/>
    <n v="8.33"/>
  </r>
  <r>
    <n v="2"/>
    <x v="0"/>
    <x v="0"/>
    <n v="0.94599999999999995"/>
  </r>
  <r>
    <n v="2"/>
    <x v="0"/>
    <x v="1"/>
    <n v="1.089"/>
  </r>
  <r>
    <n v="2"/>
    <x v="0"/>
    <x v="2"/>
    <n v="1.167"/>
  </r>
  <r>
    <n v="2"/>
    <x v="1"/>
    <x v="0"/>
    <n v="1.3540000000000001"/>
  </r>
  <r>
    <n v="2"/>
    <x v="1"/>
    <x v="1"/>
    <n v="1.9179999999999999"/>
  </r>
  <r>
    <n v="2"/>
    <x v="1"/>
    <x v="2"/>
    <n v="2.5840000000000001"/>
  </r>
  <r>
    <n v="2"/>
    <x v="2"/>
    <x v="0"/>
    <n v="3.0630000000000002"/>
  </r>
  <r>
    <n v="2"/>
    <x v="2"/>
    <x v="1"/>
    <n v="5.88"/>
  </r>
  <r>
    <n v="2"/>
    <x v="2"/>
    <x v="2"/>
    <n v="8.31"/>
  </r>
  <r>
    <n v="3"/>
    <x v="0"/>
    <x v="0"/>
    <n v="0.94199999999999995"/>
  </r>
  <r>
    <n v="3"/>
    <x v="0"/>
    <x v="1"/>
    <n v="1.052"/>
  </r>
  <r>
    <n v="3"/>
    <x v="0"/>
    <x v="2"/>
    <n v="1.202"/>
  </r>
  <r>
    <n v="3"/>
    <x v="1"/>
    <x v="0"/>
    <n v="1.3859999999999999"/>
  </r>
  <r>
    <n v="3"/>
    <x v="1"/>
    <x v="1"/>
    <n v="1.9259999999999999"/>
  </r>
  <r>
    <n v="3"/>
    <x v="1"/>
    <x v="2"/>
    <n v="2.56"/>
  </r>
  <r>
    <n v="3"/>
    <x v="2"/>
    <x v="0"/>
    <n v="3.0609999999999999"/>
  </r>
  <r>
    <n v="3"/>
    <x v="2"/>
    <x v="1"/>
    <n v="5.5750000000000002"/>
  </r>
  <r>
    <n v="3"/>
    <x v="2"/>
    <x v="2"/>
    <n v="8.3000000000000007"/>
  </r>
  <r>
    <n v="4"/>
    <x v="0"/>
    <x v="0"/>
    <n v="0.95799999999999996"/>
  </r>
  <r>
    <n v="4"/>
    <x v="0"/>
    <x v="1"/>
    <n v="1.0569999999999999"/>
  </r>
  <r>
    <n v="4"/>
    <x v="0"/>
    <x v="2"/>
    <n v="1.171"/>
  </r>
  <r>
    <n v="4"/>
    <x v="1"/>
    <x v="0"/>
    <n v="1.3540000000000001"/>
  </r>
  <r>
    <n v="4"/>
    <x v="1"/>
    <x v="1"/>
    <n v="1.9390000000000001"/>
  </r>
  <r>
    <n v="4"/>
    <x v="1"/>
    <x v="2"/>
    <n v="2.5409999999999999"/>
  </r>
  <r>
    <n v="4"/>
    <x v="2"/>
    <x v="0"/>
    <n v="3.052"/>
  </r>
  <r>
    <n v="4"/>
    <x v="2"/>
    <x v="1"/>
    <n v="5.609"/>
  </r>
  <r>
    <n v="4"/>
    <x v="2"/>
    <x v="2"/>
    <n v="8.4079999999999995"/>
  </r>
  <r>
    <n v="5"/>
    <x v="0"/>
    <x v="0"/>
    <n v="0.97799999999999998"/>
  </r>
  <r>
    <n v="5"/>
    <x v="0"/>
    <x v="1"/>
    <n v="1.1120000000000001"/>
  </r>
  <r>
    <n v="5"/>
    <x v="0"/>
    <x v="2"/>
    <n v="1.1859999999999999"/>
  </r>
  <r>
    <n v="5"/>
    <x v="1"/>
    <x v="0"/>
    <n v="1.3640000000000001"/>
  </r>
  <r>
    <n v="5"/>
    <x v="1"/>
    <x v="1"/>
    <n v="2.012"/>
  </r>
  <r>
    <n v="5"/>
    <x v="1"/>
    <x v="2"/>
    <n v="2.5369999999999999"/>
  </r>
  <r>
    <n v="5"/>
    <x v="2"/>
    <x v="0"/>
    <n v="3.0710000000000002"/>
  </r>
  <r>
    <n v="5"/>
    <x v="2"/>
    <x v="1"/>
    <n v="5.633"/>
  </r>
  <r>
    <n v="5"/>
    <x v="2"/>
    <x v="2"/>
    <n v="8.34800000000000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E20E08-3CD4-4707-B1D5-F6B92B766F58}" name="Tabla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/>
  <pivotFields count="3">
    <pivotField showAll="0"/>
    <pivotField axis="axisRow" showAll="0">
      <items count="4">
        <item x="0"/>
        <item x="1"/>
        <item x="2"/>
        <item t="default"/>
      </items>
    </pivotField>
    <pivotField dataField="1"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romedio de time (ms)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1A789-F94E-48DF-A80C-1C8B34F5D8B9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E8" firstHeaderRow="1" firstDataRow="2" firstDataCol="1"/>
  <pivotFields count="7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dataField="1" numFmtId="164" showAll="0"/>
    <pivotField numFmtId="164" showAll="0"/>
    <pivotField numFmtId="164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Promedio de omp - time (ms)" fld="3" subtotal="average" baseField="2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0FA48-AF13-4AB4-847F-FE6FD6B45589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E8" firstHeaderRow="1" firstDataRow="2" firstDataCol="1"/>
  <pivotFields count="7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numFmtId="164" showAll="0"/>
    <pivotField dataField="1" numFmtId="164" showAll="0"/>
    <pivotField numFmtId="164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Promedio de omp o3 - time (ms)" fld="4" subtotal="average" baseField="2" baseItem="0"/>
  </dataField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8C28B-34B1-45ED-9EB3-68563C7E3516}" name="TablaDinámica1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3:H8" firstHeaderRow="1" firstDataRow="2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Promedio de time" fld="3" subtotal="average" baseField="1" baseItem="0"/>
  </dataFields>
  <chartFormats count="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89C76-A835-41CD-A7AC-449D3A6FFB55}" name="TablaDinámica4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H8" firstHeaderRow="1" firstDataRow="2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Promedio de time" fld="3" subtotal="average" baseField="1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333C4-D4F5-448E-9D1D-E071CFCE22A6}" name="TablaDinámica5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E8" firstHeaderRow="1" firstDataRow="2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Promedio de time" fld="3" subtotal="average" baseField="1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4CDAE-6089-4256-95EE-10D6F81129E2}">
  <dimension ref="A1:C16"/>
  <sheetViews>
    <sheetView workbookViewId="0">
      <selection activeCell="G13" sqref="G13"/>
    </sheetView>
  </sheetViews>
  <sheetFormatPr baseColWidth="10" defaultRowHeight="15" x14ac:dyDescent="0.25"/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2">
        <v>1</v>
      </c>
      <c r="B2" s="2">
        <v>1</v>
      </c>
      <c r="C2" s="3">
        <v>0.105</v>
      </c>
    </row>
    <row r="3" spans="1:3" x14ac:dyDescent="0.25">
      <c r="A3" s="2">
        <v>1</v>
      </c>
      <c r="B3" s="2">
        <v>2</v>
      </c>
      <c r="C3" s="3">
        <v>0.63900000000000001</v>
      </c>
    </row>
    <row r="4" spans="1:3" x14ac:dyDescent="0.25">
      <c r="A4" s="2">
        <v>1</v>
      </c>
      <c r="B4" s="2">
        <v>3</v>
      </c>
      <c r="C4" s="3">
        <v>2.9620000000000002</v>
      </c>
    </row>
    <row r="5" spans="1:3" x14ac:dyDescent="0.25">
      <c r="A5" s="2">
        <v>2</v>
      </c>
      <c r="B5" s="2">
        <v>1</v>
      </c>
      <c r="C5" s="3">
        <v>0.108</v>
      </c>
    </row>
    <row r="6" spans="1:3" x14ac:dyDescent="0.25">
      <c r="A6" s="2">
        <v>2</v>
      </c>
      <c r="B6" s="2">
        <v>2</v>
      </c>
      <c r="C6" s="3">
        <v>0.64500000000000002</v>
      </c>
    </row>
    <row r="7" spans="1:3" x14ac:dyDescent="0.25">
      <c r="A7" s="2">
        <v>2</v>
      </c>
      <c r="B7" s="2">
        <v>3</v>
      </c>
      <c r="C7" s="3">
        <v>2.98</v>
      </c>
    </row>
    <row r="8" spans="1:3" x14ac:dyDescent="0.25">
      <c r="A8" s="2">
        <v>3</v>
      </c>
      <c r="B8" s="2">
        <v>1</v>
      </c>
      <c r="C8" s="3">
        <v>0.11799999999999999</v>
      </c>
    </row>
    <row r="9" spans="1:3" x14ac:dyDescent="0.25">
      <c r="A9" s="2">
        <v>3</v>
      </c>
      <c r="B9" s="2">
        <v>2</v>
      </c>
      <c r="C9" s="3">
        <v>0.66400000000000003</v>
      </c>
    </row>
    <row r="10" spans="1:3" x14ac:dyDescent="0.25">
      <c r="A10" s="2">
        <v>3</v>
      </c>
      <c r="B10" s="2">
        <v>3</v>
      </c>
      <c r="C10" s="3">
        <v>3.0579999999999998</v>
      </c>
    </row>
    <row r="11" spans="1:3" x14ac:dyDescent="0.25">
      <c r="A11" s="2">
        <v>4</v>
      </c>
      <c r="B11" s="2">
        <v>1</v>
      </c>
      <c r="C11" s="3">
        <v>0.105</v>
      </c>
    </row>
    <row r="12" spans="1:3" x14ac:dyDescent="0.25">
      <c r="A12" s="2">
        <v>4</v>
      </c>
      <c r="B12" s="2">
        <v>2</v>
      </c>
      <c r="C12" s="3">
        <v>0.63100000000000001</v>
      </c>
    </row>
    <row r="13" spans="1:3" x14ac:dyDescent="0.25">
      <c r="A13" s="2">
        <v>4</v>
      </c>
      <c r="B13" s="2">
        <v>3</v>
      </c>
      <c r="C13" s="3">
        <v>2.9910000000000001</v>
      </c>
    </row>
    <row r="14" spans="1:3" x14ac:dyDescent="0.25">
      <c r="A14" s="2">
        <v>5</v>
      </c>
      <c r="B14" s="2">
        <v>1</v>
      </c>
      <c r="C14" s="3">
        <v>0.11600000000000001</v>
      </c>
    </row>
    <row r="15" spans="1:3" x14ac:dyDescent="0.25">
      <c r="A15" s="2">
        <v>5</v>
      </c>
      <c r="B15" s="2">
        <v>2</v>
      </c>
      <c r="C15" s="3">
        <v>0.66600000000000004</v>
      </c>
    </row>
    <row r="16" spans="1:3" x14ac:dyDescent="0.25">
      <c r="A16" s="2">
        <v>5</v>
      </c>
      <c r="B16" s="2">
        <v>3</v>
      </c>
      <c r="C16" s="3">
        <v>2.964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F66A5-D839-4D8E-AF7E-C681F0744E30}">
  <dimension ref="A3:H70"/>
  <sheetViews>
    <sheetView topLeftCell="A20" workbookViewId="0">
      <selection activeCell="A27" sqref="A27:A30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2" bestFit="1" customWidth="1"/>
    <col min="4" max="4" width="7" bestFit="1" customWidth="1"/>
    <col min="5" max="5" width="12" bestFit="1" customWidth="1"/>
    <col min="6" max="6" width="7" bestFit="1" customWidth="1"/>
    <col min="7" max="7" width="12" bestFit="1" customWidth="1"/>
    <col min="8" max="8" width="12.5703125" bestFit="1" customWidth="1"/>
  </cols>
  <sheetData>
    <row r="3" spans="1:8" x14ac:dyDescent="0.25">
      <c r="A3" s="5" t="s">
        <v>19</v>
      </c>
      <c r="B3" s="5" t="s">
        <v>8</v>
      </c>
    </row>
    <row r="4" spans="1:8" x14ac:dyDescent="0.25">
      <c r="A4" s="5" t="s">
        <v>6</v>
      </c>
      <c r="B4">
        <v>32</v>
      </c>
      <c r="C4">
        <v>64</v>
      </c>
      <c r="D4">
        <v>128</v>
      </c>
      <c r="E4">
        <v>256</v>
      </c>
      <c r="F4">
        <v>512</v>
      </c>
      <c r="G4">
        <v>1024</v>
      </c>
      <c r="H4" t="s">
        <v>7</v>
      </c>
    </row>
    <row r="5" spans="1:8" x14ac:dyDescent="0.25">
      <c r="A5" s="6">
        <v>1</v>
      </c>
      <c r="B5">
        <v>0.2732</v>
      </c>
      <c r="C5">
        <v>0.3</v>
      </c>
      <c r="D5">
        <v>0.30959999999999999</v>
      </c>
      <c r="E5">
        <v>0.26080000000000003</v>
      </c>
      <c r="F5">
        <v>0.25800000000000001</v>
      </c>
      <c r="G5">
        <v>0.25900000000000001</v>
      </c>
      <c r="H5">
        <v>0.27676666666666655</v>
      </c>
    </row>
    <row r="6" spans="1:8" x14ac:dyDescent="0.25">
      <c r="A6" s="6">
        <v>2</v>
      </c>
      <c r="B6">
        <v>0.45079999999999998</v>
      </c>
      <c r="C6">
        <v>0.44380000000000008</v>
      </c>
      <c r="D6">
        <v>0.44420000000000004</v>
      </c>
      <c r="E6">
        <v>0.44580000000000003</v>
      </c>
      <c r="F6">
        <v>0.4446</v>
      </c>
      <c r="G6">
        <v>0.44919999999999999</v>
      </c>
      <c r="H6">
        <v>0.44640000000000002</v>
      </c>
    </row>
    <row r="7" spans="1:8" x14ac:dyDescent="0.25">
      <c r="A7" s="6">
        <v>3</v>
      </c>
      <c r="B7">
        <v>1.2216</v>
      </c>
      <c r="C7">
        <v>1.4428000000000001</v>
      </c>
      <c r="D7">
        <v>1.4907999999999999</v>
      </c>
      <c r="E7">
        <v>1.3786</v>
      </c>
      <c r="F7">
        <v>1.5545999999999998</v>
      </c>
      <c r="G7">
        <v>1.5806</v>
      </c>
      <c r="H7">
        <v>1.444833333333333</v>
      </c>
    </row>
    <row r="8" spans="1:8" x14ac:dyDescent="0.25">
      <c r="A8" s="6" t="s">
        <v>7</v>
      </c>
      <c r="B8">
        <v>0.6485333333333333</v>
      </c>
      <c r="C8">
        <v>0.72886666666666666</v>
      </c>
      <c r="D8">
        <v>0.74819999999999998</v>
      </c>
      <c r="E8">
        <v>0.69506666666666683</v>
      </c>
      <c r="F8">
        <v>0.75240000000000007</v>
      </c>
      <c r="G8">
        <v>0.76293333333333324</v>
      </c>
      <c r="H8">
        <v>0.72266666666666657</v>
      </c>
    </row>
    <row r="27" spans="1:2" x14ac:dyDescent="0.25">
      <c r="A27" s="7" t="s">
        <v>11</v>
      </c>
      <c r="B27" s="7" t="s">
        <v>23</v>
      </c>
    </row>
    <row r="28" spans="1:2" x14ac:dyDescent="0.25">
      <c r="A28">
        <f>GETPIVOTDATA("time (ms)",'SEQUENTIAL ANALYSIS'!$A$3,"image",1)</f>
        <v>0.11039999999999998</v>
      </c>
      <c r="B28">
        <f>GETPIVOTDATA("time",$A$3,"image",1,"threadsperblock",512)</f>
        <v>0.25800000000000001</v>
      </c>
    </row>
    <row r="29" spans="1:2" x14ac:dyDescent="0.25">
      <c r="A29">
        <f>GETPIVOTDATA("time (ms)",'SEQUENTIAL ANALYSIS'!$A$3,"image",2)</f>
        <v>0.64899999999999991</v>
      </c>
      <c r="B29">
        <f>GETPIVOTDATA("time",$A$3,"image",2,"threadsperblock",64)</f>
        <v>0.44380000000000008</v>
      </c>
    </row>
    <row r="30" spans="1:2" x14ac:dyDescent="0.25">
      <c r="A30">
        <f>GETPIVOTDATA("time (ms)",'SEQUENTIAL ANALYSIS'!$A$3,"image",3)</f>
        <v>2.9910000000000001</v>
      </c>
      <c r="B30">
        <f>GETPIVOTDATA("time",$A$3,"image",3,"threadsperblock",32)</f>
        <v>1.2216</v>
      </c>
    </row>
    <row r="42" spans="1:1" x14ac:dyDescent="0.25">
      <c r="A42" t="s">
        <v>16</v>
      </c>
    </row>
    <row r="43" spans="1:1" x14ac:dyDescent="0.25">
      <c r="A43">
        <f>GETPIVOTDATA("time (ms)",'SEQUENTIAL ANALYSIS'!$A$3,"image",1)/B28</f>
        <v>0.42790697674418599</v>
      </c>
    </row>
    <row r="44" spans="1:1" x14ac:dyDescent="0.25">
      <c r="A44">
        <f>GETPIVOTDATA("time (ms)",'SEQUENTIAL ANALYSIS'!$A$3,"image",2)/B29</f>
        <v>1.4623704371338435</v>
      </c>
    </row>
    <row r="45" spans="1:1" x14ac:dyDescent="0.25">
      <c r="A45">
        <f>GETPIVOTDATA("time (ms)",'SEQUENTIAL ANALYSIS'!$A$3,"image",3)/B30</f>
        <v>2.4484282907662083</v>
      </c>
    </row>
    <row r="58" spans="1:2" x14ac:dyDescent="0.25">
      <c r="A58" s="7" t="s">
        <v>21</v>
      </c>
      <c r="B58" s="7" t="s">
        <v>23</v>
      </c>
    </row>
    <row r="59" spans="1:2" x14ac:dyDescent="0.25">
      <c r="A59">
        <f>GETPIVOTDATA("omp o3 - time (ms)",'OMP O3 ANALYSIS'!$A$3,"threads",8,"image",1)</f>
        <v>8.6599999999999983E-2</v>
      </c>
      <c r="B59">
        <f>GETPIVOTDATA("time",$A$3,"image",1,"threadsperblock",512)</f>
        <v>0.25800000000000001</v>
      </c>
    </row>
    <row r="60" spans="1:2" x14ac:dyDescent="0.25">
      <c r="A60">
        <f>GETPIVOTDATA("omp o3 - time (ms)",'OMP O3 ANALYSIS'!$A$3,"threads",8,"image",2)</f>
        <v>0.5212</v>
      </c>
      <c r="B60">
        <f>GETPIVOTDATA("time",$A$3,"image",2,"threadsperblock",64)</f>
        <v>0.44380000000000008</v>
      </c>
    </row>
    <row r="61" spans="1:2" x14ac:dyDescent="0.25">
      <c r="A61">
        <f>GETPIVOTDATA("omp o3 - time (ms)",'OMP O3 ANALYSIS'!$A$3,"threads",8,"image",3)</f>
        <v>2.1420000000000003</v>
      </c>
      <c r="B61">
        <f>GETPIVOTDATA("time",$A$3,"image",3,"threadsperblock",32)</f>
        <v>1.2216</v>
      </c>
    </row>
    <row r="67" spans="1:2" x14ac:dyDescent="0.25">
      <c r="A67" s="7" t="s">
        <v>22</v>
      </c>
      <c r="B67" s="7" t="s">
        <v>23</v>
      </c>
    </row>
    <row r="68" spans="1:2" x14ac:dyDescent="0.25">
      <c r="A68">
        <f>'CUDA ANALYSIS'!B26</f>
        <v>0.16460000000000002</v>
      </c>
      <c r="B68">
        <f>GETPIVOTDATA("time",$A$3,"image",1,"threadsperblock",512)</f>
        <v>0.25800000000000001</v>
      </c>
    </row>
    <row r="69" spans="1:2" x14ac:dyDescent="0.25">
      <c r="A69">
        <f>'CUDA ANALYSIS'!B27</f>
        <v>0.35780000000000001</v>
      </c>
      <c r="B69">
        <f>GETPIVOTDATA("time",$A$3,"image",2,"threadsperblock",64)</f>
        <v>0.44380000000000008</v>
      </c>
    </row>
    <row r="70" spans="1:2" x14ac:dyDescent="0.25">
      <c r="A70">
        <f>'CUDA ANALYSIS'!B28</f>
        <v>1.2105999999999999</v>
      </c>
      <c r="B70">
        <f>GETPIVOTDATA("time",$A$3,"image",3,"threadsperblock",32)</f>
        <v>1.2216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5869A-CAFB-4A15-A7E9-65D60EAA9382}">
  <dimension ref="A3:E29"/>
  <sheetViews>
    <sheetView tabSelected="1" topLeftCell="A18" workbookViewId="0">
      <selection activeCell="A26" sqref="A26:B29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4" width="12" bestFit="1" customWidth="1"/>
    <col min="5" max="5" width="12.5703125" bestFit="1" customWidth="1"/>
  </cols>
  <sheetData>
    <row r="3" spans="1:5" x14ac:dyDescent="0.25">
      <c r="A3" s="5" t="s">
        <v>19</v>
      </c>
      <c r="B3" s="5" t="s">
        <v>8</v>
      </c>
    </row>
    <row r="4" spans="1:5" x14ac:dyDescent="0.25">
      <c r="A4" s="5" t="s">
        <v>6</v>
      </c>
      <c r="B4">
        <v>3</v>
      </c>
      <c r="C4">
        <v>6</v>
      </c>
      <c r="D4">
        <v>12</v>
      </c>
      <c r="E4" t="s">
        <v>7</v>
      </c>
    </row>
    <row r="5" spans="1:5" x14ac:dyDescent="0.25">
      <c r="A5" s="6">
        <v>1</v>
      </c>
      <c r="B5">
        <v>0.95799999999999996</v>
      </c>
      <c r="C5">
        <v>1.0808</v>
      </c>
      <c r="D5">
        <v>1.1752</v>
      </c>
      <c r="E5">
        <v>1.0713333333333332</v>
      </c>
    </row>
    <row r="6" spans="1:5" x14ac:dyDescent="0.25">
      <c r="A6" s="6">
        <v>2</v>
      </c>
      <c r="B6">
        <v>1.3598000000000001</v>
      </c>
      <c r="C6">
        <v>1.9402000000000001</v>
      </c>
      <c r="D6">
        <v>2.5499999999999998</v>
      </c>
      <c r="E6">
        <v>1.9499999999999997</v>
      </c>
    </row>
    <row r="7" spans="1:5" x14ac:dyDescent="0.25">
      <c r="A7" s="6">
        <v>3</v>
      </c>
      <c r="B7">
        <v>3.0625999999999998</v>
      </c>
      <c r="C7">
        <v>5.6770000000000005</v>
      </c>
      <c r="D7">
        <v>8.3391999999999999</v>
      </c>
      <c r="E7">
        <v>5.6929333333333334</v>
      </c>
    </row>
    <row r="8" spans="1:5" x14ac:dyDescent="0.25">
      <c r="A8" s="6" t="s">
        <v>7</v>
      </c>
      <c r="B8">
        <v>1.7934666666666668</v>
      </c>
      <c r="C8">
        <v>2.8993333333333333</v>
      </c>
      <c r="D8">
        <v>4.021466666666667</v>
      </c>
      <c r="E8">
        <v>2.9047555555555555</v>
      </c>
    </row>
    <row r="26" spans="1:2" x14ac:dyDescent="0.25">
      <c r="A26" s="7" t="s">
        <v>11</v>
      </c>
      <c r="B26" s="7" t="s">
        <v>25</v>
      </c>
    </row>
    <row r="27" spans="1:2" x14ac:dyDescent="0.25">
      <c r="A27">
        <f>GETPIVOTDATA("time (ms)",'SEQUENTIAL ANALYSIS'!$A$3,"image",1)</f>
        <v>0.11039999999999998</v>
      </c>
      <c r="B27">
        <f>GETPIVOTDATA("time",$A$3,"image",1,"processes",3)</f>
        <v>0.95799999999999996</v>
      </c>
    </row>
    <row r="28" spans="1:2" x14ac:dyDescent="0.25">
      <c r="A28">
        <f>GETPIVOTDATA("time (ms)",'SEQUENTIAL ANALYSIS'!$A$3,"image",2)</f>
        <v>0.64899999999999991</v>
      </c>
      <c r="B28">
        <f>GETPIVOTDATA("time",$A$3,"image",2,"processes",3)</f>
        <v>1.3598000000000001</v>
      </c>
    </row>
    <row r="29" spans="1:2" x14ac:dyDescent="0.25">
      <c r="A29">
        <f>GETPIVOTDATA("time (ms)",'SEQUENTIAL ANALYSIS'!$A$3,"image",3)</f>
        <v>2.9910000000000001</v>
      </c>
      <c r="B29">
        <f>GETPIVOTDATA("time",$A$3,"image",3,"processes",3)</f>
        <v>3.0625999999999998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E6F87-1C82-45D5-A354-85A3453FDBE5}">
  <dimension ref="A1:E606"/>
  <sheetViews>
    <sheetView topLeftCell="A37" workbookViewId="0">
      <selection activeCell="E46" sqref="E46"/>
    </sheetView>
  </sheetViews>
  <sheetFormatPr baseColWidth="10" defaultRowHeight="15" x14ac:dyDescent="0.25"/>
  <cols>
    <col min="4" max="4" width="15.140625" bestFit="1" customWidth="1"/>
    <col min="5" max="5" width="17.85546875" bestFit="1" customWidth="1"/>
  </cols>
  <sheetData>
    <row r="1" spans="1:5" x14ac:dyDescent="0.25">
      <c r="A1" s="4" t="s">
        <v>3</v>
      </c>
      <c r="B1" s="4" t="s">
        <v>0</v>
      </c>
      <c r="C1" s="4" t="s">
        <v>1</v>
      </c>
      <c r="D1" s="4" t="s">
        <v>4</v>
      </c>
      <c r="E1" s="4" t="s">
        <v>5</v>
      </c>
    </row>
    <row r="2" spans="1:5" x14ac:dyDescent="0.25">
      <c r="A2" s="2">
        <v>2</v>
      </c>
      <c r="B2" s="2">
        <v>1</v>
      </c>
      <c r="C2" s="2">
        <v>1</v>
      </c>
      <c r="D2" s="3">
        <v>0.19700000000000001</v>
      </c>
      <c r="E2" s="3">
        <v>0.108</v>
      </c>
    </row>
    <row r="3" spans="1:5" x14ac:dyDescent="0.25">
      <c r="A3" s="2">
        <v>2</v>
      </c>
      <c r="B3" s="2">
        <v>1</v>
      </c>
      <c r="C3" s="2">
        <v>2</v>
      </c>
      <c r="D3" s="3">
        <v>0.99299999999999999</v>
      </c>
      <c r="E3" s="3">
        <v>0.51800000000000002</v>
      </c>
    </row>
    <row r="4" spans="1:5" x14ac:dyDescent="0.25">
      <c r="A4" s="2">
        <v>2</v>
      </c>
      <c r="B4" s="2">
        <v>1</v>
      </c>
      <c r="C4" s="2">
        <v>3</v>
      </c>
      <c r="D4" s="3">
        <v>5.125</v>
      </c>
      <c r="E4" s="3">
        <v>2.15</v>
      </c>
    </row>
    <row r="5" spans="1:5" x14ac:dyDescent="0.25">
      <c r="A5" s="2">
        <v>2</v>
      </c>
      <c r="B5" s="2">
        <v>2</v>
      </c>
      <c r="C5" s="2">
        <v>1</v>
      </c>
      <c r="D5" s="3">
        <v>0.191</v>
      </c>
      <c r="E5" s="3">
        <v>8.3000000000000004E-2</v>
      </c>
    </row>
    <row r="6" spans="1:5" x14ac:dyDescent="0.25">
      <c r="A6" s="2">
        <v>2</v>
      </c>
      <c r="B6" s="2">
        <v>2</v>
      </c>
      <c r="C6" s="2">
        <v>2</v>
      </c>
      <c r="D6" s="3">
        <v>1.171</v>
      </c>
      <c r="E6" s="3">
        <v>0.46700000000000003</v>
      </c>
    </row>
    <row r="7" spans="1:5" x14ac:dyDescent="0.25">
      <c r="A7" s="2">
        <v>2</v>
      </c>
      <c r="B7" s="2">
        <v>2</v>
      </c>
      <c r="C7" s="2">
        <v>3</v>
      </c>
      <c r="D7" s="3">
        <v>5.1459999999999999</v>
      </c>
      <c r="E7" s="3">
        <v>1.962</v>
      </c>
    </row>
    <row r="8" spans="1:5" x14ac:dyDescent="0.25">
      <c r="A8" s="2">
        <v>2</v>
      </c>
      <c r="B8" s="2">
        <v>3</v>
      </c>
      <c r="C8" s="2">
        <v>1</v>
      </c>
      <c r="D8" s="3">
        <v>0.20699999999999999</v>
      </c>
      <c r="E8" s="3">
        <v>0.08</v>
      </c>
    </row>
    <row r="9" spans="1:5" x14ac:dyDescent="0.25">
      <c r="A9" s="2">
        <v>2</v>
      </c>
      <c r="B9" s="2">
        <v>3</v>
      </c>
      <c r="C9" s="2">
        <v>2</v>
      </c>
      <c r="D9" s="3">
        <v>1.17</v>
      </c>
      <c r="E9" s="3">
        <v>0.56899999999999995</v>
      </c>
    </row>
    <row r="10" spans="1:5" x14ac:dyDescent="0.25">
      <c r="A10" s="2">
        <v>2</v>
      </c>
      <c r="B10" s="2">
        <v>3</v>
      </c>
      <c r="C10" s="2">
        <v>3</v>
      </c>
      <c r="D10" s="3">
        <v>5.1420000000000003</v>
      </c>
      <c r="E10" s="3">
        <v>2.3460000000000001</v>
      </c>
    </row>
    <row r="11" spans="1:5" x14ac:dyDescent="0.25">
      <c r="A11" s="2">
        <v>2</v>
      </c>
      <c r="B11" s="2">
        <v>4</v>
      </c>
      <c r="C11" s="2">
        <v>1</v>
      </c>
      <c r="D11" s="3">
        <v>0.20200000000000001</v>
      </c>
      <c r="E11" s="3">
        <v>7.1999999999999995E-2</v>
      </c>
    </row>
    <row r="12" spans="1:5" x14ac:dyDescent="0.25">
      <c r="A12" s="2">
        <v>2</v>
      </c>
      <c r="B12" s="2">
        <v>4</v>
      </c>
      <c r="C12" s="2">
        <v>2</v>
      </c>
      <c r="D12" s="3">
        <v>1.145</v>
      </c>
      <c r="E12" s="3">
        <v>0.55700000000000005</v>
      </c>
    </row>
    <row r="13" spans="1:5" x14ac:dyDescent="0.25">
      <c r="A13" s="2">
        <v>2</v>
      </c>
      <c r="B13" s="2">
        <v>4</v>
      </c>
      <c r="C13" s="2">
        <v>3</v>
      </c>
      <c r="D13" s="3">
        <v>5.1609999999999996</v>
      </c>
      <c r="E13" s="3">
        <v>1.9570000000000001</v>
      </c>
    </row>
    <row r="14" spans="1:5" x14ac:dyDescent="0.25">
      <c r="A14" s="2">
        <v>2</v>
      </c>
      <c r="B14" s="2">
        <v>5</v>
      </c>
      <c r="C14" s="2">
        <v>1</v>
      </c>
      <c r="D14" s="3">
        <v>0.20499999999999999</v>
      </c>
      <c r="E14" s="3">
        <v>0.09</v>
      </c>
    </row>
    <row r="15" spans="1:5" x14ac:dyDescent="0.25">
      <c r="A15" s="2">
        <v>2</v>
      </c>
      <c r="B15" s="2">
        <v>5</v>
      </c>
      <c r="C15" s="2">
        <v>2</v>
      </c>
      <c r="D15" s="3">
        <v>1.1399999999999999</v>
      </c>
      <c r="E15" s="3">
        <v>0.54600000000000004</v>
      </c>
    </row>
    <row r="16" spans="1:5" x14ac:dyDescent="0.25">
      <c r="A16" s="2">
        <v>2</v>
      </c>
      <c r="B16" s="2">
        <v>5</v>
      </c>
      <c r="C16" s="2">
        <v>3</v>
      </c>
      <c r="D16" s="3">
        <v>5.1509999999999998</v>
      </c>
      <c r="E16" s="3">
        <v>2.0979999999999999</v>
      </c>
    </row>
    <row r="17" spans="1:5" x14ac:dyDescent="0.25">
      <c r="A17" s="2">
        <v>4</v>
      </c>
      <c r="B17" s="2">
        <v>1</v>
      </c>
      <c r="C17" s="2">
        <v>1</v>
      </c>
      <c r="D17" s="3">
        <v>0.19700000000000001</v>
      </c>
      <c r="E17" s="3">
        <v>7.4999999999999997E-2</v>
      </c>
    </row>
    <row r="18" spans="1:5" x14ac:dyDescent="0.25">
      <c r="A18" s="2">
        <v>4</v>
      </c>
      <c r="B18" s="2">
        <v>1</v>
      </c>
      <c r="C18" s="2">
        <v>2</v>
      </c>
      <c r="D18" s="3">
        <v>1.143</v>
      </c>
      <c r="E18" s="3">
        <v>0.54700000000000004</v>
      </c>
    </row>
    <row r="19" spans="1:5" x14ac:dyDescent="0.25">
      <c r="A19" s="2">
        <v>4</v>
      </c>
      <c r="B19" s="2">
        <v>1</v>
      </c>
      <c r="C19" s="2">
        <v>3</v>
      </c>
      <c r="D19" s="3">
        <v>5.1920000000000002</v>
      </c>
      <c r="E19" s="3">
        <v>1.972</v>
      </c>
    </row>
    <row r="20" spans="1:5" x14ac:dyDescent="0.25">
      <c r="A20" s="2">
        <v>4</v>
      </c>
      <c r="B20" s="2">
        <v>2</v>
      </c>
      <c r="C20" s="2">
        <v>1</v>
      </c>
      <c r="D20" s="3">
        <v>0.2</v>
      </c>
      <c r="E20" s="3">
        <v>7.6999999999999999E-2</v>
      </c>
    </row>
    <row r="21" spans="1:5" x14ac:dyDescent="0.25">
      <c r="A21" s="2">
        <v>4</v>
      </c>
      <c r="B21" s="2">
        <v>2</v>
      </c>
      <c r="C21" s="2">
        <v>2</v>
      </c>
      <c r="D21" s="3">
        <v>1.157</v>
      </c>
      <c r="E21" s="3">
        <v>0.46</v>
      </c>
    </row>
    <row r="22" spans="1:5" x14ac:dyDescent="0.25">
      <c r="A22" s="2">
        <v>4</v>
      </c>
      <c r="B22" s="2">
        <v>2</v>
      </c>
      <c r="C22" s="2">
        <v>3</v>
      </c>
      <c r="D22" s="3">
        <v>5.1760000000000002</v>
      </c>
      <c r="E22" s="3">
        <v>2.3820000000000001</v>
      </c>
    </row>
    <row r="23" spans="1:5" x14ac:dyDescent="0.25">
      <c r="A23" s="2">
        <v>4</v>
      </c>
      <c r="B23" s="2">
        <v>3</v>
      </c>
      <c r="C23" s="2">
        <v>1</v>
      </c>
      <c r="D23" s="3">
        <v>0.19500000000000001</v>
      </c>
      <c r="E23" s="3">
        <v>0.09</v>
      </c>
    </row>
    <row r="24" spans="1:5" x14ac:dyDescent="0.25">
      <c r="A24" s="2">
        <v>4</v>
      </c>
      <c r="B24" s="2">
        <v>3</v>
      </c>
      <c r="C24" s="2">
        <v>2</v>
      </c>
      <c r="D24" s="3">
        <v>1.145</v>
      </c>
      <c r="E24" s="3">
        <v>0.53600000000000003</v>
      </c>
    </row>
    <row r="25" spans="1:5" x14ac:dyDescent="0.25">
      <c r="A25" s="2">
        <v>4</v>
      </c>
      <c r="B25" s="2">
        <v>3</v>
      </c>
      <c r="C25" s="2">
        <v>3</v>
      </c>
      <c r="D25" s="3">
        <v>5.14</v>
      </c>
      <c r="E25" s="3">
        <v>1.9570000000000001</v>
      </c>
    </row>
    <row r="26" spans="1:5" x14ac:dyDescent="0.25">
      <c r="A26" s="2">
        <v>4</v>
      </c>
      <c r="B26" s="2">
        <v>4</v>
      </c>
      <c r="C26" s="2">
        <v>1</v>
      </c>
      <c r="D26" s="3">
        <v>0.193</v>
      </c>
      <c r="E26" s="3">
        <v>8.7999999999999995E-2</v>
      </c>
    </row>
    <row r="27" spans="1:5" x14ac:dyDescent="0.25">
      <c r="A27" s="2">
        <v>4</v>
      </c>
      <c r="B27" s="2">
        <v>4</v>
      </c>
      <c r="C27" s="2">
        <v>2</v>
      </c>
      <c r="D27" s="3">
        <v>1.1399999999999999</v>
      </c>
      <c r="E27" s="3">
        <v>0.55600000000000005</v>
      </c>
    </row>
    <row r="28" spans="1:5" x14ac:dyDescent="0.25">
      <c r="A28" s="2">
        <v>4</v>
      </c>
      <c r="B28" s="2">
        <v>4</v>
      </c>
      <c r="C28" s="2">
        <v>3</v>
      </c>
      <c r="D28" s="3">
        <v>5.2359999999999998</v>
      </c>
      <c r="E28" s="3">
        <v>2.319</v>
      </c>
    </row>
    <row r="29" spans="1:5" x14ac:dyDescent="0.25">
      <c r="A29" s="2">
        <v>4</v>
      </c>
      <c r="B29" s="2">
        <v>5</v>
      </c>
      <c r="C29" s="2">
        <v>1</v>
      </c>
      <c r="D29" s="3">
        <v>0.19600000000000001</v>
      </c>
      <c r="E29" s="3">
        <v>8.5999999999999993E-2</v>
      </c>
    </row>
    <row r="30" spans="1:5" x14ac:dyDescent="0.25">
      <c r="A30" s="2">
        <v>4</v>
      </c>
      <c r="B30" s="2">
        <v>5</v>
      </c>
      <c r="C30" s="2">
        <v>2</v>
      </c>
      <c r="D30" s="3">
        <v>1.147</v>
      </c>
      <c r="E30" s="3">
        <v>0.47199999999999998</v>
      </c>
    </row>
    <row r="31" spans="1:5" x14ac:dyDescent="0.25">
      <c r="A31" s="2">
        <v>4</v>
      </c>
      <c r="B31" s="2">
        <v>5</v>
      </c>
      <c r="C31" s="2">
        <v>3</v>
      </c>
      <c r="D31" s="3">
        <v>5.19</v>
      </c>
      <c r="E31" s="3">
        <v>2.282</v>
      </c>
    </row>
    <row r="32" spans="1:5" x14ac:dyDescent="0.25">
      <c r="A32" s="2">
        <v>8</v>
      </c>
      <c r="B32" s="2">
        <v>1</v>
      </c>
      <c r="C32" s="2">
        <v>1</v>
      </c>
      <c r="D32" s="3">
        <v>0.19900000000000001</v>
      </c>
      <c r="E32" s="3">
        <v>7.6999999999999999E-2</v>
      </c>
    </row>
    <row r="33" spans="1:5" x14ac:dyDescent="0.25">
      <c r="A33" s="2">
        <v>8</v>
      </c>
      <c r="B33" s="2">
        <v>1</v>
      </c>
      <c r="C33" s="2">
        <v>2</v>
      </c>
      <c r="D33" s="3">
        <v>1.1619999999999999</v>
      </c>
      <c r="E33" s="3">
        <v>0.47699999999999998</v>
      </c>
    </row>
    <row r="34" spans="1:5" x14ac:dyDescent="0.25">
      <c r="A34" s="2">
        <v>8</v>
      </c>
      <c r="B34" s="2">
        <v>1</v>
      </c>
      <c r="C34" s="2">
        <v>3</v>
      </c>
      <c r="D34" s="3">
        <v>5.1470000000000002</v>
      </c>
      <c r="E34" s="3">
        <v>2.4820000000000002</v>
      </c>
    </row>
    <row r="35" spans="1:5" x14ac:dyDescent="0.25">
      <c r="A35" s="2">
        <v>8</v>
      </c>
      <c r="B35" s="2">
        <v>2</v>
      </c>
      <c r="C35" s="2">
        <v>1</v>
      </c>
      <c r="D35" s="3">
        <v>0.19400000000000001</v>
      </c>
      <c r="E35" s="3">
        <v>7.0999999999999994E-2</v>
      </c>
    </row>
    <row r="36" spans="1:5" x14ac:dyDescent="0.25">
      <c r="A36" s="2">
        <v>8</v>
      </c>
      <c r="B36" s="2">
        <v>2</v>
      </c>
      <c r="C36" s="2">
        <v>2</v>
      </c>
      <c r="D36" s="3">
        <v>1.137</v>
      </c>
      <c r="E36" s="3">
        <v>0.53900000000000003</v>
      </c>
    </row>
    <row r="37" spans="1:5" x14ac:dyDescent="0.25">
      <c r="A37" s="2">
        <v>8</v>
      </c>
      <c r="B37" s="2">
        <v>2</v>
      </c>
      <c r="C37" s="2">
        <v>3</v>
      </c>
      <c r="D37" s="3">
        <v>5.1230000000000002</v>
      </c>
      <c r="E37" s="3">
        <v>1.9339999999999999</v>
      </c>
    </row>
    <row r="38" spans="1:5" x14ac:dyDescent="0.25">
      <c r="A38" s="2">
        <v>8</v>
      </c>
      <c r="B38" s="2">
        <v>3</v>
      </c>
      <c r="C38" s="2">
        <v>1</v>
      </c>
      <c r="D38" s="3">
        <v>0.19500000000000001</v>
      </c>
      <c r="E38" s="3">
        <v>9.5000000000000001E-2</v>
      </c>
    </row>
    <row r="39" spans="1:5" x14ac:dyDescent="0.25">
      <c r="A39" s="2">
        <v>8</v>
      </c>
      <c r="B39" s="2">
        <v>3</v>
      </c>
      <c r="C39" s="2">
        <v>2</v>
      </c>
      <c r="D39" s="3">
        <v>1.1220000000000001</v>
      </c>
      <c r="E39" s="3">
        <v>0.55700000000000005</v>
      </c>
    </row>
    <row r="40" spans="1:5" x14ac:dyDescent="0.25">
      <c r="A40" s="2">
        <v>8</v>
      </c>
      <c r="B40" s="2">
        <v>3</v>
      </c>
      <c r="C40" s="2">
        <v>3</v>
      </c>
      <c r="D40" s="3">
        <v>5.1820000000000004</v>
      </c>
      <c r="E40" s="3">
        <v>2.0030000000000001</v>
      </c>
    </row>
    <row r="41" spans="1:5" x14ac:dyDescent="0.25">
      <c r="A41" s="2">
        <v>8</v>
      </c>
      <c r="B41" s="2">
        <v>4</v>
      </c>
      <c r="C41" s="2">
        <v>1</v>
      </c>
      <c r="D41" s="3">
        <v>0.19600000000000001</v>
      </c>
      <c r="E41" s="3">
        <v>9.2999999999999999E-2</v>
      </c>
    </row>
    <row r="42" spans="1:5" x14ac:dyDescent="0.25">
      <c r="A42" s="2">
        <v>8</v>
      </c>
      <c r="B42" s="2">
        <v>4</v>
      </c>
      <c r="C42" s="2">
        <v>2</v>
      </c>
      <c r="D42" s="3">
        <v>1.1359999999999999</v>
      </c>
      <c r="E42" s="3">
        <v>0.47199999999999998</v>
      </c>
    </row>
    <row r="43" spans="1:5" x14ac:dyDescent="0.25">
      <c r="A43" s="2">
        <v>8</v>
      </c>
      <c r="B43" s="2">
        <v>4</v>
      </c>
      <c r="C43" s="2">
        <v>3</v>
      </c>
      <c r="D43" s="3">
        <v>5.1559999999999997</v>
      </c>
      <c r="E43" s="3">
        <v>1.9690000000000001</v>
      </c>
    </row>
    <row r="44" spans="1:5" x14ac:dyDescent="0.25">
      <c r="A44" s="2">
        <v>8</v>
      </c>
      <c r="B44" s="2">
        <v>5</v>
      </c>
      <c r="C44" s="2">
        <v>1</v>
      </c>
      <c r="D44" s="3">
        <v>0.20100000000000001</v>
      </c>
      <c r="E44" s="3">
        <v>9.7000000000000003E-2</v>
      </c>
    </row>
    <row r="45" spans="1:5" x14ac:dyDescent="0.25">
      <c r="A45" s="2">
        <v>8</v>
      </c>
      <c r="B45" s="2">
        <v>5</v>
      </c>
      <c r="C45" s="2">
        <v>2</v>
      </c>
      <c r="D45" s="3">
        <v>1.1419999999999999</v>
      </c>
      <c r="E45" s="3">
        <v>0.56100000000000005</v>
      </c>
    </row>
    <row r="46" spans="1:5" x14ac:dyDescent="0.25">
      <c r="A46" s="2">
        <v>8</v>
      </c>
      <c r="B46" s="2">
        <v>5</v>
      </c>
      <c r="C46" s="2">
        <v>3</v>
      </c>
      <c r="D46" s="3">
        <v>5.2359999999999998</v>
      </c>
      <c r="E46" s="3">
        <v>2.3220000000000001</v>
      </c>
    </row>
    <row r="47" spans="1:5" x14ac:dyDescent="0.25">
      <c r="D47" s="1"/>
      <c r="E47" s="1"/>
    </row>
    <row r="48" spans="1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  <row r="65" spans="4:5" x14ac:dyDescent="0.25">
      <c r="D65" s="1"/>
      <c r="E65" s="1"/>
    </row>
    <row r="66" spans="4:5" x14ac:dyDescent="0.25">
      <c r="D66" s="1"/>
      <c r="E66" s="1"/>
    </row>
    <row r="67" spans="4:5" x14ac:dyDescent="0.25">
      <c r="D67" s="1"/>
      <c r="E67" s="1"/>
    </row>
    <row r="68" spans="4:5" x14ac:dyDescent="0.25">
      <c r="D68" s="1"/>
      <c r="E68" s="1"/>
    </row>
    <row r="69" spans="4:5" x14ac:dyDescent="0.25">
      <c r="D69" s="1"/>
      <c r="E69" s="1"/>
    </row>
    <row r="70" spans="4:5" x14ac:dyDescent="0.25">
      <c r="D70" s="1"/>
      <c r="E70" s="1"/>
    </row>
    <row r="71" spans="4:5" x14ac:dyDescent="0.25">
      <c r="D71" s="1"/>
      <c r="E71" s="1"/>
    </row>
    <row r="72" spans="4:5" x14ac:dyDescent="0.25">
      <c r="D72" s="1"/>
      <c r="E72" s="1"/>
    </row>
    <row r="73" spans="4:5" x14ac:dyDescent="0.25">
      <c r="D73" s="1"/>
      <c r="E73" s="1"/>
    </row>
    <row r="74" spans="4:5" x14ac:dyDescent="0.25">
      <c r="D74" s="1"/>
      <c r="E74" s="1"/>
    </row>
    <row r="75" spans="4:5" x14ac:dyDescent="0.25">
      <c r="D75" s="1"/>
      <c r="E75" s="1"/>
    </row>
    <row r="76" spans="4:5" x14ac:dyDescent="0.25">
      <c r="D76" s="1"/>
      <c r="E76" s="1"/>
    </row>
    <row r="77" spans="4:5" x14ac:dyDescent="0.25">
      <c r="D77" s="1"/>
      <c r="E77" s="1"/>
    </row>
    <row r="78" spans="4:5" x14ac:dyDescent="0.25">
      <c r="D78" s="1"/>
      <c r="E78" s="1"/>
    </row>
    <row r="79" spans="4:5" x14ac:dyDescent="0.25">
      <c r="D79" s="1"/>
      <c r="E79" s="1"/>
    </row>
    <row r="80" spans="4:5" x14ac:dyDescent="0.25">
      <c r="D80" s="1"/>
      <c r="E80" s="1"/>
    </row>
    <row r="81" spans="4:5" x14ac:dyDescent="0.25">
      <c r="D81" s="1"/>
      <c r="E81" s="1"/>
    </row>
    <row r="82" spans="4:5" x14ac:dyDescent="0.25">
      <c r="D82" s="1"/>
      <c r="E82" s="1"/>
    </row>
    <row r="83" spans="4:5" x14ac:dyDescent="0.25">
      <c r="D83" s="1"/>
      <c r="E83" s="1"/>
    </row>
    <row r="84" spans="4:5" x14ac:dyDescent="0.25">
      <c r="D84" s="1"/>
      <c r="E84" s="1"/>
    </row>
    <row r="85" spans="4:5" x14ac:dyDescent="0.25">
      <c r="D85" s="1"/>
      <c r="E85" s="1"/>
    </row>
    <row r="86" spans="4:5" x14ac:dyDescent="0.25">
      <c r="D86" s="1"/>
      <c r="E86" s="1"/>
    </row>
    <row r="87" spans="4:5" x14ac:dyDescent="0.25">
      <c r="D87" s="1"/>
      <c r="E87" s="1"/>
    </row>
    <row r="88" spans="4:5" x14ac:dyDescent="0.25">
      <c r="D88" s="1"/>
      <c r="E88" s="1"/>
    </row>
    <row r="89" spans="4:5" x14ac:dyDescent="0.25">
      <c r="D89" s="1"/>
      <c r="E89" s="1"/>
    </row>
    <row r="90" spans="4:5" x14ac:dyDescent="0.25">
      <c r="D90" s="1"/>
      <c r="E90" s="1"/>
    </row>
    <row r="91" spans="4:5" x14ac:dyDescent="0.25">
      <c r="D91" s="1"/>
      <c r="E91" s="1"/>
    </row>
    <row r="92" spans="4:5" x14ac:dyDescent="0.25">
      <c r="D92" s="1"/>
      <c r="E92" s="1"/>
    </row>
    <row r="93" spans="4:5" x14ac:dyDescent="0.25">
      <c r="D93" s="1"/>
      <c r="E93" s="1"/>
    </row>
    <row r="94" spans="4:5" x14ac:dyDescent="0.25">
      <c r="D94" s="1"/>
      <c r="E94" s="1"/>
    </row>
    <row r="95" spans="4:5" x14ac:dyDescent="0.25">
      <c r="D95" s="1"/>
      <c r="E95" s="1"/>
    </row>
    <row r="96" spans="4:5" x14ac:dyDescent="0.25">
      <c r="D96" s="1"/>
      <c r="E96" s="1"/>
    </row>
    <row r="97" spans="4:5" x14ac:dyDescent="0.25">
      <c r="D97" s="1"/>
      <c r="E97" s="1"/>
    </row>
    <row r="98" spans="4:5" x14ac:dyDescent="0.25">
      <c r="D98" s="1"/>
      <c r="E98" s="1"/>
    </row>
    <row r="99" spans="4:5" x14ac:dyDescent="0.25">
      <c r="D99" s="1"/>
      <c r="E99" s="1"/>
    </row>
    <row r="100" spans="4:5" x14ac:dyDescent="0.25">
      <c r="D100" s="1"/>
      <c r="E100" s="1"/>
    </row>
    <row r="101" spans="4:5" x14ac:dyDescent="0.25">
      <c r="D101" s="1"/>
      <c r="E101" s="1"/>
    </row>
    <row r="102" spans="4:5" x14ac:dyDescent="0.25">
      <c r="D102" s="1"/>
      <c r="E102" s="1"/>
    </row>
    <row r="103" spans="4:5" x14ac:dyDescent="0.25">
      <c r="D103" s="1"/>
      <c r="E103" s="1"/>
    </row>
    <row r="104" spans="4:5" x14ac:dyDescent="0.25">
      <c r="D104" s="1"/>
      <c r="E104" s="1"/>
    </row>
    <row r="105" spans="4:5" x14ac:dyDescent="0.25">
      <c r="D105" s="1"/>
      <c r="E105" s="1"/>
    </row>
    <row r="106" spans="4:5" x14ac:dyDescent="0.25">
      <c r="D106" s="1"/>
      <c r="E106" s="1"/>
    </row>
    <row r="107" spans="4:5" x14ac:dyDescent="0.25">
      <c r="D107" s="1"/>
      <c r="E107" s="1"/>
    </row>
    <row r="108" spans="4:5" x14ac:dyDescent="0.25">
      <c r="D108" s="1"/>
      <c r="E108" s="1"/>
    </row>
    <row r="109" spans="4:5" x14ac:dyDescent="0.25">
      <c r="D109" s="1"/>
      <c r="E109" s="1"/>
    </row>
    <row r="110" spans="4:5" x14ac:dyDescent="0.25">
      <c r="D110" s="1"/>
      <c r="E110" s="1"/>
    </row>
    <row r="111" spans="4:5" x14ac:dyDescent="0.25">
      <c r="D111" s="1"/>
      <c r="E111" s="1"/>
    </row>
    <row r="112" spans="4:5" x14ac:dyDescent="0.25">
      <c r="D112" s="1"/>
      <c r="E112" s="1"/>
    </row>
    <row r="113" spans="4:5" x14ac:dyDescent="0.25">
      <c r="D113" s="1"/>
      <c r="E113" s="1"/>
    </row>
    <row r="114" spans="4:5" x14ac:dyDescent="0.25">
      <c r="D114" s="1"/>
      <c r="E114" s="1"/>
    </row>
    <row r="115" spans="4:5" x14ac:dyDescent="0.25">
      <c r="D115" s="1"/>
      <c r="E115" s="1"/>
    </row>
    <row r="116" spans="4:5" x14ac:dyDescent="0.25">
      <c r="D116" s="1"/>
      <c r="E116" s="1"/>
    </row>
    <row r="117" spans="4:5" x14ac:dyDescent="0.25">
      <c r="D117" s="1"/>
      <c r="E117" s="1"/>
    </row>
    <row r="118" spans="4:5" x14ac:dyDescent="0.25">
      <c r="D118" s="1"/>
      <c r="E118" s="1"/>
    </row>
    <row r="119" spans="4:5" x14ac:dyDescent="0.25">
      <c r="D119" s="1"/>
      <c r="E119" s="1"/>
    </row>
    <row r="120" spans="4:5" x14ac:dyDescent="0.25">
      <c r="D120" s="1"/>
      <c r="E120" s="1"/>
    </row>
    <row r="121" spans="4:5" x14ac:dyDescent="0.25">
      <c r="D121" s="1"/>
      <c r="E121" s="1"/>
    </row>
    <row r="122" spans="4:5" x14ac:dyDescent="0.25">
      <c r="D122" s="1"/>
      <c r="E122" s="1"/>
    </row>
    <row r="123" spans="4:5" x14ac:dyDescent="0.25">
      <c r="D123" s="1"/>
      <c r="E123" s="1"/>
    </row>
    <row r="124" spans="4:5" x14ac:dyDescent="0.25">
      <c r="D124" s="1"/>
      <c r="E124" s="1"/>
    </row>
    <row r="125" spans="4:5" x14ac:dyDescent="0.25">
      <c r="D125" s="1"/>
      <c r="E125" s="1"/>
    </row>
    <row r="126" spans="4:5" x14ac:dyDescent="0.25">
      <c r="D126" s="1"/>
      <c r="E126" s="1"/>
    </row>
    <row r="127" spans="4:5" x14ac:dyDescent="0.25">
      <c r="D127" s="1"/>
      <c r="E127" s="1"/>
    </row>
    <row r="128" spans="4:5" x14ac:dyDescent="0.25">
      <c r="D128" s="1"/>
      <c r="E128" s="1"/>
    </row>
    <row r="129" spans="4:5" x14ac:dyDescent="0.25">
      <c r="D129" s="1"/>
      <c r="E129" s="1"/>
    </row>
    <row r="130" spans="4:5" x14ac:dyDescent="0.25">
      <c r="D130" s="1"/>
      <c r="E130" s="1"/>
    </row>
    <row r="131" spans="4:5" x14ac:dyDescent="0.25">
      <c r="D131" s="1"/>
      <c r="E131" s="1"/>
    </row>
    <row r="132" spans="4:5" x14ac:dyDescent="0.25">
      <c r="D132" s="1"/>
      <c r="E132" s="1"/>
    </row>
    <row r="133" spans="4:5" x14ac:dyDescent="0.25">
      <c r="D133" s="1"/>
      <c r="E133" s="1"/>
    </row>
    <row r="134" spans="4:5" x14ac:dyDescent="0.25">
      <c r="D134" s="1"/>
      <c r="E134" s="1"/>
    </row>
    <row r="135" spans="4:5" x14ac:dyDescent="0.25">
      <c r="D135" s="1"/>
      <c r="E135" s="1"/>
    </row>
    <row r="136" spans="4:5" x14ac:dyDescent="0.25">
      <c r="D136" s="1"/>
      <c r="E136" s="1"/>
    </row>
    <row r="137" spans="4:5" x14ac:dyDescent="0.25">
      <c r="D137" s="1"/>
      <c r="E137" s="1"/>
    </row>
    <row r="138" spans="4:5" x14ac:dyDescent="0.25">
      <c r="D138" s="1"/>
      <c r="E138" s="1"/>
    </row>
    <row r="139" spans="4:5" x14ac:dyDescent="0.25">
      <c r="D139" s="1"/>
      <c r="E139" s="1"/>
    </row>
    <row r="140" spans="4:5" x14ac:dyDescent="0.25">
      <c r="D140" s="1"/>
      <c r="E140" s="1"/>
    </row>
    <row r="141" spans="4:5" x14ac:dyDescent="0.25">
      <c r="D141" s="1"/>
      <c r="E141" s="1"/>
    </row>
    <row r="142" spans="4:5" x14ac:dyDescent="0.25">
      <c r="D142" s="1"/>
      <c r="E142" s="1"/>
    </row>
    <row r="143" spans="4:5" x14ac:dyDescent="0.25">
      <c r="D143" s="1"/>
      <c r="E143" s="1"/>
    </row>
    <row r="144" spans="4:5" x14ac:dyDescent="0.25">
      <c r="D144" s="1"/>
      <c r="E144" s="1"/>
    </row>
    <row r="145" spans="4:5" x14ac:dyDescent="0.25">
      <c r="D145" s="1"/>
      <c r="E145" s="1"/>
    </row>
    <row r="146" spans="4:5" x14ac:dyDescent="0.25">
      <c r="D146" s="1"/>
      <c r="E146" s="1"/>
    </row>
    <row r="147" spans="4:5" x14ac:dyDescent="0.25">
      <c r="D147" s="1"/>
      <c r="E147" s="1"/>
    </row>
    <row r="148" spans="4:5" x14ac:dyDescent="0.25">
      <c r="D148" s="1"/>
      <c r="E148" s="1"/>
    </row>
    <row r="149" spans="4:5" x14ac:dyDescent="0.25">
      <c r="D149" s="1"/>
      <c r="E149" s="1"/>
    </row>
    <row r="150" spans="4:5" x14ac:dyDescent="0.25">
      <c r="D150" s="1"/>
      <c r="E150" s="1"/>
    </row>
    <row r="151" spans="4:5" x14ac:dyDescent="0.25">
      <c r="D151" s="1"/>
      <c r="E151" s="1"/>
    </row>
    <row r="152" spans="4:5" x14ac:dyDescent="0.25">
      <c r="D152" s="1"/>
      <c r="E152" s="1"/>
    </row>
    <row r="153" spans="4:5" x14ac:dyDescent="0.25">
      <c r="D153" s="1"/>
      <c r="E153" s="1"/>
    </row>
    <row r="154" spans="4:5" x14ac:dyDescent="0.25">
      <c r="D154" s="1"/>
      <c r="E154" s="1"/>
    </row>
    <row r="155" spans="4:5" x14ac:dyDescent="0.25">
      <c r="D155" s="1"/>
      <c r="E155" s="1"/>
    </row>
    <row r="156" spans="4:5" x14ac:dyDescent="0.25">
      <c r="D156" s="1"/>
      <c r="E156" s="1"/>
    </row>
    <row r="157" spans="4:5" x14ac:dyDescent="0.25">
      <c r="D157" s="1"/>
      <c r="E157" s="1"/>
    </row>
    <row r="158" spans="4:5" x14ac:dyDescent="0.25">
      <c r="D158" s="1"/>
      <c r="E158" s="1"/>
    </row>
    <row r="159" spans="4:5" x14ac:dyDescent="0.25">
      <c r="D159" s="1"/>
      <c r="E159" s="1"/>
    </row>
    <row r="160" spans="4:5" x14ac:dyDescent="0.25">
      <c r="D160" s="1"/>
      <c r="E160" s="1"/>
    </row>
    <row r="161" spans="4:5" x14ac:dyDescent="0.25">
      <c r="D161" s="1"/>
      <c r="E161" s="1"/>
    </row>
    <row r="162" spans="4:5" x14ac:dyDescent="0.25">
      <c r="D162" s="1"/>
      <c r="E162" s="1"/>
    </row>
    <row r="163" spans="4:5" x14ac:dyDescent="0.25">
      <c r="D163" s="1"/>
      <c r="E163" s="1"/>
    </row>
    <row r="164" spans="4:5" x14ac:dyDescent="0.25">
      <c r="D164" s="1"/>
      <c r="E164" s="1"/>
    </row>
    <row r="165" spans="4:5" x14ac:dyDescent="0.25">
      <c r="D165" s="1"/>
      <c r="E165" s="1"/>
    </row>
    <row r="166" spans="4:5" x14ac:dyDescent="0.25">
      <c r="D166" s="1"/>
      <c r="E166" s="1"/>
    </row>
    <row r="167" spans="4:5" x14ac:dyDescent="0.25">
      <c r="D167" s="1"/>
      <c r="E167" s="1"/>
    </row>
    <row r="168" spans="4:5" x14ac:dyDescent="0.25">
      <c r="D168" s="1"/>
      <c r="E168" s="1"/>
    </row>
    <row r="169" spans="4:5" x14ac:dyDescent="0.25">
      <c r="D169" s="1"/>
      <c r="E169" s="1"/>
    </row>
    <row r="170" spans="4:5" x14ac:dyDescent="0.25">
      <c r="D170" s="1"/>
      <c r="E170" s="1"/>
    </row>
    <row r="171" spans="4:5" x14ac:dyDescent="0.25">
      <c r="D171" s="1"/>
      <c r="E171" s="1"/>
    </row>
    <row r="172" spans="4:5" x14ac:dyDescent="0.25">
      <c r="D172" s="1"/>
      <c r="E172" s="1"/>
    </row>
    <row r="173" spans="4:5" x14ac:dyDescent="0.25">
      <c r="D173" s="1"/>
      <c r="E173" s="1"/>
    </row>
    <row r="174" spans="4:5" x14ac:dyDescent="0.25">
      <c r="D174" s="1"/>
      <c r="E174" s="1"/>
    </row>
    <row r="175" spans="4:5" x14ac:dyDescent="0.25">
      <c r="D175" s="1"/>
      <c r="E175" s="1"/>
    </row>
    <row r="176" spans="4:5" x14ac:dyDescent="0.25">
      <c r="D176" s="1"/>
      <c r="E176" s="1"/>
    </row>
    <row r="177" spans="4:5" x14ac:dyDescent="0.25">
      <c r="D177" s="1"/>
      <c r="E177" s="1"/>
    </row>
    <row r="178" spans="4:5" x14ac:dyDescent="0.25">
      <c r="D178" s="1"/>
      <c r="E178" s="1"/>
    </row>
    <row r="179" spans="4:5" x14ac:dyDescent="0.25">
      <c r="D179" s="1"/>
      <c r="E179" s="1"/>
    </row>
    <row r="180" spans="4:5" x14ac:dyDescent="0.25">
      <c r="D180" s="1"/>
      <c r="E180" s="1"/>
    </row>
    <row r="181" spans="4:5" x14ac:dyDescent="0.25">
      <c r="D181" s="1"/>
      <c r="E181" s="1"/>
    </row>
    <row r="182" spans="4:5" x14ac:dyDescent="0.25">
      <c r="D182" s="1"/>
      <c r="E182" s="1"/>
    </row>
    <row r="183" spans="4:5" x14ac:dyDescent="0.25">
      <c r="D183" s="1"/>
      <c r="E183" s="1"/>
    </row>
    <row r="184" spans="4:5" x14ac:dyDescent="0.25">
      <c r="D184" s="1"/>
      <c r="E184" s="1"/>
    </row>
    <row r="185" spans="4:5" x14ac:dyDescent="0.25">
      <c r="D185" s="1"/>
      <c r="E185" s="1"/>
    </row>
    <row r="186" spans="4:5" x14ac:dyDescent="0.25">
      <c r="D186" s="1"/>
      <c r="E186" s="1"/>
    </row>
    <row r="187" spans="4:5" x14ac:dyDescent="0.25">
      <c r="D187" s="1"/>
      <c r="E187" s="1"/>
    </row>
    <row r="188" spans="4:5" x14ac:dyDescent="0.25">
      <c r="D188" s="1"/>
      <c r="E188" s="1"/>
    </row>
    <row r="189" spans="4:5" x14ac:dyDescent="0.25">
      <c r="D189" s="1"/>
      <c r="E189" s="1"/>
    </row>
    <row r="190" spans="4:5" x14ac:dyDescent="0.25">
      <c r="D190" s="1"/>
      <c r="E190" s="1"/>
    </row>
    <row r="191" spans="4:5" x14ac:dyDescent="0.25">
      <c r="D191" s="1"/>
      <c r="E191" s="1"/>
    </row>
    <row r="192" spans="4:5" x14ac:dyDescent="0.25">
      <c r="D192" s="1"/>
      <c r="E192" s="1"/>
    </row>
    <row r="193" spans="4:5" x14ac:dyDescent="0.25">
      <c r="D193" s="1"/>
      <c r="E193" s="1"/>
    </row>
    <row r="194" spans="4:5" x14ac:dyDescent="0.25">
      <c r="D194" s="1"/>
      <c r="E194" s="1"/>
    </row>
    <row r="195" spans="4:5" x14ac:dyDescent="0.25">
      <c r="D195" s="1"/>
      <c r="E195" s="1"/>
    </row>
    <row r="196" spans="4:5" x14ac:dyDescent="0.25">
      <c r="D196" s="1"/>
      <c r="E196" s="1"/>
    </row>
    <row r="197" spans="4:5" x14ac:dyDescent="0.25">
      <c r="D197" s="1"/>
      <c r="E197" s="1"/>
    </row>
    <row r="198" spans="4:5" x14ac:dyDescent="0.25">
      <c r="D198" s="1"/>
      <c r="E198" s="1"/>
    </row>
    <row r="199" spans="4:5" x14ac:dyDescent="0.25">
      <c r="D199" s="1"/>
      <c r="E199" s="1"/>
    </row>
    <row r="200" spans="4:5" x14ac:dyDescent="0.25">
      <c r="D200" s="1"/>
      <c r="E200" s="1"/>
    </row>
    <row r="201" spans="4:5" x14ac:dyDescent="0.25">
      <c r="D201" s="1"/>
      <c r="E201" s="1"/>
    </row>
    <row r="202" spans="4:5" x14ac:dyDescent="0.25">
      <c r="D202" s="1"/>
      <c r="E202" s="1"/>
    </row>
    <row r="203" spans="4:5" x14ac:dyDescent="0.25">
      <c r="D203" s="1"/>
      <c r="E203" s="1"/>
    </row>
    <row r="204" spans="4:5" x14ac:dyDescent="0.25">
      <c r="D204" s="1"/>
      <c r="E204" s="1"/>
    </row>
    <row r="205" spans="4:5" x14ac:dyDescent="0.25">
      <c r="D205" s="1"/>
      <c r="E205" s="1"/>
    </row>
    <row r="206" spans="4:5" x14ac:dyDescent="0.25">
      <c r="D206" s="1"/>
      <c r="E206" s="1"/>
    </row>
    <row r="207" spans="4:5" x14ac:dyDescent="0.25">
      <c r="D207" s="1"/>
      <c r="E207" s="1"/>
    </row>
    <row r="208" spans="4:5" x14ac:dyDescent="0.25">
      <c r="D208" s="1"/>
      <c r="E208" s="1"/>
    </row>
    <row r="209" spans="4:5" x14ac:dyDescent="0.25">
      <c r="D209" s="1"/>
      <c r="E209" s="1"/>
    </row>
    <row r="210" spans="4:5" x14ac:dyDescent="0.25">
      <c r="D210" s="1"/>
      <c r="E210" s="1"/>
    </row>
    <row r="211" spans="4:5" x14ac:dyDescent="0.25">
      <c r="D211" s="1"/>
      <c r="E211" s="1"/>
    </row>
    <row r="212" spans="4:5" x14ac:dyDescent="0.25">
      <c r="D212" s="1"/>
      <c r="E212" s="1"/>
    </row>
    <row r="213" spans="4:5" x14ac:dyDescent="0.25">
      <c r="D213" s="1"/>
      <c r="E213" s="1"/>
    </row>
    <row r="214" spans="4:5" x14ac:dyDescent="0.25">
      <c r="D214" s="1"/>
      <c r="E214" s="1"/>
    </row>
    <row r="215" spans="4:5" x14ac:dyDescent="0.25">
      <c r="D215" s="1"/>
      <c r="E215" s="1"/>
    </row>
    <row r="216" spans="4:5" x14ac:dyDescent="0.25">
      <c r="D216" s="1"/>
      <c r="E216" s="1"/>
    </row>
    <row r="217" spans="4:5" x14ac:dyDescent="0.25">
      <c r="D217" s="1"/>
      <c r="E217" s="1"/>
    </row>
    <row r="218" spans="4:5" x14ac:dyDescent="0.25">
      <c r="D218" s="1"/>
      <c r="E218" s="1"/>
    </row>
    <row r="219" spans="4:5" x14ac:dyDescent="0.25">
      <c r="D219" s="1"/>
      <c r="E219" s="1"/>
    </row>
    <row r="220" spans="4:5" x14ac:dyDescent="0.25">
      <c r="D220" s="1"/>
      <c r="E220" s="1"/>
    </row>
    <row r="221" spans="4:5" x14ac:dyDescent="0.25">
      <c r="D221" s="1"/>
      <c r="E221" s="1"/>
    </row>
    <row r="222" spans="4:5" x14ac:dyDescent="0.25">
      <c r="D222" s="1"/>
      <c r="E222" s="1"/>
    </row>
    <row r="223" spans="4:5" x14ac:dyDescent="0.25">
      <c r="D223" s="1"/>
      <c r="E223" s="1"/>
    </row>
    <row r="224" spans="4:5" x14ac:dyDescent="0.25">
      <c r="D224" s="1"/>
      <c r="E224" s="1"/>
    </row>
    <row r="225" spans="4:5" x14ac:dyDescent="0.25">
      <c r="D225" s="1"/>
      <c r="E225" s="1"/>
    </row>
    <row r="226" spans="4:5" x14ac:dyDescent="0.25">
      <c r="D226" s="1"/>
      <c r="E226" s="1"/>
    </row>
    <row r="227" spans="4:5" x14ac:dyDescent="0.25">
      <c r="D227" s="1"/>
      <c r="E227" s="1"/>
    </row>
    <row r="228" spans="4:5" x14ac:dyDescent="0.25">
      <c r="D228" s="1"/>
      <c r="E228" s="1"/>
    </row>
    <row r="229" spans="4:5" x14ac:dyDescent="0.25">
      <c r="D229" s="1"/>
      <c r="E229" s="1"/>
    </row>
    <row r="230" spans="4:5" x14ac:dyDescent="0.25">
      <c r="D230" s="1"/>
      <c r="E230" s="1"/>
    </row>
    <row r="231" spans="4:5" x14ac:dyDescent="0.25">
      <c r="D231" s="1"/>
      <c r="E231" s="1"/>
    </row>
    <row r="232" spans="4:5" x14ac:dyDescent="0.25">
      <c r="D232" s="1"/>
      <c r="E232" s="1"/>
    </row>
    <row r="233" spans="4:5" x14ac:dyDescent="0.25">
      <c r="D233" s="1"/>
      <c r="E233" s="1"/>
    </row>
    <row r="234" spans="4:5" x14ac:dyDescent="0.25">
      <c r="D234" s="1"/>
      <c r="E234" s="1"/>
    </row>
    <row r="235" spans="4:5" x14ac:dyDescent="0.25">
      <c r="D235" s="1"/>
      <c r="E235" s="1"/>
    </row>
    <row r="236" spans="4:5" x14ac:dyDescent="0.25">
      <c r="D236" s="1"/>
      <c r="E236" s="1"/>
    </row>
    <row r="237" spans="4:5" x14ac:dyDescent="0.25">
      <c r="D237" s="1"/>
      <c r="E237" s="1"/>
    </row>
    <row r="238" spans="4:5" x14ac:dyDescent="0.25">
      <c r="D238" s="1"/>
      <c r="E238" s="1"/>
    </row>
    <row r="239" spans="4:5" x14ac:dyDescent="0.25">
      <c r="D239" s="1"/>
      <c r="E239" s="1"/>
    </row>
    <row r="240" spans="4:5" x14ac:dyDescent="0.25">
      <c r="D240" s="1"/>
      <c r="E240" s="1"/>
    </row>
    <row r="241" spans="4:5" x14ac:dyDescent="0.25">
      <c r="D241" s="1"/>
      <c r="E241" s="1"/>
    </row>
    <row r="242" spans="4:5" x14ac:dyDescent="0.25">
      <c r="D242" s="1"/>
      <c r="E242" s="1"/>
    </row>
    <row r="243" spans="4:5" x14ac:dyDescent="0.25">
      <c r="D243" s="1"/>
      <c r="E243" s="1"/>
    </row>
    <row r="244" spans="4:5" x14ac:dyDescent="0.25">
      <c r="D244" s="1"/>
      <c r="E244" s="1"/>
    </row>
    <row r="245" spans="4:5" x14ac:dyDescent="0.25">
      <c r="D245" s="1"/>
      <c r="E245" s="1"/>
    </row>
    <row r="246" spans="4:5" x14ac:dyDescent="0.25">
      <c r="D246" s="1"/>
      <c r="E246" s="1"/>
    </row>
    <row r="247" spans="4:5" x14ac:dyDescent="0.25">
      <c r="D247" s="1"/>
      <c r="E247" s="1"/>
    </row>
    <row r="248" spans="4:5" x14ac:dyDescent="0.25">
      <c r="D248" s="1"/>
      <c r="E248" s="1"/>
    </row>
    <row r="249" spans="4:5" x14ac:dyDescent="0.25">
      <c r="D249" s="1"/>
      <c r="E249" s="1"/>
    </row>
    <row r="250" spans="4:5" x14ac:dyDescent="0.25">
      <c r="D250" s="1"/>
      <c r="E250" s="1"/>
    </row>
    <row r="251" spans="4:5" x14ac:dyDescent="0.25">
      <c r="D251" s="1"/>
      <c r="E251" s="1"/>
    </row>
    <row r="252" spans="4:5" x14ac:dyDescent="0.25">
      <c r="D252" s="1"/>
      <c r="E252" s="1"/>
    </row>
    <row r="253" spans="4:5" x14ac:dyDescent="0.25">
      <c r="D253" s="1"/>
      <c r="E253" s="1"/>
    </row>
    <row r="254" spans="4:5" x14ac:dyDescent="0.25">
      <c r="D254" s="1"/>
      <c r="E254" s="1"/>
    </row>
    <row r="255" spans="4:5" x14ac:dyDescent="0.25">
      <c r="D255" s="1"/>
      <c r="E255" s="1"/>
    </row>
    <row r="256" spans="4:5" x14ac:dyDescent="0.25">
      <c r="D256" s="1"/>
      <c r="E256" s="1"/>
    </row>
    <row r="257" spans="4:5" x14ac:dyDescent="0.25">
      <c r="D257" s="1"/>
      <c r="E257" s="1"/>
    </row>
    <row r="258" spans="4:5" x14ac:dyDescent="0.25">
      <c r="D258" s="1"/>
      <c r="E258" s="1"/>
    </row>
    <row r="259" spans="4:5" x14ac:dyDescent="0.25">
      <c r="D259" s="1"/>
      <c r="E259" s="1"/>
    </row>
    <row r="260" spans="4:5" x14ac:dyDescent="0.25">
      <c r="D260" s="1"/>
      <c r="E260" s="1"/>
    </row>
    <row r="261" spans="4:5" x14ac:dyDescent="0.25">
      <c r="D261" s="1"/>
      <c r="E261" s="1"/>
    </row>
    <row r="262" spans="4:5" x14ac:dyDescent="0.25">
      <c r="D262" s="1"/>
      <c r="E262" s="1"/>
    </row>
    <row r="263" spans="4:5" x14ac:dyDescent="0.25">
      <c r="D263" s="1"/>
      <c r="E263" s="1"/>
    </row>
    <row r="264" spans="4:5" x14ac:dyDescent="0.25">
      <c r="D264" s="1"/>
      <c r="E264" s="1"/>
    </row>
    <row r="265" spans="4:5" x14ac:dyDescent="0.25">
      <c r="D265" s="1"/>
      <c r="E265" s="1"/>
    </row>
    <row r="266" spans="4:5" x14ac:dyDescent="0.25">
      <c r="D266" s="1"/>
      <c r="E266" s="1"/>
    </row>
    <row r="267" spans="4:5" x14ac:dyDescent="0.25">
      <c r="D267" s="1"/>
      <c r="E267" s="1"/>
    </row>
    <row r="268" spans="4:5" x14ac:dyDescent="0.25">
      <c r="D268" s="1"/>
      <c r="E268" s="1"/>
    </row>
    <row r="269" spans="4:5" x14ac:dyDescent="0.25">
      <c r="D269" s="1"/>
      <c r="E269" s="1"/>
    </row>
    <row r="270" spans="4:5" x14ac:dyDescent="0.25">
      <c r="D270" s="1"/>
      <c r="E270" s="1"/>
    </row>
    <row r="271" spans="4:5" x14ac:dyDescent="0.25">
      <c r="D271" s="1"/>
      <c r="E271" s="1"/>
    </row>
    <row r="272" spans="4:5" x14ac:dyDescent="0.25">
      <c r="D272" s="1"/>
      <c r="E272" s="1"/>
    </row>
    <row r="273" spans="4:5" x14ac:dyDescent="0.25">
      <c r="D273" s="1"/>
      <c r="E273" s="1"/>
    </row>
    <row r="274" spans="4:5" x14ac:dyDescent="0.25">
      <c r="D274" s="1"/>
      <c r="E274" s="1"/>
    </row>
    <row r="275" spans="4:5" x14ac:dyDescent="0.25">
      <c r="D275" s="1"/>
      <c r="E275" s="1"/>
    </row>
    <row r="276" spans="4:5" x14ac:dyDescent="0.25">
      <c r="D276" s="1"/>
      <c r="E276" s="1"/>
    </row>
    <row r="277" spans="4:5" x14ac:dyDescent="0.25">
      <c r="D277" s="1"/>
      <c r="E277" s="1"/>
    </row>
    <row r="278" spans="4:5" x14ac:dyDescent="0.25">
      <c r="D278" s="1"/>
      <c r="E278" s="1"/>
    </row>
    <row r="279" spans="4:5" x14ac:dyDescent="0.25">
      <c r="D279" s="1"/>
      <c r="E279" s="1"/>
    </row>
    <row r="280" spans="4:5" x14ac:dyDescent="0.25">
      <c r="D280" s="1"/>
      <c r="E280" s="1"/>
    </row>
    <row r="281" spans="4:5" x14ac:dyDescent="0.25">
      <c r="D281" s="1"/>
      <c r="E281" s="1"/>
    </row>
    <row r="282" spans="4:5" x14ac:dyDescent="0.25">
      <c r="D282" s="1"/>
      <c r="E282" s="1"/>
    </row>
    <row r="283" spans="4:5" x14ac:dyDescent="0.25">
      <c r="D283" s="1"/>
      <c r="E283" s="1"/>
    </row>
    <row r="284" spans="4:5" x14ac:dyDescent="0.25">
      <c r="D284" s="1"/>
      <c r="E284" s="1"/>
    </row>
    <row r="285" spans="4:5" x14ac:dyDescent="0.25">
      <c r="D285" s="1"/>
      <c r="E285" s="1"/>
    </row>
    <row r="286" spans="4:5" x14ac:dyDescent="0.25">
      <c r="D286" s="1"/>
      <c r="E286" s="1"/>
    </row>
    <row r="287" spans="4:5" x14ac:dyDescent="0.25">
      <c r="D287" s="1"/>
      <c r="E287" s="1"/>
    </row>
    <row r="288" spans="4:5" x14ac:dyDescent="0.25">
      <c r="D288" s="1"/>
      <c r="E288" s="1"/>
    </row>
    <row r="289" spans="4:5" x14ac:dyDescent="0.25">
      <c r="D289" s="1"/>
      <c r="E289" s="1"/>
    </row>
    <row r="290" spans="4:5" x14ac:dyDescent="0.25">
      <c r="D290" s="1"/>
      <c r="E290" s="1"/>
    </row>
    <row r="291" spans="4:5" x14ac:dyDescent="0.25">
      <c r="D291" s="1"/>
      <c r="E291" s="1"/>
    </row>
    <row r="292" spans="4:5" x14ac:dyDescent="0.25">
      <c r="D292" s="1"/>
      <c r="E292" s="1"/>
    </row>
    <row r="293" spans="4:5" x14ac:dyDescent="0.25">
      <c r="D293" s="1"/>
      <c r="E293" s="1"/>
    </row>
    <row r="294" spans="4:5" x14ac:dyDescent="0.25">
      <c r="D294" s="1"/>
      <c r="E294" s="1"/>
    </row>
    <row r="295" spans="4:5" x14ac:dyDescent="0.25">
      <c r="D295" s="1"/>
      <c r="E295" s="1"/>
    </row>
    <row r="296" spans="4:5" x14ac:dyDescent="0.25">
      <c r="D296" s="1"/>
      <c r="E296" s="1"/>
    </row>
    <row r="297" spans="4:5" x14ac:dyDescent="0.25">
      <c r="D297" s="1"/>
      <c r="E297" s="1"/>
    </row>
    <row r="298" spans="4:5" x14ac:dyDescent="0.25">
      <c r="D298" s="1"/>
      <c r="E298" s="1"/>
    </row>
    <row r="299" spans="4:5" x14ac:dyDescent="0.25">
      <c r="D299" s="1"/>
      <c r="E299" s="1"/>
    </row>
    <row r="300" spans="4:5" x14ac:dyDescent="0.25">
      <c r="D300" s="1"/>
      <c r="E300" s="1"/>
    </row>
    <row r="301" spans="4:5" x14ac:dyDescent="0.25">
      <c r="D301" s="1"/>
      <c r="E301" s="1"/>
    </row>
    <row r="302" spans="4:5" x14ac:dyDescent="0.25">
      <c r="D302" s="1"/>
      <c r="E302" s="1"/>
    </row>
    <row r="303" spans="4:5" x14ac:dyDescent="0.25">
      <c r="D303" s="1"/>
      <c r="E303" s="1"/>
    </row>
    <row r="304" spans="4:5" x14ac:dyDescent="0.25">
      <c r="D304" s="1"/>
      <c r="E304" s="1"/>
    </row>
    <row r="305" spans="4:5" x14ac:dyDescent="0.25">
      <c r="D305" s="1"/>
      <c r="E305" s="1"/>
    </row>
    <row r="306" spans="4:5" x14ac:dyDescent="0.25">
      <c r="D306" s="1"/>
      <c r="E306" s="1"/>
    </row>
    <row r="307" spans="4:5" x14ac:dyDescent="0.25">
      <c r="D307" s="1"/>
      <c r="E307" s="1"/>
    </row>
    <row r="308" spans="4:5" x14ac:dyDescent="0.25">
      <c r="D308" s="1"/>
      <c r="E308" s="1"/>
    </row>
    <row r="309" spans="4:5" x14ac:dyDescent="0.25">
      <c r="D309" s="1"/>
      <c r="E309" s="1"/>
    </row>
    <row r="310" spans="4:5" x14ac:dyDescent="0.25">
      <c r="D310" s="1"/>
      <c r="E310" s="1"/>
    </row>
    <row r="311" spans="4:5" x14ac:dyDescent="0.25">
      <c r="D311" s="1"/>
      <c r="E311" s="1"/>
    </row>
    <row r="312" spans="4:5" x14ac:dyDescent="0.25">
      <c r="D312" s="1"/>
      <c r="E312" s="1"/>
    </row>
    <row r="313" spans="4:5" x14ac:dyDescent="0.25">
      <c r="D313" s="1"/>
      <c r="E313" s="1"/>
    </row>
    <row r="314" spans="4:5" x14ac:dyDescent="0.25">
      <c r="D314" s="1"/>
      <c r="E314" s="1"/>
    </row>
    <row r="315" spans="4:5" x14ac:dyDescent="0.25">
      <c r="D315" s="1"/>
      <c r="E315" s="1"/>
    </row>
    <row r="316" spans="4:5" x14ac:dyDescent="0.25">
      <c r="D316" s="1"/>
      <c r="E316" s="1"/>
    </row>
    <row r="317" spans="4:5" x14ac:dyDescent="0.25">
      <c r="D317" s="1"/>
      <c r="E317" s="1"/>
    </row>
    <row r="318" spans="4:5" x14ac:dyDescent="0.25">
      <c r="D318" s="1"/>
      <c r="E318" s="1"/>
    </row>
    <row r="319" spans="4:5" x14ac:dyDescent="0.25">
      <c r="D319" s="1"/>
      <c r="E319" s="1"/>
    </row>
    <row r="320" spans="4:5" x14ac:dyDescent="0.25">
      <c r="D320" s="1"/>
      <c r="E320" s="1"/>
    </row>
    <row r="321" spans="4:5" x14ac:dyDescent="0.25">
      <c r="D321" s="1"/>
      <c r="E321" s="1"/>
    </row>
    <row r="322" spans="4:5" x14ac:dyDescent="0.25">
      <c r="D322" s="1"/>
      <c r="E322" s="1"/>
    </row>
    <row r="323" spans="4:5" x14ac:dyDescent="0.25">
      <c r="D323" s="1"/>
      <c r="E323" s="1"/>
    </row>
    <row r="324" spans="4:5" x14ac:dyDescent="0.25">
      <c r="D324" s="1"/>
      <c r="E324" s="1"/>
    </row>
    <row r="325" spans="4:5" x14ac:dyDescent="0.25">
      <c r="D325" s="1"/>
      <c r="E325" s="1"/>
    </row>
    <row r="326" spans="4:5" x14ac:dyDescent="0.25">
      <c r="D326" s="1"/>
      <c r="E326" s="1"/>
    </row>
    <row r="327" spans="4:5" x14ac:dyDescent="0.25">
      <c r="D327" s="1"/>
      <c r="E327" s="1"/>
    </row>
    <row r="328" spans="4:5" x14ac:dyDescent="0.25">
      <c r="D328" s="1"/>
      <c r="E328" s="1"/>
    </row>
    <row r="329" spans="4:5" x14ac:dyDescent="0.25">
      <c r="D329" s="1"/>
      <c r="E329" s="1"/>
    </row>
    <row r="330" spans="4:5" x14ac:dyDescent="0.25">
      <c r="D330" s="1"/>
      <c r="E330" s="1"/>
    </row>
    <row r="331" spans="4:5" x14ac:dyDescent="0.25">
      <c r="D331" s="1"/>
      <c r="E331" s="1"/>
    </row>
    <row r="332" spans="4:5" x14ac:dyDescent="0.25">
      <c r="D332" s="1"/>
      <c r="E332" s="1"/>
    </row>
    <row r="333" spans="4:5" x14ac:dyDescent="0.25">
      <c r="D333" s="1"/>
      <c r="E333" s="1"/>
    </row>
    <row r="334" spans="4:5" x14ac:dyDescent="0.25">
      <c r="D334" s="1"/>
      <c r="E334" s="1"/>
    </row>
    <row r="335" spans="4:5" x14ac:dyDescent="0.25">
      <c r="D335" s="1"/>
      <c r="E335" s="1"/>
    </row>
    <row r="336" spans="4:5" x14ac:dyDescent="0.25">
      <c r="D336" s="1"/>
      <c r="E336" s="1"/>
    </row>
    <row r="337" spans="4:5" x14ac:dyDescent="0.25">
      <c r="D337" s="1"/>
      <c r="E337" s="1"/>
    </row>
    <row r="338" spans="4:5" x14ac:dyDescent="0.25">
      <c r="D338" s="1"/>
      <c r="E338" s="1"/>
    </row>
    <row r="339" spans="4:5" x14ac:dyDescent="0.25">
      <c r="D339" s="1"/>
      <c r="E339" s="1"/>
    </row>
    <row r="340" spans="4:5" x14ac:dyDescent="0.25">
      <c r="D340" s="1"/>
      <c r="E340" s="1"/>
    </row>
    <row r="341" spans="4:5" x14ac:dyDescent="0.25">
      <c r="D341" s="1"/>
      <c r="E341" s="1"/>
    </row>
    <row r="342" spans="4:5" x14ac:dyDescent="0.25">
      <c r="D342" s="1"/>
      <c r="E342" s="1"/>
    </row>
    <row r="343" spans="4:5" x14ac:dyDescent="0.25">
      <c r="D343" s="1"/>
      <c r="E343" s="1"/>
    </row>
    <row r="344" spans="4:5" x14ac:dyDescent="0.25">
      <c r="D344" s="1"/>
      <c r="E344" s="1"/>
    </row>
    <row r="345" spans="4:5" x14ac:dyDescent="0.25">
      <c r="D345" s="1"/>
      <c r="E345" s="1"/>
    </row>
    <row r="346" spans="4:5" x14ac:dyDescent="0.25">
      <c r="D346" s="1"/>
      <c r="E346" s="1"/>
    </row>
    <row r="347" spans="4:5" x14ac:dyDescent="0.25">
      <c r="D347" s="1"/>
      <c r="E347" s="1"/>
    </row>
    <row r="348" spans="4:5" x14ac:dyDescent="0.25">
      <c r="D348" s="1"/>
      <c r="E348" s="1"/>
    </row>
    <row r="349" spans="4:5" x14ac:dyDescent="0.25">
      <c r="D349" s="1"/>
      <c r="E349" s="1"/>
    </row>
    <row r="350" spans="4:5" x14ac:dyDescent="0.25">
      <c r="D350" s="1"/>
      <c r="E350" s="1"/>
    </row>
    <row r="351" spans="4:5" x14ac:dyDescent="0.25">
      <c r="D351" s="1"/>
      <c r="E351" s="1"/>
    </row>
    <row r="352" spans="4:5" x14ac:dyDescent="0.25">
      <c r="D352" s="1"/>
      <c r="E352" s="1"/>
    </row>
    <row r="353" spans="4:5" x14ac:dyDescent="0.25">
      <c r="D353" s="1"/>
      <c r="E353" s="1"/>
    </row>
    <row r="354" spans="4:5" x14ac:dyDescent="0.25">
      <c r="D354" s="1"/>
      <c r="E354" s="1"/>
    </row>
    <row r="355" spans="4:5" x14ac:dyDescent="0.25">
      <c r="D355" s="1"/>
      <c r="E355" s="1"/>
    </row>
    <row r="356" spans="4:5" x14ac:dyDescent="0.25">
      <c r="D356" s="1"/>
      <c r="E356" s="1"/>
    </row>
    <row r="357" spans="4:5" x14ac:dyDescent="0.25">
      <c r="D357" s="1"/>
      <c r="E357" s="1"/>
    </row>
    <row r="358" spans="4:5" x14ac:dyDescent="0.25">
      <c r="D358" s="1"/>
      <c r="E358" s="1"/>
    </row>
    <row r="359" spans="4:5" x14ac:dyDescent="0.25">
      <c r="D359" s="1"/>
      <c r="E359" s="1"/>
    </row>
    <row r="360" spans="4:5" x14ac:dyDescent="0.25">
      <c r="D360" s="1"/>
      <c r="E360" s="1"/>
    </row>
    <row r="361" spans="4:5" x14ac:dyDescent="0.25">
      <c r="D361" s="1"/>
      <c r="E361" s="1"/>
    </row>
    <row r="362" spans="4:5" x14ac:dyDescent="0.25">
      <c r="D362" s="1"/>
      <c r="E362" s="1"/>
    </row>
    <row r="363" spans="4:5" x14ac:dyDescent="0.25">
      <c r="D363" s="1"/>
      <c r="E363" s="1"/>
    </row>
    <row r="364" spans="4:5" x14ac:dyDescent="0.25">
      <c r="D364" s="1"/>
      <c r="E364" s="1"/>
    </row>
    <row r="365" spans="4:5" x14ac:dyDescent="0.25">
      <c r="D365" s="1"/>
      <c r="E365" s="1"/>
    </row>
    <row r="366" spans="4:5" x14ac:dyDescent="0.25">
      <c r="D366" s="1"/>
      <c r="E366" s="1"/>
    </row>
    <row r="367" spans="4:5" x14ac:dyDescent="0.25">
      <c r="D367" s="1"/>
      <c r="E367" s="1"/>
    </row>
    <row r="368" spans="4:5" x14ac:dyDescent="0.25">
      <c r="D368" s="1"/>
      <c r="E368" s="1"/>
    </row>
    <row r="369" spans="4:5" x14ac:dyDescent="0.25">
      <c r="D369" s="1"/>
      <c r="E369" s="1"/>
    </row>
    <row r="370" spans="4:5" x14ac:dyDescent="0.25">
      <c r="D370" s="1"/>
      <c r="E370" s="1"/>
    </row>
    <row r="371" spans="4:5" x14ac:dyDescent="0.25">
      <c r="D371" s="1"/>
      <c r="E371" s="1"/>
    </row>
    <row r="372" spans="4:5" x14ac:dyDescent="0.25">
      <c r="D372" s="1"/>
      <c r="E372" s="1"/>
    </row>
    <row r="373" spans="4:5" x14ac:dyDescent="0.25">
      <c r="D373" s="1"/>
      <c r="E373" s="1"/>
    </row>
    <row r="374" spans="4:5" x14ac:dyDescent="0.25">
      <c r="D374" s="1"/>
      <c r="E374" s="1"/>
    </row>
    <row r="375" spans="4:5" x14ac:dyDescent="0.25">
      <c r="D375" s="1"/>
      <c r="E375" s="1"/>
    </row>
    <row r="376" spans="4:5" x14ac:dyDescent="0.25">
      <c r="D376" s="1"/>
      <c r="E376" s="1"/>
    </row>
    <row r="377" spans="4:5" x14ac:dyDescent="0.25">
      <c r="D377" s="1"/>
      <c r="E377" s="1"/>
    </row>
    <row r="378" spans="4:5" x14ac:dyDescent="0.25">
      <c r="D378" s="1"/>
      <c r="E378" s="1"/>
    </row>
    <row r="379" spans="4:5" x14ac:dyDescent="0.25">
      <c r="D379" s="1"/>
      <c r="E379" s="1"/>
    </row>
    <row r="380" spans="4:5" x14ac:dyDescent="0.25">
      <c r="D380" s="1"/>
      <c r="E380" s="1"/>
    </row>
    <row r="381" spans="4:5" x14ac:dyDescent="0.25">
      <c r="D381" s="1"/>
      <c r="E381" s="1"/>
    </row>
    <row r="382" spans="4:5" x14ac:dyDescent="0.25">
      <c r="D382" s="1"/>
      <c r="E382" s="1"/>
    </row>
    <row r="383" spans="4:5" x14ac:dyDescent="0.25">
      <c r="D383" s="1"/>
      <c r="E383" s="1"/>
    </row>
    <row r="384" spans="4:5" x14ac:dyDescent="0.25">
      <c r="D384" s="1"/>
      <c r="E384" s="1"/>
    </row>
    <row r="385" spans="4:5" x14ac:dyDescent="0.25">
      <c r="D385" s="1"/>
      <c r="E385" s="1"/>
    </row>
    <row r="386" spans="4:5" x14ac:dyDescent="0.25">
      <c r="D386" s="1"/>
      <c r="E386" s="1"/>
    </row>
    <row r="387" spans="4:5" x14ac:dyDescent="0.25">
      <c r="D387" s="1"/>
      <c r="E387" s="1"/>
    </row>
    <row r="388" spans="4:5" x14ac:dyDescent="0.25">
      <c r="D388" s="1"/>
      <c r="E388" s="1"/>
    </row>
    <row r="389" spans="4:5" x14ac:dyDescent="0.25">
      <c r="D389" s="1"/>
      <c r="E389" s="1"/>
    </row>
    <row r="390" spans="4:5" x14ac:dyDescent="0.25">
      <c r="D390" s="1"/>
      <c r="E390" s="1"/>
    </row>
    <row r="391" spans="4:5" x14ac:dyDescent="0.25">
      <c r="D391" s="1"/>
      <c r="E391" s="1"/>
    </row>
    <row r="392" spans="4:5" x14ac:dyDescent="0.25">
      <c r="D392" s="1"/>
      <c r="E392" s="1"/>
    </row>
    <row r="393" spans="4:5" x14ac:dyDescent="0.25">
      <c r="D393" s="1"/>
      <c r="E393" s="1"/>
    </row>
    <row r="394" spans="4:5" x14ac:dyDescent="0.25">
      <c r="D394" s="1"/>
      <c r="E394" s="1"/>
    </row>
    <row r="395" spans="4:5" x14ac:dyDescent="0.25">
      <c r="D395" s="1"/>
      <c r="E395" s="1"/>
    </row>
    <row r="396" spans="4:5" x14ac:dyDescent="0.25">
      <c r="D396" s="1"/>
      <c r="E396" s="1"/>
    </row>
    <row r="397" spans="4:5" x14ac:dyDescent="0.25">
      <c r="D397" s="1"/>
      <c r="E397" s="1"/>
    </row>
    <row r="398" spans="4:5" x14ac:dyDescent="0.25">
      <c r="D398" s="1"/>
      <c r="E398" s="1"/>
    </row>
    <row r="399" spans="4:5" x14ac:dyDescent="0.25">
      <c r="D399" s="1"/>
      <c r="E399" s="1"/>
    </row>
    <row r="400" spans="4:5" x14ac:dyDescent="0.25">
      <c r="D400" s="1"/>
      <c r="E400" s="1"/>
    </row>
    <row r="401" spans="4:5" x14ac:dyDescent="0.25">
      <c r="D401" s="1"/>
      <c r="E401" s="1"/>
    </row>
    <row r="402" spans="4:5" x14ac:dyDescent="0.25">
      <c r="D402" s="1"/>
      <c r="E402" s="1"/>
    </row>
    <row r="403" spans="4:5" x14ac:dyDescent="0.25">
      <c r="D403" s="1"/>
      <c r="E403" s="1"/>
    </row>
    <row r="404" spans="4:5" x14ac:dyDescent="0.25">
      <c r="D404" s="1"/>
      <c r="E404" s="1"/>
    </row>
    <row r="405" spans="4:5" x14ac:dyDescent="0.25">
      <c r="D405" s="1"/>
      <c r="E405" s="1"/>
    </row>
    <row r="406" spans="4:5" x14ac:dyDescent="0.25">
      <c r="D406" s="1"/>
      <c r="E406" s="1"/>
    </row>
    <row r="407" spans="4:5" x14ac:dyDescent="0.25">
      <c r="D407" s="1"/>
      <c r="E407" s="1"/>
    </row>
    <row r="408" spans="4:5" x14ac:dyDescent="0.25">
      <c r="D408" s="1"/>
      <c r="E408" s="1"/>
    </row>
    <row r="409" spans="4:5" x14ac:dyDescent="0.25">
      <c r="D409" s="1"/>
      <c r="E409" s="1"/>
    </row>
    <row r="410" spans="4:5" x14ac:dyDescent="0.25">
      <c r="D410" s="1"/>
      <c r="E410" s="1"/>
    </row>
    <row r="411" spans="4:5" x14ac:dyDescent="0.25">
      <c r="D411" s="1"/>
      <c r="E411" s="1"/>
    </row>
    <row r="412" spans="4:5" x14ac:dyDescent="0.25">
      <c r="D412" s="1"/>
      <c r="E412" s="1"/>
    </row>
    <row r="413" spans="4:5" x14ac:dyDescent="0.25">
      <c r="D413" s="1"/>
      <c r="E413" s="1"/>
    </row>
    <row r="414" spans="4:5" x14ac:dyDescent="0.25">
      <c r="D414" s="1"/>
      <c r="E414" s="1"/>
    </row>
    <row r="415" spans="4:5" x14ac:dyDescent="0.25">
      <c r="D415" s="1"/>
      <c r="E415" s="1"/>
    </row>
    <row r="416" spans="4:5" x14ac:dyDescent="0.25">
      <c r="D416" s="1"/>
      <c r="E416" s="1"/>
    </row>
    <row r="417" spans="4:5" x14ac:dyDescent="0.25">
      <c r="D417" s="1"/>
      <c r="E417" s="1"/>
    </row>
    <row r="418" spans="4:5" x14ac:dyDescent="0.25">
      <c r="D418" s="1"/>
      <c r="E418" s="1"/>
    </row>
    <row r="419" spans="4:5" x14ac:dyDescent="0.25">
      <c r="D419" s="1"/>
      <c r="E419" s="1"/>
    </row>
    <row r="420" spans="4:5" x14ac:dyDescent="0.25">
      <c r="D420" s="1"/>
      <c r="E420" s="1"/>
    </row>
    <row r="421" spans="4:5" x14ac:dyDescent="0.25">
      <c r="D421" s="1"/>
      <c r="E421" s="1"/>
    </row>
    <row r="422" spans="4:5" x14ac:dyDescent="0.25">
      <c r="D422" s="1"/>
      <c r="E422" s="1"/>
    </row>
    <row r="423" spans="4:5" x14ac:dyDescent="0.25">
      <c r="D423" s="1"/>
      <c r="E423" s="1"/>
    </row>
    <row r="424" spans="4:5" x14ac:dyDescent="0.25">
      <c r="D424" s="1"/>
      <c r="E424" s="1"/>
    </row>
    <row r="425" spans="4:5" x14ac:dyDescent="0.25">
      <c r="D425" s="1"/>
      <c r="E425" s="1"/>
    </row>
    <row r="426" spans="4:5" x14ac:dyDescent="0.25">
      <c r="D426" s="1"/>
      <c r="E426" s="1"/>
    </row>
    <row r="427" spans="4:5" x14ac:dyDescent="0.25">
      <c r="D427" s="1"/>
      <c r="E427" s="1"/>
    </row>
    <row r="428" spans="4:5" x14ac:dyDescent="0.25">
      <c r="D428" s="1"/>
      <c r="E428" s="1"/>
    </row>
    <row r="429" spans="4:5" x14ac:dyDescent="0.25">
      <c r="D429" s="1"/>
      <c r="E429" s="1"/>
    </row>
    <row r="430" spans="4:5" x14ac:dyDescent="0.25">
      <c r="D430" s="1"/>
      <c r="E430" s="1"/>
    </row>
    <row r="431" spans="4:5" x14ac:dyDescent="0.25">
      <c r="D431" s="1"/>
      <c r="E431" s="1"/>
    </row>
    <row r="432" spans="4:5" x14ac:dyDescent="0.25">
      <c r="D432" s="1"/>
      <c r="E432" s="1"/>
    </row>
    <row r="433" spans="4:5" x14ac:dyDescent="0.25">
      <c r="D433" s="1"/>
      <c r="E433" s="1"/>
    </row>
    <row r="434" spans="4:5" x14ac:dyDescent="0.25">
      <c r="D434" s="1"/>
      <c r="E434" s="1"/>
    </row>
    <row r="435" spans="4:5" x14ac:dyDescent="0.25">
      <c r="D435" s="1"/>
      <c r="E435" s="1"/>
    </row>
    <row r="436" spans="4:5" x14ac:dyDescent="0.25">
      <c r="D436" s="1"/>
      <c r="E436" s="1"/>
    </row>
    <row r="437" spans="4:5" x14ac:dyDescent="0.25">
      <c r="D437" s="1"/>
      <c r="E437" s="1"/>
    </row>
    <row r="438" spans="4:5" x14ac:dyDescent="0.25">
      <c r="D438" s="1"/>
      <c r="E438" s="1"/>
    </row>
    <row r="439" spans="4:5" x14ac:dyDescent="0.25">
      <c r="D439" s="1"/>
      <c r="E439" s="1"/>
    </row>
    <row r="440" spans="4:5" x14ac:dyDescent="0.25">
      <c r="D440" s="1"/>
      <c r="E440" s="1"/>
    </row>
    <row r="441" spans="4:5" x14ac:dyDescent="0.25">
      <c r="D441" s="1"/>
      <c r="E441" s="1"/>
    </row>
    <row r="442" spans="4:5" x14ac:dyDescent="0.25">
      <c r="D442" s="1"/>
      <c r="E442" s="1"/>
    </row>
    <row r="443" spans="4:5" x14ac:dyDescent="0.25">
      <c r="D443" s="1"/>
      <c r="E443" s="1"/>
    </row>
    <row r="444" spans="4:5" x14ac:dyDescent="0.25">
      <c r="D444" s="1"/>
      <c r="E444" s="1"/>
    </row>
    <row r="445" spans="4:5" x14ac:dyDescent="0.25">
      <c r="D445" s="1"/>
      <c r="E445" s="1"/>
    </row>
    <row r="446" spans="4:5" x14ac:dyDescent="0.25">
      <c r="D446" s="1"/>
      <c r="E446" s="1"/>
    </row>
    <row r="447" spans="4:5" x14ac:dyDescent="0.25">
      <c r="D447" s="1"/>
      <c r="E447" s="1"/>
    </row>
    <row r="448" spans="4:5" x14ac:dyDescent="0.25">
      <c r="D448" s="1"/>
      <c r="E448" s="1"/>
    </row>
    <row r="449" spans="4:5" x14ac:dyDescent="0.25">
      <c r="D449" s="1"/>
      <c r="E449" s="1"/>
    </row>
    <row r="450" spans="4:5" x14ac:dyDescent="0.25">
      <c r="D450" s="1"/>
      <c r="E450" s="1"/>
    </row>
    <row r="451" spans="4:5" x14ac:dyDescent="0.25">
      <c r="D451" s="1"/>
      <c r="E451" s="1"/>
    </row>
    <row r="452" spans="4:5" x14ac:dyDescent="0.25">
      <c r="D452" s="1"/>
      <c r="E452" s="1"/>
    </row>
    <row r="453" spans="4:5" x14ac:dyDescent="0.25">
      <c r="D453" s="1"/>
      <c r="E453" s="1"/>
    </row>
    <row r="454" spans="4:5" x14ac:dyDescent="0.25">
      <c r="D454" s="1"/>
      <c r="E454" s="1"/>
    </row>
    <row r="455" spans="4:5" x14ac:dyDescent="0.25">
      <c r="D455" s="1"/>
      <c r="E455" s="1"/>
    </row>
    <row r="456" spans="4:5" x14ac:dyDescent="0.25">
      <c r="D456" s="1"/>
      <c r="E456" s="1"/>
    </row>
    <row r="457" spans="4:5" x14ac:dyDescent="0.25">
      <c r="D457" s="1"/>
      <c r="E457" s="1"/>
    </row>
    <row r="458" spans="4:5" x14ac:dyDescent="0.25">
      <c r="D458" s="1"/>
      <c r="E458" s="1"/>
    </row>
    <row r="459" spans="4:5" x14ac:dyDescent="0.25">
      <c r="D459" s="1"/>
      <c r="E459" s="1"/>
    </row>
    <row r="460" spans="4:5" x14ac:dyDescent="0.25">
      <c r="D460" s="1"/>
      <c r="E460" s="1"/>
    </row>
    <row r="461" spans="4:5" x14ac:dyDescent="0.25">
      <c r="D461" s="1"/>
      <c r="E461" s="1"/>
    </row>
    <row r="462" spans="4:5" x14ac:dyDescent="0.25">
      <c r="D462" s="1"/>
      <c r="E462" s="1"/>
    </row>
    <row r="463" spans="4:5" x14ac:dyDescent="0.25">
      <c r="D463" s="1"/>
      <c r="E463" s="1"/>
    </row>
    <row r="464" spans="4:5" x14ac:dyDescent="0.25">
      <c r="D464" s="1"/>
      <c r="E464" s="1"/>
    </row>
    <row r="465" spans="4:5" x14ac:dyDescent="0.25">
      <c r="D465" s="1"/>
      <c r="E465" s="1"/>
    </row>
    <row r="466" spans="4:5" x14ac:dyDescent="0.25">
      <c r="D466" s="1"/>
      <c r="E466" s="1"/>
    </row>
    <row r="467" spans="4:5" x14ac:dyDescent="0.25">
      <c r="D467" s="1"/>
      <c r="E467" s="1"/>
    </row>
    <row r="468" spans="4:5" x14ac:dyDescent="0.25">
      <c r="D468" s="1"/>
      <c r="E468" s="1"/>
    </row>
    <row r="469" spans="4:5" x14ac:dyDescent="0.25">
      <c r="D469" s="1"/>
      <c r="E469" s="1"/>
    </row>
    <row r="470" spans="4:5" x14ac:dyDescent="0.25">
      <c r="D470" s="1"/>
      <c r="E470" s="1"/>
    </row>
    <row r="471" spans="4:5" x14ac:dyDescent="0.25">
      <c r="D471" s="1"/>
      <c r="E471" s="1"/>
    </row>
    <row r="472" spans="4:5" x14ac:dyDescent="0.25">
      <c r="D472" s="1"/>
      <c r="E472" s="1"/>
    </row>
    <row r="473" spans="4:5" x14ac:dyDescent="0.25">
      <c r="D473" s="1"/>
      <c r="E473" s="1"/>
    </row>
    <row r="474" spans="4:5" x14ac:dyDescent="0.25">
      <c r="D474" s="1"/>
      <c r="E474" s="1"/>
    </row>
    <row r="475" spans="4:5" x14ac:dyDescent="0.25">
      <c r="D475" s="1"/>
      <c r="E475" s="1"/>
    </row>
    <row r="476" spans="4:5" x14ac:dyDescent="0.25">
      <c r="D476" s="1"/>
      <c r="E476" s="1"/>
    </row>
    <row r="477" spans="4:5" x14ac:dyDescent="0.25">
      <c r="D477" s="1"/>
      <c r="E477" s="1"/>
    </row>
    <row r="478" spans="4:5" x14ac:dyDescent="0.25">
      <c r="D478" s="1"/>
      <c r="E478" s="1"/>
    </row>
    <row r="479" spans="4:5" x14ac:dyDescent="0.25">
      <c r="D479" s="1"/>
      <c r="E479" s="1"/>
    </row>
    <row r="480" spans="4:5" x14ac:dyDescent="0.25">
      <c r="D480" s="1"/>
      <c r="E480" s="1"/>
    </row>
    <row r="481" spans="4:5" x14ac:dyDescent="0.25">
      <c r="D481" s="1"/>
      <c r="E481" s="1"/>
    </row>
    <row r="482" spans="4:5" x14ac:dyDescent="0.25">
      <c r="D482" s="1"/>
      <c r="E482" s="1"/>
    </row>
    <row r="483" spans="4:5" x14ac:dyDescent="0.25">
      <c r="D483" s="1"/>
      <c r="E483" s="1"/>
    </row>
    <row r="484" spans="4:5" x14ac:dyDescent="0.25">
      <c r="D484" s="1"/>
      <c r="E484" s="1"/>
    </row>
    <row r="485" spans="4:5" x14ac:dyDescent="0.25">
      <c r="D485" s="1"/>
      <c r="E485" s="1"/>
    </row>
    <row r="486" spans="4:5" x14ac:dyDescent="0.25">
      <c r="D486" s="1"/>
      <c r="E486" s="1"/>
    </row>
    <row r="487" spans="4:5" x14ac:dyDescent="0.25">
      <c r="D487" s="1"/>
      <c r="E487" s="1"/>
    </row>
    <row r="488" spans="4:5" x14ac:dyDescent="0.25">
      <c r="D488" s="1"/>
      <c r="E488" s="1"/>
    </row>
    <row r="489" spans="4:5" x14ac:dyDescent="0.25">
      <c r="D489" s="1"/>
      <c r="E489" s="1"/>
    </row>
    <row r="490" spans="4:5" x14ac:dyDescent="0.25">
      <c r="D490" s="1"/>
      <c r="E490" s="1"/>
    </row>
    <row r="491" spans="4:5" x14ac:dyDescent="0.25">
      <c r="D491" s="1"/>
      <c r="E491" s="1"/>
    </row>
    <row r="492" spans="4:5" x14ac:dyDescent="0.25">
      <c r="D492" s="1"/>
      <c r="E492" s="1"/>
    </row>
    <row r="493" spans="4:5" x14ac:dyDescent="0.25">
      <c r="D493" s="1"/>
      <c r="E493" s="1"/>
    </row>
    <row r="494" spans="4:5" x14ac:dyDescent="0.25">
      <c r="D494" s="1"/>
      <c r="E494" s="1"/>
    </row>
    <row r="495" spans="4:5" x14ac:dyDescent="0.25">
      <c r="D495" s="1"/>
      <c r="E495" s="1"/>
    </row>
    <row r="496" spans="4:5" x14ac:dyDescent="0.25">
      <c r="D496" s="1"/>
      <c r="E496" s="1"/>
    </row>
    <row r="497" spans="4:5" x14ac:dyDescent="0.25">
      <c r="D497" s="1"/>
      <c r="E497" s="1"/>
    </row>
    <row r="498" spans="4:5" x14ac:dyDescent="0.25">
      <c r="D498" s="1"/>
      <c r="E498" s="1"/>
    </row>
    <row r="499" spans="4:5" x14ac:dyDescent="0.25">
      <c r="D499" s="1"/>
      <c r="E499" s="1"/>
    </row>
    <row r="500" spans="4:5" x14ac:dyDescent="0.25">
      <c r="D500" s="1"/>
      <c r="E500" s="1"/>
    </row>
    <row r="501" spans="4:5" x14ac:dyDescent="0.25">
      <c r="D501" s="1"/>
      <c r="E501" s="1"/>
    </row>
    <row r="502" spans="4:5" x14ac:dyDescent="0.25">
      <c r="D502" s="1"/>
      <c r="E502" s="1"/>
    </row>
    <row r="503" spans="4:5" x14ac:dyDescent="0.25">
      <c r="D503" s="1"/>
      <c r="E503" s="1"/>
    </row>
    <row r="504" spans="4:5" x14ac:dyDescent="0.25">
      <c r="D504" s="1"/>
      <c r="E504" s="1"/>
    </row>
    <row r="505" spans="4:5" x14ac:dyDescent="0.25">
      <c r="D505" s="1"/>
      <c r="E505" s="1"/>
    </row>
    <row r="506" spans="4:5" x14ac:dyDescent="0.25">
      <c r="D506" s="1"/>
      <c r="E506" s="1"/>
    </row>
    <row r="507" spans="4:5" x14ac:dyDescent="0.25">
      <c r="D507" s="1"/>
      <c r="E507" s="1"/>
    </row>
    <row r="508" spans="4:5" x14ac:dyDescent="0.25">
      <c r="D508" s="1"/>
      <c r="E508" s="1"/>
    </row>
    <row r="509" spans="4:5" x14ac:dyDescent="0.25">
      <c r="D509" s="1"/>
      <c r="E509" s="1"/>
    </row>
    <row r="510" spans="4:5" x14ac:dyDescent="0.25">
      <c r="D510" s="1"/>
      <c r="E510" s="1"/>
    </row>
    <row r="511" spans="4:5" x14ac:dyDescent="0.25">
      <c r="D511" s="1"/>
      <c r="E511" s="1"/>
    </row>
    <row r="512" spans="4:5" x14ac:dyDescent="0.25">
      <c r="D512" s="1"/>
      <c r="E512" s="1"/>
    </row>
    <row r="513" spans="4:5" x14ac:dyDescent="0.25">
      <c r="D513" s="1"/>
      <c r="E513" s="1"/>
    </row>
    <row r="514" spans="4:5" x14ac:dyDescent="0.25">
      <c r="D514" s="1"/>
      <c r="E514" s="1"/>
    </row>
    <row r="515" spans="4:5" x14ac:dyDescent="0.25">
      <c r="D515" s="1"/>
      <c r="E515" s="1"/>
    </row>
    <row r="516" spans="4:5" x14ac:dyDescent="0.25">
      <c r="D516" s="1"/>
      <c r="E516" s="1"/>
    </row>
    <row r="517" spans="4:5" x14ac:dyDescent="0.25">
      <c r="D517" s="1"/>
      <c r="E517" s="1"/>
    </row>
    <row r="518" spans="4:5" x14ac:dyDescent="0.25">
      <c r="D518" s="1"/>
      <c r="E518" s="1"/>
    </row>
    <row r="519" spans="4:5" x14ac:dyDescent="0.25">
      <c r="D519" s="1"/>
      <c r="E519" s="1"/>
    </row>
    <row r="520" spans="4:5" x14ac:dyDescent="0.25">
      <c r="D520" s="1"/>
      <c r="E520" s="1"/>
    </row>
    <row r="521" spans="4:5" x14ac:dyDescent="0.25">
      <c r="D521" s="1"/>
      <c r="E521" s="1"/>
    </row>
    <row r="522" spans="4:5" x14ac:dyDescent="0.25">
      <c r="D522" s="1"/>
      <c r="E522" s="1"/>
    </row>
    <row r="523" spans="4:5" x14ac:dyDescent="0.25">
      <c r="D523" s="1"/>
      <c r="E523" s="1"/>
    </row>
    <row r="524" spans="4:5" x14ac:dyDescent="0.25">
      <c r="D524" s="1"/>
      <c r="E524" s="1"/>
    </row>
    <row r="525" spans="4:5" x14ac:dyDescent="0.25">
      <c r="D525" s="1"/>
      <c r="E525" s="1"/>
    </row>
    <row r="526" spans="4:5" x14ac:dyDescent="0.25">
      <c r="D526" s="1"/>
      <c r="E526" s="1"/>
    </row>
    <row r="527" spans="4:5" x14ac:dyDescent="0.25">
      <c r="D527" s="1"/>
      <c r="E527" s="1"/>
    </row>
    <row r="528" spans="4:5" x14ac:dyDescent="0.25">
      <c r="D528" s="1"/>
      <c r="E528" s="1"/>
    </row>
    <row r="529" spans="4:5" x14ac:dyDescent="0.25">
      <c r="D529" s="1"/>
      <c r="E529" s="1"/>
    </row>
    <row r="530" spans="4:5" x14ac:dyDescent="0.25">
      <c r="D530" s="1"/>
      <c r="E530" s="1"/>
    </row>
    <row r="531" spans="4:5" x14ac:dyDescent="0.25">
      <c r="D531" s="1"/>
      <c r="E531" s="1"/>
    </row>
    <row r="532" spans="4:5" x14ac:dyDescent="0.25">
      <c r="D532" s="1"/>
      <c r="E532" s="1"/>
    </row>
    <row r="533" spans="4:5" x14ac:dyDescent="0.25">
      <c r="D533" s="1"/>
      <c r="E533" s="1"/>
    </row>
    <row r="534" spans="4:5" x14ac:dyDescent="0.25">
      <c r="D534" s="1"/>
      <c r="E534" s="1"/>
    </row>
    <row r="535" spans="4:5" x14ac:dyDescent="0.25">
      <c r="D535" s="1"/>
      <c r="E535" s="1"/>
    </row>
    <row r="536" spans="4:5" x14ac:dyDescent="0.25">
      <c r="D536" s="1"/>
      <c r="E536" s="1"/>
    </row>
    <row r="537" spans="4:5" x14ac:dyDescent="0.25">
      <c r="D537" s="1"/>
      <c r="E537" s="1"/>
    </row>
    <row r="538" spans="4:5" x14ac:dyDescent="0.25">
      <c r="D538" s="1"/>
      <c r="E538" s="1"/>
    </row>
    <row r="539" spans="4:5" x14ac:dyDescent="0.25">
      <c r="D539" s="1"/>
      <c r="E539" s="1"/>
    </row>
    <row r="540" spans="4:5" x14ac:dyDescent="0.25">
      <c r="D540" s="1"/>
      <c r="E540" s="1"/>
    </row>
    <row r="541" spans="4:5" x14ac:dyDescent="0.25">
      <c r="D541" s="1"/>
      <c r="E541" s="1"/>
    </row>
    <row r="542" spans="4:5" x14ac:dyDescent="0.25">
      <c r="D542" s="1"/>
      <c r="E542" s="1"/>
    </row>
    <row r="543" spans="4:5" x14ac:dyDescent="0.25">
      <c r="D543" s="1"/>
      <c r="E543" s="1"/>
    </row>
    <row r="544" spans="4:5" x14ac:dyDescent="0.25">
      <c r="D544" s="1"/>
      <c r="E544" s="1"/>
    </row>
    <row r="545" spans="4:5" x14ac:dyDescent="0.25">
      <c r="D545" s="1"/>
      <c r="E545" s="1"/>
    </row>
    <row r="546" spans="4:5" x14ac:dyDescent="0.25">
      <c r="D546" s="1"/>
      <c r="E546" s="1"/>
    </row>
    <row r="547" spans="4:5" x14ac:dyDescent="0.25">
      <c r="D547" s="1"/>
      <c r="E547" s="1"/>
    </row>
    <row r="548" spans="4:5" x14ac:dyDescent="0.25">
      <c r="D548" s="1"/>
      <c r="E548" s="1"/>
    </row>
    <row r="549" spans="4:5" x14ac:dyDescent="0.25">
      <c r="D549" s="1"/>
      <c r="E549" s="1"/>
    </row>
    <row r="550" spans="4:5" x14ac:dyDescent="0.25">
      <c r="D550" s="1"/>
      <c r="E550" s="1"/>
    </row>
    <row r="551" spans="4:5" x14ac:dyDescent="0.25">
      <c r="D551" s="1"/>
      <c r="E551" s="1"/>
    </row>
    <row r="552" spans="4:5" x14ac:dyDescent="0.25">
      <c r="D552" s="1"/>
      <c r="E552" s="1"/>
    </row>
    <row r="553" spans="4:5" x14ac:dyDescent="0.25">
      <c r="D553" s="1"/>
      <c r="E553" s="1"/>
    </row>
    <row r="554" spans="4:5" x14ac:dyDescent="0.25">
      <c r="D554" s="1"/>
      <c r="E554" s="1"/>
    </row>
    <row r="555" spans="4:5" x14ac:dyDescent="0.25">
      <c r="D555" s="1"/>
      <c r="E555" s="1"/>
    </row>
    <row r="556" spans="4:5" x14ac:dyDescent="0.25">
      <c r="D556" s="1"/>
      <c r="E556" s="1"/>
    </row>
    <row r="557" spans="4:5" x14ac:dyDescent="0.25">
      <c r="D557" s="1"/>
      <c r="E557" s="1"/>
    </row>
    <row r="558" spans="4:5" x14ac:dyDescent="0.25">
      <c r="D558" s="1"/>
      <c r="E558" s="1"/>
    </row>
    <row r="559" spans="4:5" x14ac:dyDescent="0.25">
      <c r="D559" s="1"/>
      <c r="E559" s="1"/>
    </row>
    <row r="560" spans="4:5" x14ac:dyDescent="0.25">
      <c r="D560" s="1"/>
      <c r="E560" s="1"/>
    </row>
    <row r="561" spans="4:5" x14ac:dyDescent="0.25">
      <c r="D561" s="1"/>
      <c r="E561" s="1"/>
    </row>
    <row r="562" spans="4:5" x14ac:dyDescent="0.25">
      <c r="D562" s="1"/>
      <c r="E562" s="1"/>
    </row>
    <row r="563" spans="4:5" x14ac:dyDescent="0.25">
      <c r="D563" s="1"/>
      <c r="E563" s="1"/>
    </row>
    <row r="564" spans="4:5" x14ac:dyDescent="0.25">
      <c r="D564" s="1"/>
      <c r="E564" s="1"/>
    </row>
    <row r="565" spans="4:5" x14ac:dyDescent="0.25">
      <c r="D565" s="1"/>
      <c r="E565" s="1"/>
    </row>
    <row r="566" spans="4:5" x14ac:dyDescent="0.25">
      <c r="D566" s="1"/>
      <c r="E566" s="1"/>
    </row>
    <row r="567" spans="4:5" x14ac:dyDescent="0.25">
      <c r="D567" s="1"/>
      <c r="E567" s="1"/>
    </row>
    <row r="568" spans="4:5" x14ac:dyDescent="0.25">
      <c r="D568" s="1"/>
      <c r="E568" s="1"/>
    </row>
    <row r="569" spans="4:5" x14ac:dyDescent="0.25">
      <c r="D569" s="1"/>
      <c r="E569" s="1"/>
    </row>
    <row r="570" spans="4:5" x14ac:dyDescent="0.25">
      <c r="D570" s="1"/>
      <c r="E570" s="1"/>
    </row>
    <row r="571" spans="4:5" x14ac:dyDescent="0.25">
      <c r="D571" s="1"/>
      <c r="E571" s="1"/>
    </row>
    <row r="572" spans="4:5" x14ac:dyDescent="0.25">
      <c r="D572" s="1"/>
      <c r="E572" s="1"/>
    </row>
    <row r="573" spans="4:5" x14ac:dyDescent="0.25">
      <c r="D573" s="1"/>
      <c r="E573" s="1"/>
    </row>
    <row r="574" spans="4:5" x14ac:dyDescent="0.25">
      <c r="D574" s="1"/>
      <c r="E574" s="1"/>
    </row>
    <row r="575" spans="4:5" x14ac:dyDescent="0.25">
      <c r="D575" s="1"/>
      <c r="E575" s="1"/>
    </row>
    <row r="576" spans="4:5" x14ac:dyDescent="0.25">
      <c r="D576" s="1"/>
      <c r="E576" s="1"/>
    </row>
    <row r="577" spans="4:5" x14ac:dyDescent="0.25">
      <c r="D577" s="1"/>
      <c r="E577" s="1"/>
    </row>
    <row r="578" spans="4:5" x14ac:dyDescent="0.25">
      <c r="D578" s="1"/>
      <c r="E578" s="1"/>
    </row>
    <row r="579" spans="4:5" x14ac:dyDescent="0.25">
      <c r="D579" s="1"/>
      <c r="E579" s="1"/>
    </row>
    <row r="580" spans="4:5" x14ac:dyDescent="0.25">
      <c r="D580" s="1"/>
      <c r="E580" s="1"/>
    </row>
    <row r="581" spans="4:5" x14ac:dyDescent="0.25">
      <c r="D581" s="1"/>
      <c r="E581" s="1"/>
    </row>
    <row r="582" spans="4:5" x14ac:dyDescent="0.25">
      <c r="D582" s="1"/>
      <c r="E582" s="1"/>
    </row>
    <row r="583" spans="4:5" x14ac:dyDescent="0.25">
      <c r="D583" s="1"/>
      <c r="E583" s="1"/>
    </row>
    <row r="584" spans="4:5" x14ac:dyDescent="0.25">
      <c r="D584" s="1"/>
      <c r="E584" s="1"/>
    </row>
    <row r="585" spans="4:5" x14ac:dyDescent="0.25">
      <c r="D585" s="1"/>
      <c r="E585" s="1"/>
    </row>
    <row r="586" spans="4:5" x14ac:dyDescent="0.25">
      <c r="D586" s="1"/>
      <c r="E586" s="1"/>
    </row>
    <row r="587" spans="4:5" x14ac:dyDescent="0.25">
      <c r="D587" s="1"/>
      <c r="E587" s="1"/>
    </row>
    <row r="588" spans="4:5" x14ac:dyDescent="0.25">
      <c r="D588" s="1"/>
      <c r="E588" s="1"/>
    </row>
    <row r="589" spans="4:5" x14ac:dyDescent="0.25">
      <c r="D589" s="1"/>
      <c r="E589" s="1"/>
    </row>
    <row r="590" spans="4:5" x14ac:dyDescent="0.25">
      <c r="D590" s="1"/>
      <c r="E590" s="1"/>
    </row>
    <row r="591" spans="4:5" x14ac:dyDescent="0.25">
      <c r="D591" s="1"/>
      <c r="E591" s="1"/>
    </row>
    <row r="592" spans="4:5" x14ac:dyDescent="0.25">
      <c r="D592" s="1"/>
      <c r="E592" s="1"/>
    </row>
    <row r="593" spans="4:5" x14ac:dyDescent="0.25">
      <c r="D593" s="1"/>
      <c r="E593" s="1"/>
    </row>
    <row r="594" spans="4:5" x14ac:dyDescent="0.25">
      <c r="D594" s="1"/>
      <c r="E594" s="1"/>
    </row>
    <row r="595" spans="4:5" x14ac:dyDescent="0.25">
      <c r="D595" s="1"/>
      <c r="E595" s="1"/>
    </row>
    <row r="596" spans="4:5" x14ac:dyDescent="0.25">
      <c r="D596" s="1"/>
      <c r="E596" s="1"/>
    </row>
    <row r="597" spans="4:5" x14ac:dyDescent="0.25">
      <c r="D597" s="1"/>
      <c r="E597" s="1"/>
    </row>
    <row r="598" spans="4:5" x14ac:dyDescent="0.25">
      <c r="D598" s="1"/>
      <c r="E598" s="1"/>
    </row>
    <row r="599" spans="4:5" x14ac:dyDescent="0.25">
      <c r="D599" s="1"/>
      <c r="E599" s="1"/>
    </row>
    <row r="600" spans="4:5" x14ac:dyDescent="0.25">
      <c r="D600" s="1"/>
      <c r="E600" s="1"/>
    </row>
    <row r="601" spans="4:5" x14ac:dyDescent="0.25">
      <c r="D601" s="1"/>
      <c r="E601" s="1"/>
    </row>
    <row r="602" spans="4:5" x14ac:dyDescent="0.25">
      <c r="D602" s="1"/>
      <c r="E602" s="1"/>
    </row>
    <row r="603" spans="4:5" x14ac:dyDescent="0.25">
      <c r="D603" s="1"/>
      <c r="E603" s="1"/>
    </row>
    <row r="604" spans="4:5" x14ac:dyDescent="0.25">
      <c r="D604" s="1"/>
      <c r="E604" s="1"/>
    </row>
    <row r="605" spans="4:5" x14ac:dyDescent="0.25">
      <c r="D605" s="1"/>
      <c r="E605" s="1"/>
    </row>
    <row r="606" spans="4:5" x14ac:dyDescent="0.25">
      <c r="D606" s="1"/>
      <c r="E60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89528-5A0D-4C46-96C4-D1B3F4CAB206}">
  <dimension ref="A1:D91"/>
  <sheetViews>
    <sheetView workbookViewId="0">
      <selection activeCell="D2" sqref="D2:D91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17</v>
      </c>
      <c r="D1" t="s">
        <v>18</v>
      </c>
    </row>
    <row r="2" spans="1:4" x14ac:dyDescent="0.25">
      <c r="A2">
        <v>1</v>
      </c>
      <c r="B2">
        <v>1</v>
      </c>
      <c r="C2">
        <v>32</v>
      </c>
      <c r="D2">
        <v>0.183</v>
      </c>
    </row>
    <row r="3" spans="1:4" x14ac:dyDescent="0.25">
      <c r="A3">
        <v>1</v>
      </c>
      <c r="B3">
        <v>1</v>
      </c>
      <c r="C3">
        <v>64</v>
      </c>
      <c r="D3">
        <v>0.161</v>
      </c>
    </row>
    <row r="4" spans="1:4" x14ac:dyDescent="0.25">
      <c r="A4">
        <v>1</v>
      </c>
      <c r="B4">
        <v>1</v>
      </c>
      <c r="C4">
        <v>128</v>
      </c>
      <c r="D4">
        <v>0.158</v>
      </c>
    </row>
    <row r="5" spans="1:4" x14ac:dyDescent="0.25">
      <c r="A5">
        <v>1</v>
      </c>
      <c r="B5">
        <v>1</v>
      </c>
      <c r="C5">
        <v>256</v>
      </c>
      <c r="D5">
        <v>0.16700000000000001</v>
      </c>
    </row>
    <row r="6" spans="1:4" x14ac:dyDescent="0.25">
      <c r="A6">
        <v>1</v>
      </c>
      <c r="B6">
        <v>1</v>
      </c>
      <c r="C6">
        <v>512</v>
      </c>
      <c r="D6">
        <v>0.16200000000000001</v>
      </c>
    </row>
    <row r="7" spans="1:4" x14ac:dyDescent="0.25">
      <c r="A7">
        <v>1</v>
      </c>
      <c r="B7">
        <v>1</v>
      </c>
      <c r="C7">
        <v>1024</v>
      </c>
      <c r="D7">
        <v>0.23300000000000001</v>
      </c>
    </row>
    <row r="8" spans="1:4" x14ac:dyDescent="0.25">
      <c r="A8">
        <v>1</v>
      </c>
      <c r="B8">
        <v>2</v>
      </c>
      <c r="C8">
        <v>32</v>
      </c>
      <c r="D8">
        <v>0.37</v>
      </c>
    </row>
    <row r="9" spans="1:4" x14ac:dyDescent="0.25">
      <c r="A9">
        <v>1</v>
      </c>
      <c r="B9">
        <v>2</v>
      </c>
      <c r="C9">
        <v>64</v>
      </c>
      <c r="D9">
        <v>0.371</v>
      </c>
    </row>
    <row r="10" spans="1:4" x14ac:dyDescent="0.25">
      <c r="A10">
        <v>1</v>
      </c>
      <c r="B10">
        <v>2</v>
      </c>
      <c r="C10">
        <v>128</v>
      </c>
      <c r="D10">
        <v>0.36399999999999999</v>
      </c>
    </row>
    <row r="11" spans="1:4" x14ac:dyDescent="0.25">
      <c r="A11">
        <v>1</v>
      </c>
      <c r="B11">
        <v>2</v>
      </c>
      <c r="C11">
        <v>256</v>
      </c>
      <c r="D11">
        <v>0.36</v>
      </c>
    </row>
    <row r="12" spans="1:4" x14ac:dyDescent="0.25">
      <c r="A12">
        <v>1</v>
      </c>
      <c r="B12">
        <v>2</v>
      </c>
      <c r="C12">
        <v>512</v>
      </c>
      <c r="D12">
        <v>0.36599999999999999</v>
      </c>
    </row>
    <row r="13" spans="1:4" x14ac:dyDescent="0.25">
      <c r="A13">
        <v>1</v>
      </c>
      <c r="B13">
        <v>2</v>
      </c>
      <c r="C13">
        <v>1024</v>
      </c>
      <c r="D13">
        <v>0.36499999999999999</v>
      </c>
    </row>
    <row r="14" spans="1:4" x14ac:dyDescent="0.25">
      <c r="A14">
        <v>1</v>
      </c>
      <c r="B14">
        <v>3</v>
      </c>
      <c r="C14">
        <v>32</v>
      </c>
      <c r="D14">
        <v>1.2509999999999999</v>
      </c>
    </row>
    <row r="15" spans="1:4" x14ac:dyDescent="0.25">
      <c r="A15">
        <v>1</v>
      </c>
      <c r="B15">
        <v>3</v>
      </c>
      <c r="C15">
        <v>64</v>
      </c>
      <c r="D15">
        <v>1.1679999999999999</v>
      </c>
    </row>
    <row r="16" spans="1:4" x14ac:dyDescent="0.25">
      <c r="A16">
        <v>1</v>
      </c>
      <c r="B16">
        <v>3</v>
      </c>
      <c r="C16">
        <v>128</v>
      </c>
      <c r="D16">
        <v>1.512</v>
      </c>
    </row>
    <row r="17" spans="1:4" x14ac:dyDescent="0.25">
      <c r="A17">
        <v>1</v>
      </c>
      <c r="B17">
        <v>3</v>
      </c>
      <c r="C17">
        <v>256</v>
      </c>
      <c r="D17">
        <v>1.569</v>
      </c>
    </row>
    <row r="18" spans="1:4" x14ac:dyDescent="0.25">
      <c r="A18">
        <v>1</v>
      </c>
      <c r="B18">
        <v>3</v>
      </c>
      <c r="C18">
        <v>512</v>
      </c>
      <c r="D18">
        <v>1.2190000000000001</v>
      </c>
    </row>
    <row r="19" spans="1:4" x14ac:dyDescent="0.25">
      <c r="A19">
        <v>1</v>
      </c>
      <c r="B19">
        <v>3</v>
      </c>
      <c r="C19">
        <v>1024</v>
      </c>
      <c r="D19">
        <v>1.1240000000000001</v>
      </c>
    </row>
    <row r="20" spans="1:4" x14ac:dyDescent="0.25">
      <c r="A20">
        <v>2</v>
      </c>
      <c r="B20">
        <v>1</v>
      </c>
      <c r="C20">
        <v>32</v>
      </c>
      <c r="D20">
        <v>0.161</v>
      </c>
    </row>
    <row r="21" spans="1:4" x14ac:dyDescent="0.25">
      <c r="A21">
        <v>2</v>
      </c>
      <c r="B21">
        <v>1</v>
      </c>
      <c r="C21">
        <v>64</v>
      </c>
      <c r="D21">
        <v>0.36299999999999999</v>
      </c>
    </row>
    <row r="22" spans="1:4" x14ac:dyDescent="0.25">
      <c r="A22">
        <v>2</v>
      </c>
      <c r="B22">
        <v>1</v>
      </c>
      <c r="C22">
        <v>128</v>
      </c>
      <c r="D22">
        <v>0.151</v>
      </c>
    </row>
    <row r="23" spans="1:4" x14ac:dyDescent="0.25">
      <c r="A23">
        <v>2</v>
      </c>
      <c r="B23">
        <v>1</v>
      </c>
      <c r="C23">
        <v>256</v>
      </c>
      <c r="D23">
        <v>0.151</v>
      </c>
    </row>
    <row r="24" spans="1:4" x14ac:dyDescent="0.25">
      <c r="A24">
        <v>2</v>
      </c>
      <c r="B24">
        <v>1</v>
      </c>
      <c r="C24">
        <v>512</v>
      </c>
      <c r="D24">
        <v>0.159</v>
      </c>
    </row>
    <row r="25" spans="1:4" x14ac:dyDescent="0.25">
      <c r="A25">
        <v>2</v>
      </c>
      <c r="B25">
        <v>1</v>
      </c>
      <c r="C25">
        <v>1024</v>
      </c>
      <c r="D25">
        <v>0.68799999999999994</v>
      </c>
    </row>
    <row r="26" spans="1:4" x14ac:dyDescent="0.25">
      <c r="A26">
        <v>2</v>
      </c>
      <c r="B26">
        <v>2</v>
      </c>
      <c r="C26">
        <v>32</v>
      </c>
      <c r="D26">
        <v>0.35699999999999998</v>
      </c>
    </row>
    <row r="27" spans="1:4" x14ac:dyDescent="0.25">
      <c r="A27">
        <v>2</v>
      </c>
      <c r="B27">
        <v>2</v>
      </c>
      <c r="C27">
        <v>64</v>
      </c>
      <c r="D27">
        <v>0.36099999999999999</v>
      </c>
    </row>
    <row r="28" spans="1:4" x14ac:dyDescent="0.25">
      <c r="A28">
        <v>2</v>
      </c>
      <c r="B28">
        <v>2</v>
      </c>
      <c r="C28">
        <v>128</v>
      </c>
      <c r="D28">
        <v>0.35499999999999998</v>
      </c>
    </row>
    <row r="29" spans="1:4" x14ac:dyDescent="0.25">
      <c r="A29">
        <v>2</v>
      </c>
      <c r="B29">
        <v>2</v>
      </c>
      <c r="C29">
        <v>256</v>
      </c>
      <c r="D29">
        <v>0.36299999999999999</v>
      </c>
    </row>
    <row r="30" spans="1:4" x14ac:dyDescent="0.25">
      <c r="A30">
        <v>2</v>
      </c>
      <c r="B30">
        <v>2</v>
      </c>
      <c r="C30">
        <v>512</v>
      </c>
      <c r="D30">
        <v>0.36</v>
      </c>
    </row>
    <row r="31" spans="1:4" x14ac:dyDescent="0.25">
      <c r="A31">
        <v>2</v>
      </c>
      <c r="B31">
        <v>2</v>
      </c>
      <c r="C31">
        <v>1024</v>
      </c>
      <c r="D31">
        <v>0.35199999999999998</v>
      </c>
    </row>
    <row r="32" spans="1:4" x14ac:dyDescent="0.25">
      <c r="A32">
        <v>2</v>
      </c>
      <c r="B32">
        <v>3</v>
      </c>
      <c r="C32">
        <v>32</v>
      </c>
      <c r="D32">
        <v>1.232</v>
      </c>
    </row>
    <row r="33" spans="1:4" x14ac:dyDescent="0.25">
      <c r="A33">
        <v>2</v>
      </c>
      <c r="B33">
        <v>3</v>
      </c>
      <c r="C33">
        <v>64</v>
      </c>
      <c r="D33">
        <v>1.1419999999999999</v>
      </c>
    </row>
    <row r="34" spans="1:4" x14ac:dyDescent="0.25">
      <c r="A34">
        <v>2</v>
      </c>
      <c r="B34">
        <v>3</v>
      </c>
      <c r="C34">
        <v>128</v>
      </c>
      <c r="D34">
        <v>1.516</v>
      </c>
    </row>
    <row r="35" spans="1:4" x14ac:dyDescent="0.25">
      <c r="A35">
        <v>2</v>
      </c>
      <c r="B35">
        <v>3</v>
      </c>
      <c r="C35">
        <v>256</v>
      </c>
      <c r="D35">
        <v>1.5289999999999999</v>
      </c>
    </row>
    <row r="36" spans="1:4" x14ac:dyDescent="0.25">
      <c r="A36">
        <v>2</v>
      </c>
      <c r="B36">
        <v>3</v>
      </c>
      <c r="C36">
        <v>512</v>
      </c>
      <c r="D36">
        <v>1.1259999999999999</v>
      </c>
    </row>
    <row r="37" spans="1:4" x14ac:dyDescent="0.25">
      <c r="A37">
        <v>2</v>
      </c>
      <c r="B37">
        <v>3</v>
      </c>
      <c r="C37">
        <v>1024</v>
      </c>
      <c r="D37">
        <v>1.506</v>
      </c>
    </row>
    <row r="38" spans="1:4" x14ac:dyDescent="0.25">
      <c r="A38">
        <v>3</v>
      </c>
      <c r="B38">
        <v>1</v>
      </c>
      <c r="C38">
        <v>32</v>
      </c>
      <c r="D38">
        <v>0.15</v>
      </c>
    </row>
    <row r="39" spans="1:4" x14ac:dyDescent="0.25">
      <c r="A39">
        <v>3</v>
      </c>
      <c r="B39">
        <v>1</v>
      </c>
      <c r="C39">
        <v>64</v>
      </c>
      <c r="D39">
        <v>0.59299999999999997</v>
      </c>
    </row>
    <row r="40" spans="1:4" x14ac:dyDescent="0.25">
      <c r="A40">
        <v>3</v>
      </c>
      <c r="B40">
        <v>1</v>
      </c>
      <c r="C40">
        <v>128</v>
      </c>
      <c r="D40">
        <v>0.50700000000000001</v>
      </c>
    </row>
    <row r="41" spans="1:4" x14ac:dyDescent="0.25">
      <c r="A41">
        <v>3</v>
      </c>
      <c r="B41">
        <v>1</v>
      </c>
      <c r="C41">
        <v>256</v>
      </c>
      <c r="D41">
        <v>0.159</v>
      </c>
    </row>
    <row r="42" spans="1:4" x14ac:dyDescent="0.25">
      <c r="A42">
        <v>3</v>
      </c>
      <c r="B42">
        <v>1</v>
      </c>
      <c r="C42">
        <v>512</v>
      </c>
      <c r="D42">
        <v>0.15</v>
      </c>
    </row>
    <row r="43" spans="1:4" x14ac:dyDescent="0.25">
      <c r="A43">
        <v>3</v>
      </c>
      <c r="B43">
        <v>1</v>
      </c>
      <c r="C43">
        <v>1024</v>
      </c>
      <c r="D43">
        <v>0.157</v>
      </c>
    </row>
    <row r="44" spans="1:4" x14ac:dyDescent="0.25">
      <c r="A44">
        <v>3</v>
      </c>
      <c r="B44">
        <v>2</v>
      </c>
      <c r="C44">
        <v>32</v>
      </c>
      <c r="D44">
        <v>0.35399999999999998</v>
      </c>
    </row>
    <row r="45" spans="1:4" x14ac:dyDescent="0.25">
      <c r="A45">
        <v>3</v>
      </c>
      <c r="B45">
        <v>2</v>
      </c>
      <c r="C45">
        <v>64</v>
      </c>
      <c r="D45">
        <v>0.35599999999999998</v>
      </c>
    </row>
    <row r="46" spans="1:4" x14ac:dyDescent="0.25">
      <c r="A46">
        <v>3</v>
      </c>
      <c r="B46">
        <v>2</v>
      </c>
      <c r="C46">
        <v>128</v>
      </c>
      <c r="D46">
        <v>0.35199999999999998</v>
      </c>
    </row>
    <row r="47" spans="1:4" x14ac:dyDescent="0.25">
      <c r="A47">
        <v>3</v>
      </c>
      <c r="B47">
        <v>2</v>
      </c>
      <c r="C47">
        <v>256</v>
      </c>
      <c r="D47">
        <v>0.34200000000000003</v>
      </c>
    </row>
    <row r="48" spans="1:4" x14ac:dyDescent="0.25">
      <c r="A48">
        <v>3</v>
      </c>
      <c r="B48">
        <v>2</v>
      </c>
      <c r="C48">
        <v>512</v>
      </c>
      <c r="D48">
        <v>0.35799999999999998</v>
      </c>
    </row>
    <row r="49" spans="1:4" x14ac:dyDescent="0.25">
      <c r="A49">
        <v>3</v>
      </c>
      <c r="B49">
        <v>2</v>
      </c>
      <c r="C49">
        <v>1024</v>
      </c>
      <c r="D49">
        <v>0.34399999999999997</v>
      </c>
    </row>
    <row r="50" spans="1:4" x14ac:dyDescent="0.25">
      <c r="A50">
        <v>3</v>
      </c>
      <c r="B50">
        <v>3</v>
      </c>
      <c r="C50">
        <v>32</v>
      </c>
      <c r="D50">
        <v>1.1719999999999999</v>
      </c>
    </row>
    <row r="51" spans="1:4" x14ac:dyDescent="0.25">
      <c r="A51">
        <v>3</v>
      </c>
      <c r="B51">
        <v>3</v>
      </c>
      <c r="C51">
        <v>64</v>
      </c>
      <c r="D51">
        <v>1.611</v>
      </c>
    </row>
    <row r="52" spans="1:4" x14ac:dyDescent="0.25">
      <c r="A52">
        <v>3</v>
      </c>
      <c r="B52">
        <v>3</v>
      </c>
      <c r="C52">
        <v>128</v>
      </c>
      <c r="D52">
        <v>1.2190000000000001</v>
      </c>
    </row>
    <row r="53" spans="1:4" x14ac:dyDescent="0.25">
      <c r="A53">
        <v>3</v>
      </c>
      <c r="B53">
        <v>3</v>
      </c>
      <c r="C53">
        <v>256</v>
      </c>
      <c r="D53">
        <v>1.1120000000000001</v>
      </c>
    </row>
    <row r="54" spans="1:4" x14ac:dyDescent="0.25">
      <c r="A54">
        <v>3</v>
      </c>
      <c r="B54">
        <v>3</v>
      </c>
      <c r="C54">
        <v>512</v>
      </c>
      <c r="D54">
        <v>1.496</v>
      </c>
    </row>
    <row r="55" spans="1:4" x14ac:dyDescent="0.25">
      <c r="A55">
        <v>3</v>
      </c>
      <c r="B55">
        <v>3</v>
      </c>
      <c r="C55">
        <v>1024</v>
      </c>
      <c r="D55">
        <v>1.8959999999999999</v>
      </c>
    </row>
    <row r="56" spans="1:4" x14ac:dyDescent="0.25">
      <c r="A56">
        <v>4</v>
      </c>
      <c r="B56">
        <v>1</v>
      </c>
      <c r="C56">
        <v>32</v>
      </c>
      <c r="D56">
        <v>0.16</v>
      </c>
    </row>
    <row r="57" spans="1:4" x14ac:dyDescent="0.25">
      <c r="A57">
        <v>4</v>
      </c>
      <c r="B57">
        <v>1</v>
      </c>
      <c r="C57">
        <v>64</v>
      </c>
      <c r="D57">
        <v>0.36699999999999999</v>
      </c>
    </row>
    <row r="58" spans="1:4" x14ac:dyDescent="0.25">
      <c r="A58">
        <v>4</v>
      </c>
      <c r="B58">
        <v>1</v>
      </c>
      <c r="C58">
        <v>128</v>
      </c>
      <c r="D58">
        <v>0.158</v>
      </c>
    </row>
    <row r="59" spans="1:4" x14ac:dyDescent="0.25">
      <c r="A59">
        <v>4</v>
      </c>
      <c r="B59">
        <v>1</v>
      </c>
      <c r="C59">
        <v>256</v>
      </c>
      <c r="D59">
        <v>0.14799999999999999</v>
      </c>
    </row>
    <row r="60" spans="1:4" x14ac:dyDescent="0.25">
      <c r="A60">
        <v>4</v>
      </c>
      <c r="B60">
        <v>1</v>
      </c>
      <c r="C60">
        <v>512</v>
      </c>
      <c r="D60">
        <v>0.154</v>
      </c>
    </row>
    <row r="61" spans="1:4" x14ac:dyDescent="0.25">
      <c r="A61">
        <v>4</v>
      </c>
      <c r="B61">
        <v>1</v>
      </c>
      <c r="C61">
        <v>1024</v>
      </c>
      <c r="D61">
        <v>0.151</v>
      </c>
    </row>
    <row r="62" spans="1:4" x14ac:dyDescent="0.25">
      <c r="A62">
        <v>4</v>
      </c>
      <c r="B62">
        <v>2</v>
      </c>
      <c r="C62">
        <v>32</v>
      </c>
      <c r="D62">
        <v>0.35699999999999998</v>
      </c>
    </row>
    <row r="63" spans="1:4" x14ac:dyDescent="0.25">
      <c r="A63">
        <v>4</v>
      </c>
      <c r="B63">
        <v>2</v>
      </c>
      <c r="C63">
        <v>64</v>
      </c>
      <c r="D63">
        <v>0.35499999999999998</v>
      </c>
    </row>
    <row r="64" spans="1:4" x14ac:dyDescent="0.25">
      <c r="A64">
        <v>4</v>
      </c>
      <c r="B64">
        <v>2</v>
      </c>
      <c r="C64">
        <v>128</v>
      </c>
      <c r="D64">
        <v>0.33600000000000002</v>
      </c>
    </row>
    <row r="65" spans="1:4" x14ac:dyDescent="0.25">
      <c r="A65">
        <v>4</v>
      </c>
      <c r="B65">
        <v>2</v>
      </c>
      <c r="C65">
        <v>256</v>
      </c>
      <c r="D65">
        <v>0.35199999999999998</v>
      </c>
    </row>
    <row r="66" spans="1:4" x14ac:dyDescent="0.25">
      <c r="A66">
        <v>4</v>
      </c>
      <c r="B66">
        <v>2</v>
      </c>
      <c r="C66">
        <v>512</v>
      </c>
      <c r="D66">
        <v>0.36199999999999999</v>
      </c>
    </row>
    <row r="67" spans="1:4" x14ac:dyDescent="0.25">
      <c r="A67">
        <v>4</v>
      </c>
      <c r="B67">
        <v>2</v>
      </c>
      <c r="C67">
        <v>1024</v>
      </c>
      <c r="D67">
        <v>0.35699999999999998</v>
      </c>
    </row>
    <row r="68" spans="1:4" x14ac:dyDescent="0.25">
      <c r="A68">
        <v>4</v>
      </c>
      <c r="B68">
        <v>3</v>
      </c>
      <c r="C68">
        <v>32</v>
      </c>
      <c r="D68">
        <v>1.1850000000000001</v>
      </c>
    </row>
    <row r="69" spans="1:4" x14ac:dyDescent="0.25">
      <c r="A69">
        <v>4</v>
      </c>
      <c r="B69">
        <v>3</v>
      </c>
      <c r="C69">
        <v>64</v>
      </c>
      <c r="D69">
        <v>1.536</v>
      </c>
    </row>
    <row r="70" spans="1:4" x14ac:dyDescent="0.25">
      <c r="A70">
        <v>4</v>
      </c>
      <c r="B70">
        <v>3</v>
      </c>
      <c r="C70">
        <v>128</v>
      </c>
      <c r="D70">
        <v>1.1870000000000001</v>
      </c>
    </row>
    <row r="71" spans="1:4" x14ac:dyDescent="0.25">
      <c r="A71">
        <v>4</v>
      </c>
      <c r="B71">
        <v>3</v>
      </c>
      <c r="C71">
        <v>256</v>
      </c>
      <c r="D71">
        <v>1.1459999999999999</v>
      </c>
    </row>
    <row r="72" spans="1:4" x14ac:dyDescent="0.25">
      <c r="A72">
        <v>4</v>
      </c>
      <c r="B72">
        <v>3</v>
      </c>
      <c r="C72">
        <v>512</v>
      </c>
      <c r="D72">
        <v>1.9359999999999999</v>
      </c>
    </row>
    <row r="73" spans="1:4" x14ac:dyDescent="0.25">
      <c r="A73">
        <v>4</v>
      </c>
      <c r="B73">
        <v>3</v>
      </c>
      <c r="C73">
        <v>1024</v>
      </c>
      <c r="D73">
        <v>1.5629999999999999</v>
      </c>
    </row>
    <row r="74" spans="1:4" x14ac:dyDescent="0.25">
      <c r="A74">
        <v>5</v>
      </c>
      <c r="B74">
        <v>1</v>
      </c>
      <c r="C74">
        <v>32</v>
      </c>
      <c r="D74">
        <v>0.16900000000000001</v>
      </c>
    </row>
    <row r="75" spans="1:4" x14ac:dyDescent="0.25">
      <c r="A75">
        <v>5</v>
      </c>
      <c r="B75">
        <v>1</v>
      </c>
      <c r="C75">
        <v>64</v>
      </c>
      <c r="D75">
        <v>0.16</v>
      </c>
    </row>
    <row r="76" spans="1:4" x14ac:dyDescent="0.25">
      <c r="A76">
        <v>5</v>
      </c>
      <c r="B76">
        <v>1</v>
      </c>
      <c r="C76">
        <v>128</v>
      </c>
      <c r="D76">
        <v>0.154</v>
      </c>
    </row>
    <row r="77" spans="1:4" x14ac:dyDescent="0.25">
      <c r="A77">
        <v>5</v>
      </c>
      <c r="B77">
        <v>1</v>
      </c>
      <c r="C77">
        <v>256</v>
      </c>
      <c r="D77">
        <v>0.154</v>
      </c>
    </row>
    <row r="78" spans="1:4" x14ac:dyDescent="0.25">
      <c r="A78">
        <v>5</v>
      </c>
      <c r="B78">
        <v>1</v>
      </c>
      <c r="C78">
        <v>512</v>
      </c>
      <c r="D78">
        <v>0.151</v>
      </c>
    </row>
    <row r="79" spans="1:4" x14ac:dyDescent="0.25">
      <c r="A79">
        <v>5</v>
      </c>
      <c r="B79">
        <v>1</v>
      </c>
      <c r="C79">
        <v>1024</v>
      </c>
      <c r="D79">
        <v>0.155</v>
      </c>
    </row>
    <row r="80" spans="1:4" x14ac:dyDescent="0.25">
      <c r="A80">
        <v>5</v>
      </c>
      <c r="B80">
        <v>2</v>
      </c>
      <c r="C80">
        <v>32</v>
      </c>
      <c r="D80">
        <v>0.35099999999999998</v>
      </c>
    </row>
    <row r="81" spans="1:4" x14ac:dyDescent="0.25">
      <c r="A81">
        <v>5</v>
      </c>
      <c r="B81">
        <v>2</v>
      </c>
      <c r="C81">
        <v>64</v>
      </c>
      <c r="D81">
        <v>0.34499999999999997</v>
      </c>
    </row>
    <row r="82" spans="1:4" x14ac:dyDescent="0.25">
      <c r="A82">
        <v>5</v>
      </c>
      <c r="B82">
        <v>2</v>
      </c>
      <c r="C82">
        <v>128</v>
      </c>
      <c r="D82">
        <v>0.41699999999999998</v>
      </c>
    </row>
    <row r="83" spans="1:4" x14ac:dyDescent="0.25">
      <c r="A83">
        <v>5</v>
      </c>
      <c r="B83">
        <v>2</v>
      </c>
      <c r="C83">
        <v>256</v>
      </c>
      <c r="D83">
        <v>0.36099999999999999</v>
      </c>
    </row>
    <row r="84" spans="1:4" x14ac:dyDescent="0.25">
      <c r="A84">
        <v>5</v>
      </c>
      <c r="B84">
        <v>2</v>
      </c>
      <c r="C84">
        <v>512</v>
      </c>
      <c r="D84">
        <v>0.35599999999999998</v>
      </c>
    </row>
    <row r="85" spans="1:4" x14ac:dyDescent="0.25">
      <c r="A85">
        <v>5</v>
      </c>
      <c r="B85">
        <v>2</v>
      </c>
      <c r="C85">
        <v>1024</v>
      </c>
      <c r="D85">
        <v>0.35399999999999998</v>
      </c>
    </row>
    <row r="86" spans="1:4" x14ac:dyDescent="0.25">
      <c r="A86">
        <v>5</v>
      </c>
      <c r="B86">
        <v>3</v>
      </c>
      <c r="C86">
        <v>32</v>
      </c>
      <c r="D86">
        <v>1.2130000000000001</v>
      </c>
    </row>
    <row r="87" spans="1:4" x14ac:dyDescent="0.25">
      <c r="A87">
        <v>5</v>
      </c>
      <c r="B87">
        <v>3</v>
      </c>
      <c r="C87">
        <v>64</v>
      </c>
      <c r="D87">
        <v>1.232</v>
      </c>
    </row>
    <row r="88" spans="1:4" x14ac:dyDescent="0.25">
      <c r="A88">
        <v>5</v>
      </c>
      <c r="B88">
        <v>3</v>
      </c>
      <c r="C88">
        <v>128</v>
      </c>
      <c r="D88">
        <v>1.131</v>
      </c>
    </row>
    <row r="89" spans="1:4" x14ac:dyDescent="0.25">
      <c r="A89">
        <v>5</v>
      </c>
      <c r="B89">
        <v>3</v>
      </c>
      <c r="C89">
        <v>256</v>
      </c>
      <c r="D89">
        <v>1.7210000000000001</v>
      </c>
    </row>
    <row r="90" spans="1:4" x14ac:dyDescent="0.25">
      <c r="A90">
        <v>5</v>
      </c>
      <c r="B90">
        <v>3</v>
      </c>
      <c r="C90">
        <v>512</v>
      </c>
      <c r="D90">
        <v>1.5449999999999999</v>
      </c>
    </row>
    <row r="91" spans="1:4" x14ac:dyDescent="0.25">
      <c r="A91">
        <v>5</v>
      </c>
      <c r="B91">
        <v>3</v>
      </c>
      <c r="C91">
        <v>1024</v>
      </c>
      <c r="D91">
        <v>1.143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DF297-D1AC-44B2-90D5-50041A1CE8E6}">
  <dimension ref="A1:D91"/>
  <sheetViews>
    <sheetView workbookViewId="0"/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17</v>
      </c>
      <c r="D1" t="s">
        <v>18</v>
      </c>
    </row>
    <row r="2" spans="1:4" x14ac:dyDescent="0.25">
      <c r="A2">
        <v>1</v>
      </c>
      <c r="B2">
        <v>1</v>
      </c>
      <c r="C2">
        <v>32</v>
      </c>
      <c r="D2">
        <v>0.26500000000000001</v>
      </c>
    </row>
    <row r="3" spans="1:4" x14ac:dyDescent="0.25">
      <c r="A3">
        <v>1</v>
      </c>
      <c r="B3">
        <v>1</v>
      </c>
      <c r="C3">
        <v>64</v>
      </c>
      <c r="D3">
        <v>0.26600000000000001</v>
      </c>
    </row>
    <row r="4" spans="1:4" x14ac:dyDescent="0.25">
      <c r="A4">
        <v>1</v>
      </c>
      <c r="B4">
        <v>1</v>
      </c>
      <c r="C4">
        <v>128</v>
      </c>
      <c r="D4">
        <v>0.26300000000000001</v>
      </c>
    </row>
    <row r="5" spans="1:4" x14ac:dyDescent="0.25">
      <c r="A5">
        <v>1</v>
      </c>
      <c r="B5">
        <v>1</v>
      </c>
      <c r="C5">
        <v>256</v>
      </c>
      <c r="D5">
        <v>0.25800000000000001</v>
      </c>
    </row>
    <row r="6" spans="1:4" x14ac:dyDescent="0.25">
      <c r="A6">
        <v>1</v>
      </c>
      <c r="B6">
        <v>1</v>
      </c>
      <c r="C6">
        <v>512</v>
      </c>
      <c r="D6">
        <v>0.25800000000000001</v>
      </c>
    </row>
    <row r="7" spans="1:4" x14ac:dyDescent="0.25">
      <c r="A7">
        <v>1</v>
      </c>
      <c r="B7">
        <v>1</v>
      </c>
      <c r="C7">
        <v>1024</v>
      </c>
      <c r="D7">
        <v>0.26100000000000001</v>
      </c>
    </row>
    <row r="8" spans="1:4" x14ac:dyDescent="0.25">
      <c r="A8">
        <v>1</v>
      </c>
      <c r="B8">
        <v>2</v>
      </c>
      <c r="C8">
        <v>32</v>
      </c>
      <c r="D8">
        <v>0.443</v>
      </c>
    </row>
    <row r="9" spans="1:4" x14ac:dyDescent="0.25">
      <c r="A9">
        <v>1</v>
      </c>
      <c r="B9">
        <v>2</v>
      </c>
      <c r="C9">
        <v>64</v>
      </c>
      <c r="D9">
        <v>0.439</v>
      </c>
    </row>
    <row r="10" spans="1:4" x14ac:dyDescent="0.25">
      <c r="A10">
        <v>1</v>
      </c>
      <c r="B10">
        <v>2</v>
      </c>
      <c r="C10">
        <v>128</v>
      </c>
      <c r="D10">
        <v>0.44400000000000001</v>
      </c>
    </row>
    <row r="11" spans="1:4" x14ac:dyDescent="0.25">
      <c r="A11">
        <v>1</v>
      </c>
      <c r="B11">
        <v>2</v>
      </c>
      <c r="C11">
        <v>256</v>
      </c>
      <c r="D11">
        <v>0.437</v>
      </c>
    </row>
    <row r="12" spans="1:4" x14ac:dyDescent="0.25">
      <c r="A12">
        <v>1</v>
      </c>
      <c r="B12">
        <v>2</v>
      </c>
      <c r="C12">
        <v>512</v>
      </c>
      <c r="D12">
        <v>0.44600000000000001</v>
      </c>
    </row>
    <row r="13" spans="1:4" x14ac:dyDescent="0.25">
      <c r="A13">
        <v>1</v>
      </c>
      <c r="B13">
        <v>2</v>
      </c>
      <c r="C13">
        <v>1024</v>
      </c>
      <c r="D13">
        <v>0.43099999999999999</v>
      </c>
    </row>
    <row r="14" spans="1:4" x14ac:dyDescent="0.25">
      <c r="A14">
        <v>1</v>
      </c>
      <c r="B14">
        <v>3</v>
      </c>
      <c r="C14">
        <v>32</v>
      </c>
      <c r="D14">
        <v>1.2090000000000001</v>
      </c>
    </row>
    <row r="15" spans="1:4" x14ac:dyDescent="0.25">
      <c r="A15">
        <v>1</v>
      </c>
      <c r="B15">
        <v>3</v>
      </c>
      <c r="C15">
        <v>64</v>
      </c>
      <c r="D15">
        <v>1.554</v>
      </c>
    </row>
    <row r="16" spans="1:4" x14ac:dyDescent="0.25">
      <c r="A16">
        <v>1</v>
      </c>
      <c r="B16">
        <v>3</v>
      </c>
      <c r="C16">
        <v>128</v>
      </c>
      <c r="D16">
        <v>1.2210000000000001</v>
      </c>
    </row>
    <row r="17" spans="1:4" x14ac:dyDescent="0.25">
      <c r="A17">
        <v>1</v>
      </c>
      <c r="B17">
        <v>3</v>
      </c>
      <c r="C17">
        <v>256</v>
      </c>
      <c r="D17">
        <v>1.143</v>
      </c>
    </row>
    <row r="18" spans="1:4" x14ac:dyDescent="0.25">
      <c r="A18">
        <v>1</v>
      </c>
      <c r="B18">
        <v>3</v>
      </c>
      <c r="C18">
        <v>512</v>
      </c>
      <c r="D18">
        <v>1.8939999999999999</v>
      </c>
    </row>
    <row r="19" spans="1:4" x14ac:dyDescent="0.25">
      <c r="A19">
        <v>1</v>
      </c>
      <c r="B19">
        <v>3</v>
      </c>
      <c r="C19">
        <v>1024</v>
      </c>
      <c r="D19">
        <v>1.5669999999999999</v>
      </c>
    </row>
    <row r="20" spans="1:4" x14ac:dyDescent="0.25">
      <c r="A20">
        <v>2</v>
      </c>
      <c r="B20">
        <v>1</v>
      </c>
      <c r="C20">
        <v>32</v>
      </c>
      <c r="D20">
        <v>0.26100000000000001</v>
      </c>
    </row>
    <row r="21" spans="1:4" x14ac:dyDescent="0.25">
      <c r="A21">
        <v>2</v>
      </c>
      <c r="B21">
        <v>1</v>
      </c>
      <c r="C21">
        <v>64</v>
      </c>
      <c r="D21">
        <v>0.26</v>
      </c>
    </row>
    <row r="22" spans="1:4" x14ac:dyDescent="0.25">
      <c r="A22">
        <v>2</v>
      </c>
      <c r="B22">
        <v>1</v>
      </c>
      <c r="C22">
        <v>128</v>
      </c>
      <c r="D22">
        <v>0.25900000000000001</v>
      </c>
    </row>
    <row r="23" spans="1:4" x14ac:dyDescent="0.25">
      <c r="A23">
        <v>2</v>
      </c>
      <c r="B23">
        <v>1</v>
      </c>
      <c r="C23">
        <v>256</v>
      </c>
      <c r="D23">
        <v>0.25700000000000001</v>
      </c>
    </row>
    <row r="24" spans="1:4" x14ac:dyDescent="0.25">
      <c r="A24">
        <v>2</v>
      </c>
      <c r="B24">
        <v>1</v>
      </c>
      <c r="C24">
        <v>512</v>
      </c>
      <c r="D24">
        <v>0.254</v>
      </c>
    </row>
    <row r="25" spans="1:4" x14ac:dyDescent="0.25">
      <c r="A25">
        <v>2</v>
      </c>
      <c r="B25">
        <v>1</v>
      </c>
      <c r="C25">
        <v>1024</v>
      </c>
      <c r="D25">
        <v>0.254</v>
      </c>
    </row>
    <row r="26" spans="1:4" x14ac:dyDescent="0.25">
      <c r="A26">
        <v>2</v>
      </c>
      <c r="B26">
        <v>2</v>
      </c>
      <c r="C26">
        <v>32</v>
      </c>
      <c r="D26">
        <v>0.443</v>
      </c>
    </row>
    <row r="27" spans="1:4" x14ac:dyDescent="0.25">
      <c r="A27">
        <v>2</v>
      </c>
      <c r="B27">
        <v>2</v>
      </c>
      <c r="C27">
        <v>64</v>
      </c>
      <c r="D27">
        <v>0.44400000000000001</v>
      </c>
    </row>
    <row r="28" spans="1:4" x14ac:dyDescent="0.25">
      <c r="A28">
        <v>2</v>
      </c>
      <c r="B28">
        <v>2</v>
      </c>
      <c r="C28">
        <v>128</v>
      </c>
      <c r="D28">
        <v>0.435</v>
      </c>
    </row>
    <row r="29" spans="1:4" x14ac:dyDescent="0.25">
      <c r="A29">
        <v>2</v>
      </c>
      <c r="B29">
        <v>2</v>
      </c>
      <c r="C29">
        <v>256</v>
      </c>
      <c r="D29">
        <v>0.442</v>
      </c>
    </row>
    <row r="30" spans="1:4" x14ac:dyDescent="0.25">
      <c r="A30">
        <v>2</v>
      </c>
      <c r="B30">
        <v>2</v>
      </c>
      <c r="C30">
        <v>512</v>
      </c>
      <c r="D30">
        <v>0.435</v>
      </c>
    </row>
    <row r="31" spans="1:4" x14ac:dyDescent="0.25">
      <c r="A31">
        <v>2</v>
      </c>
      <c r="B31">
        <v>2</v>
      </c>
      <c r="C31">
        <v>1024</v>
      </c>
      <c r="D31">
        <v>0.44400000000000001</v>
      </c>
    </row>
    <row r="32" spans="1:4" x14ac:dyDescent="0.25">
      <c r="A32">
        <v>2</v>
      </c>
      <c r="B32">
        <v>3</v>
      </c>
      <c r="C32">
        <v>32</v>
      </c>
      <c r="D32">
        <v>1.2290000000000001</v>
      </c>
    </row>
    <row r="33" spans="1:4" x14ac:dyDescent="0.25">
      <c r="A33">
        <v>2</v>
      </c>
      <c r="B33">
        <v>3</v>
      </c>
      <c r="C33">
        <v>64</v>
      </c>
      <c r="D33">
        <v>1.1519999999999999</v>
      </c>
    </row>
    <row r="34" spans="1:4" x14ac:dyDescent="0.25">
      <c r="A34">
        <v>2</v>
      </c>
      <c r="B34">
        <v>3</v>
      </c>
      <c r="C34">
        <v>128</v>
      </c>
      <c r="D34">
        <v>1.518</v>
      </c>
    </row>
    <row r="35" spans="1:4" x14ac:dyDescent="0.25">
      <c r="A35">
        <v>2</v>
      </c>
      <c r="B35">
        <v>3</v>
      </c>
      <c r="C35">
        <v>256</v>
      </c>
      <c r="D35">
        <v>1.5609999999999999</v>
      </c>
    </row>
    <row r="36" spans="1:4" x14ac:dyDescent="0.25">
      <c r="A36">
        <v>2</v>
      </c>
      <c r="B36">
        <v>3</v>
      </c>
      <c r="C36">
        <v>512</v>
      </c>
      <c r="D36">
        <v>1.23</v>
      </c>
    </row>
    <row r="37" spans="1:4" x14ac:dyDescent="0.25">
      <c r="A37">
        <v>2</v>
      </c>
      <c r="B37">
        <v>3</v>
      </c>
      <c r="C37">
        <v>1024</v>
      </c>
      <c r="D37">
        <v>1.516</v>
      </c>
    </row>
    <row r="38" spans="1:4" x14ac:dyDescent="0.25">
      <c r="A38">
        <v>3</v>
      </c>
      <c r="B38">
        <v>1</v>
      </c>
      <c r="C38">
        <v>32</v>
      </c>
      <c r="D38">
        <v>0.25800000000000001</v>
      </c>
    </row>
    <row r="39" spans="1:4" x14ac:dyDescent="0.25">
      <c r="A39">
        <v>3</v>
      </c>
      <c r="B39">
        <v>1</v>
      </c>
      <c r="C39">
        <v>64</v>
      </c>
      <c r="D39">
        <v>0.29399999999999998</v>
      </c>
    </row>
    <row r="40" spans="1:4" x14ac:dyDescent="0.25">
      <c r="A40">
        <v>3</v>
      </c>
      <c r="B40">
        <v>1</v>
      </c>
      <c r="C40">
        <v>128</v>
      </c>
      <c r="D40">
        <v>0.25700000000000001</v>
      </c>
    </row>
    <row r="41" spans="1:4" x14ac:dyDescent="0.25">
      <c r="A41">
        <v>3</v>
      </c>
      <c r="B41">
        <v>1</v>
      </c>
      <c r="C41">
        <v>256</v>
      </c>
      <c r="D41">
        <v>0.26200000000000001</v>
      </c>
    </row>
    <row r="42" spans="1:4" x14ac:dyDescent="0.25">
      <c r="A42">
        <v>3</v>
      </c>
      <c r="B42">
        <v>1</v>
      </c>
      <c r="C42">
        <v>512</v>
      </c>
      <c r="D42">
        <v>0.255</v>
      </c>
    </row>
    <row r="43" spans="1:4" x14ac:dyDescent="0.25">
      <c r="A43">
        <v>3</v>
      </c>
      <c r="B43">
        <v>1</v>
      </c>
      <c r="C43">
        <v>1024</v>
      </c>
      <c r="D43">
        <v>0.26200000000000001</v>
      </c>
    </row>
    <row r="44" spans="1:4" x14ac:dyDescent="0.25">
      <c r="A44">
        <v>3</v>
      </c>
      <c r="B44">
        <v>2</v>
      </c>
      <c r="C44">
        <v>32</v>
      </c>
      <c r="D44">
        <v>0.44900000000000001</v>
      </c>
    </row>
    <row r="45" spans="1:4" x14ac:dyDescent="0.25">
      <c r="A45">
        <v>3</v>
      </c>
      <c r="B45">
        <v>2</v>
      </c>
      <c r="C45">
        <v>64</v>
      </c>
      <c r="D45">
        <v>0.44500000000000001</v>
      </c>
    </row>
    <row r="46" spans="1:4" x14ac:dyDescent="0.25">
      <c r="A46">
        <v>3</v>
      </c>
      <c r="B46">
        <v>2</v>
      </c>
      <c r="C46">
        <v>128</v>
      </c>
      <c r="D46">
        <v>0.437</v>
      </c>
    </row>
    <row r="47" spans="1:4" x14ac:dyDescent="0.25">
      <c r="A47">
        <v>3</v>
      </c>
      <c r="B47">
        <v>2</v>
      </c>
      <c r="C47">
        <v>256</v>
      </c>
      <c r="D47">
        <v>0.44</v>
      </c>
    </row>
    <row r="48" spans="1:4" x14ac:dyDescent="0.25">
      <c r="A48">
        <v>3</v>
      </c>
      <c r="B48">
        <v>2</v>
      </c>
      <c r="C48">
        <v>512</v>
      </c>
      <c r="D48">
        <v>0.438</v>
      </c>
    </row>
    <row r="49" spans="1:4" x14ac:dyDescent="0.25">
      <c r="A49">
        <v>3</v>
      </c>
      <c r="B49">
        <v>2</v>
      </c>
      <c r="C49">
        <v>1024</v>
      </c>
      <c r="D49">
        <v>0.46600000000000003</v>
      </c>
    </row>
    <row r="50" spans="1:4" x14ac:dyDescent="0.25">
      <c r="A50">
        <v>3</v>
      </c>
      <c r="B50">
        <v>3</v>
      </c>
      <c r="C50">
        <v>32</v>
      </c>
      <c r="D50">
        <v>1.1850000000000001</v>
      </c>
    </row>
    <row r="51" spans="1:4" x14ac:dyDescent="0.25">
      <c r="A51">
        <v>3</v>
      </c>
      <c r="B51">
        <v>3</v>
      </c>
      <c r="C51">
        <v>64</v>
      </c>
      <c r="D51">
        <v>1.538</v>
      </c>
    </row>
    <row r="52" spans="1:4" x14ac:dyDescent="0.25">
      <c r="A52">
        <v>3</v>
      </c>
      <c r="B52">
        <v>3</v>
      </c>
      <c r="C52">
        <v>128</v>
      </c>
      <c r="D52">
        <v>1.5649999999999999</v>
      </c>
    </row>
    <row r="53" spans="1:4" x14ac:dyDescent="0.25">
      <c r="A53">
        <v>3</v>
      </c>
      <c r="B53">
        <v>3</v>
      </c>
      <c r="C53">
        <v>256</v>
      </c>
      <c r="D53">
        <v>1.218</v>
      </c>
    </row>
    <row r="54" spans="1:4" x14ac:dyDescent="0.25">
      <c r="A54">
        <v>3</v>
      </c>
      <c r="B54">
        <v>3</v>
      </c>
      <c r="C54">
        <v>512</v>
      </c>
      <c r="D54">
        <v>1.5089999999999999</v>
      </c>
    </row>
    <row r="55" spans="1:4" x14ac:dyDescent="0.25">
      <c r="A55">
        <v>3</v>
      </c>
      <c r="B55">
        <v>3</v>
      </c>
      <c r="C55">
        <v>1024</v>
      </c>
      <c r="D55">
        <v>1.827</v>
      </c>
    </row>
    <row r="56" spans="1:4" x14ac:dyDescent="0.25">
      <c r="A56">
        <v>4</v>
      </c>
      <c r="B56">
        <v>1</v>
      </c>
      <c r="C56">
        <v>32</v>
      </c>
      <c r="D56">
        <v>0.28699999999999998</v>
      </c>
    </row>
    <row r="57" spans="1:4" x14ac:dyDescent="0.25">
      <c r="A57">
        <v>4</v>
      </c>
      <c r="B57">
        <v>1</v>
      </c>
      <c r="C57">
        <v>64</v>
      </c>
      <c r="D57">
        <v>0.34499999999999997</v>
      </c>
    </row>
    <row r="58" spans="1:4" x14ac:dyDescent="0.25">
      <c r="A58">
        <v>4</v>
      </c>
      <c r="B58">
        <v>1</v>
      </c>
      <c r="C58">
        <v>128</v>
      </c>
      <c r="D58">
        <v>0.25900000000000001</v>
      </c>
    </row>
    <row r="59" spans="1:4" x14ac:dyDescent="0.25">
      <c r="A59">
        <v>4</v>
      </c>
      <c r="B59">
        <v>1</v>
      </c>
      <c r="C59">
        <v>256</v>
      </c>
      <c r="D59">
        <v>0.26900000000000002</v>
      </c>
    </row>
    <row r="60" spans="1:4" x14ac:dyDescent="0.25">
      <c r="A60">
        <v>4</v>
      </c>
      <c r="B60">
        <v>1</v>
      </c>
      <c r="C60">
        <v>512</v>
      </c>
      <c r="D60">
        <v>0.26600000000000001</v>
      </c>
    </row>
    <row r="61" spans="1:4" x14ac:dyDescent="0.25">
      <c r="A61">
        <v>4</v>
      </c>
      <c r="B61">
        <v>1</v>
      </c>
      <c r="C61">
        <v>1024</v>
      </c>
      <c r="D61">
        <v>0.26</v>
      </c>
    </row>
    <row r="62" spans="1:4" x14ac:dyDescent="0.25">
      <c r="A62">
        <v>4</v>
      </c>
      <c r="B62">
        <v>2</v>
      </c>
      <c r="C62">
        <v>32</v>
      </c>
      <c r="D62">
        <v>0.46899999999999997</v>
      </c>
    </row>
    <row r="63" spans="1:4" x14ac:dyDescent="0.25">
      <c r="A63">
        <v>4</v>
      </c>
      <c r="B63">
        <v>2</v>
      </c>
      <c r="C63">
        <v>64</v>
      </c>
      <c r="D63">
        <v>0.45300000000000001</v>
      </c>
    </row>
    <row r="64" spans="1:4" x14ac:dyDescent="0.25">
      <c r="A64">
        <v>4</v>
      </c>
      <c r="B64">
        <v>2</v>
      </c>
      <c r="C64">
        <v>128</v>
      </c>
      <c r="D64">
        <v>0.45200000000000001</v>
      </c>
    </row>
    <row r="65" spans="1:4" x14ac:dyDescent="0.25">
      <c r="A65">
        <v>4</v>
      </c>
      <c r="B65">
        <v>2</v>
      </c>
      <c r="C65">
        <v>256</v>
      </c>
      <c r="D65">
        <v>0.46600000000000003</v>
      </c>
    </row>
    <row r="66" spans="1:4" x14ac:dyDescent="0.25">
      <c r="A66">
        <v>4</v>
      </c>
      <c r="B66">
        <v>2</v>
      </c>
      <c r="C66">
        <v>512</v>
      </c>
      <c r="D66">
        <v>0.45300000000000001</v>
      </c>
    </row>
    <row r="67" spans="1:4" x14ac:dyDescent="0.25">
      <c r="A67">
        <v>4</v>
      </c>
      <c r="B67">
        <v>2</v>
      </c>
      <c r="C67">
        <v>1024</v>
      </c>
      <c r="D67">
        <v>0.46</v>
      </c>
    </row>
    <row r="68" spans="1:4" x14ac:dyDescent="0.25">
      <c r="A68">
        <v>4</v>
      </c>
      <c r="B68">
        <v>3</v>
      </c>
      <c r="C68">
        <v>32</v>
      </c>
      <c r="D68">
        <v>1.28</v>
      </c>
    </row>
    <row r="69" spans="1:4" x14ac:dyDescent="0.25">
      <c r="A69">
        <v>4</v>
      </c>
      <c r="B69">
        <v>3</v>
      </c>
      <c r="C69">
        <v>64</v>
      </c>
      <c r="D69">
        <v>1.4019999999999999</v>
      </c>
    </row>
    <row r="70" spans="1:4" x14ac:dyDescent="0.25">
      <c r="A70">
        <v>4</v>
      </c>
      <c r="B70">
        <v>3</v>
      </c>
      <c r="C70">
        <v>128</v>
      </c>
      <c r="D70">
        <v>1.5649999999999999</v>
      </c>
    </row>
    <row r="71" spans="1:4" x14ac:dyDescent="0.25">
      <c r="A71">
        <v>4</v>
      </c>
      <c r="B71">
        <v>3</v>
      </c>
      <c r="C71">
        <v>256</v>
      </c>
      <c r="D71">
        <v>1.79</v>
      </c>
    </row>
    <row r="72" spans="1:4" x14ac:dyDescent="0.25">
      <c r="A72">
        <v>4</v>
      </c>
      <c r="B72">
        <v>3</v>
      </c>
      <c r="C72">
        <v>512</v>
      </c>
      <c r="D72">
        <v>1.5840000000000001</v>
      </c>
    </row>
    <row r="73" spans="1:4" x14ac:dyDescent="0.25">
      <c r="A73">
        <v>4</v>
      </c>
      <c r="B73">
        <v>3</v>
      </c>
      <c r="C73">
        <v>1024</v>
      </c>
      <c r="D73">
        <v>1.1839999999999999</v>
      </c>
    </row>
    <row r="74" spans="1:4" x14ac:dyDescent="0.25">
      <c r="A74">
        <v>5</v>
      </c>
      <c r="B74">
        <v>1</v>
      </c>
      <c r="C74">
        <v>32</v>
      </c>
      <c r="D74">
        <v>0.29499999999999998</v>
      </c>
    </row>
    <row r="75" spans="1:4" x14ac:dyDescent="0.25">
      <c r="A75">
        <v>5</v>
      </c>
      <c r="B75">
        <v>1</v>
      </c>
      <c r="C75">
        <v>64</v>
      </c>
      <c r="D75">
        <v>0.33500000000000002</v>
      </c>
    </row>
    <row r="76" spans="1:4" x14ac:dyDescent="0.25">
      <c r="A76">
        <v>5</v>
      </c>
      <c r="B76">
        <v>1</v>
      </c>
      <c r="C76">
        <v>128</v>
      </c>
      <c r="D76">
        <v>0.51</v>
      </c>
    </row>
    <row r="77" spans="1:4" x14ac:dyDescent="0.25">
      <c r="A77">
        <v>5</v>
      </c>
      <c r="B77">
        <v>1</v>
      </c>
      <c r="C77">
        <v>256</v>
      </c>
      <c r="D77">
        <v>0.25800000000000001</v>
      </c>
    </row>
    <row r="78" spans="1:4" x14ac:dyDescent="0.25">
      <c r="A78">
        <v>5</v>
      </c>
      <c r="B78">
        <v>1</v>
      </c>
      <c r="C78">
        <v>512</v>
      </c>
      <c r="D78">
        <v>0.25700000000000001</v>
      </c>
    </row>
    <row r="79" spans="1:4" x14ac:dyDescent="0.25">
      <c r="A79">
        <v>5</v>
      </c>
      <c r="B79">
        <v>1</v>
      </c>
      <c r="C79">
        <v>1024</v>
      </c>
      <c r="D79">
        <v>0.25800000000000001</v>
      </c>
    </row>
    <row r="80" spans="1:4" x14ac:dyDescent="0.25">
      <c r="A80">
        <v>5</v>
      </c>
      <c r="B80">
        <v>2</v>
      </c>
      <c r="C80">
        <v>32</v>
      </c>
      <c r="D80">
        <v>0.45</v>
      </c>
    </row>
    <row r="81" spans="1:4" x14ac:dyDescent="0.25">
      <c r="A81">
        <v>5</v>
      </c>
      <c r="B81">
        <v>2</v>
      </c>
      <c r="C81">
        <v>64</v>
      </c>
      <c r="D81">
        <v>0.438</v>
      </c>
    </row>
    <row r="82" spans="1:4" x14ac:dyDescent="0.25">
      <c r="A82">
        <v>5</v>
      </c>
      <c r="B82">
        <v>2</v>
      </c>
      <c r="C82">
        <v>128</v>
      </c>
      <c r="D82">
        <v>0.45300000000000001</v>
      </c>
    </row>
    <row r="83" spans="1:4" x14ac:dyDescent="0.25">
      <c r="A83">
        <v>5</v>
      </c>
      <c r="B83">
        <v>2</v>
      </c>
      <c r="C83">
        <v>256</v>
      </c>
      <c r="D83">
        <v>0.44400000000000001</v>
      </c>
    </row>
    <row r="84" spans="1:4" x14ac:dyDescent="0.25">
      <c r="A84">
        <v>5</v>
      </c>
      <c r="B84">
        <v>2</v>
      </c>
      <c r="C84">
        <v>512</v>
      </c>
      <c r="D84">
        <v>0.45100000000000001</v>
      </c>
    </row>
    <row r="85" spans="1:4" x14ac:dyDescent="0.25">
      <c r="A85">
        <v>5</v>
      </c>
      <c r="B85">
        <v>2</v>
      </c>
      <c r="C85">
        <v>1024</v>
      </c>
      <c r="D85">
        <v>0.44500000000000001</v>
      </c>
    </row>
    <row r="86" spans="1:4" x14ac:dyDescent="0.25">
      <c r="A86">
        <v>5</v>
      </c>
      <c r="B86">
        <v>3</v>
      </c>
      <c r="C86">
        <v>32</v>
      </c>
      <c r="D86">
        <v>1.2050000000000001</v>
      </c>
    </row>
    <row r="87" spans="1:4" x14ac:dyDescent="0.25">
      <c r="A87">
        <v>5</v>
      </c>
      <c r="B87">
        <v>3</v>
      </c>
      <c r="C87">
        <v>64</v>
      </c>
      <c r="D87">
        <v>1.5680000000000001</v>
      </c>
    </row>
    <row r="88" spans="1:4" x14ac:dyDescent="0.25">
      <c r="A88">
        <v>5</v>
      </c>
      <c r="B88">
        <v>3</v>
      </c>
      <c r="C88">
        <v>128</v>
      </c>
      <c r="D88">
        <v>1.585</v>
      </c>
    </row>
    <row r="89" spans="1:4" x14ac:dyDescent="0.25">
      <c r="A89">
        <v>5</v>
      </c>
      <c r="B89">
        <v>3</v>
      </c>
      <c r="C89">
        <v>256</v>
      </c>
      <c r="D89">
        <v>1.181</v>
      </c>
    </row>
    <row r="90" spans="1:4" x14ac:dyDescent="0.25">
      <c r="A90">
        <v>5</v>
      </c>
      <c r="B90">
        <v>3</v>
      </c>
      <c r="C90">
        <v>512</v>
      </c>
      <c r="D90">
        <v>1.556</v>
      </c>
    </row>
    <row r="91" spans="1:4" x14ac:dyDescent="0.25">
      <c r="A91">
        <v>5</v>
      </c>
      <c r="B91">
        <v>3</v>
      </c>
      <c r="C91">
        <v>1024</v>
      </c>
      <c r="D91">
        <v>1.8089999999999999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9784-CEF1-4B87-B10E-4A9E007B0CDA}">
  <dimension ref="A1:D46"/>
  <sheetViews>
    <sheetView workbookViewId="0"/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24</v>
      </c>
      <c r="D1" t="s">
        <v>18</v>
      </c>
    </row>
    <row r="2" spans="1:4" x14ac:dyDescent="0.25">
      <c r="A2">
        <v>1</v>
      </c>
      <c r="B2">
        <v>1</v>
      </c>
      <c r="C2">
        <v>3</v>
      </c>
      <c r="D2">
        <v>0.96599999999999997</v>
      </c>
    </row>
    <row r="3" spans="1:4" x14ac:dyDescent="0.25">
      <c r="A3">
        <v>1</v>
      </c>
      <c r="B3">
        <v>1</v>
      </c>
      <c r="C3">
        <v>6</v>
      </c>
      <c r="D3">
        <v>1.0940000000000001</v>
      </c>
    </row>
    <row r="4" spans="1:4" x14ac:dyDescent="0.25">
      <c r="A4">
        <v>1</v>
      </c>
      <c r="B4">
        <v>1</v>
      </c>
      <c r="C4">
        <v>12</v>
      </c>
      <c r="D4">
        <v>1.1499999999999999</v>
      </c>
    </row>
    <row r="5" spans="1:4" x14ac:dyDescent="0.25">
      <c r="A5">
        <v>1</v>
      </c>
      <c r="B5">
        <v>2</v>
      </c>
      <c r="C5">
        <v>3</v>
      </c>
      <c r="D5">
        <v>1.341</v>
      </c>
    </row>
    <row r="6" spans="1:4" x14ac:dyDescent="0.25">
      <c r="A6">
        <v>1</v>
      </c>
      <c r="B6">
        <v>2</v>
      </c>
      <c r="C6">
        <v>6</v>
      </c>
      <c r="D6">
        <v>1.9059999999999999</v>
      </c>
    </row>
    <row r="7" spans="1:4" x14ac:dyDescent="0.25">
      <c r="A7">
        <v>1</v>
      </c>
      <c r="B7">
        <v>2</v>
      </c>
      <c r="C7">
        <v>12</v>
      </c>
      <c r="D7">
        <v>2.528</v>
      </c>
    </row>
    <row r="8" spans="1:4" x14ac:dyDescent="0.25">
      <c r="A8">
        <v>1</v>
      </c>
      <c r="B8">
        <v>3</v>
      </c>
      <c r="C8">
        <v>3</v>
      </c>
      <c r="D8">
        <v>3.0659999999999998</v>
      </c>
    </row>
    <row r="9" spans="1:4" x14ac:dyDescent="0.25">
      <c r="A9">
        <v>1</v>
      </c>
      <c r="B9">
        <v>3</v>
      </c>
      <c r="C9">
        <v>6</v>
      </c>
      <c r="D9">
        <v>5.6879999999999997</v>
      </c>
    </row>
    <row r="10" spans="1:4" x14ac:dyDescent="0.25">
      <c r="A10">
        <v>1</v>
      </c>
      <c r="B10">
        <v>3</v>
      </c>
      <c r="C10">
        <v>12</v>
      </c>
      <c r="D10">
        <v>8.33</v>
      </c>
    </row>
    <row r="11" spans="1:4" x14ac:dyDescent="0.25">
      <c r="A11">
        <v>2</v>
      </c>
      <c r="B11">
        <v>1</v>
      </c>
      <c r="C11">
        <v>3</v>
      </c>
      <c r="D11">
        <v>0.94599999999999995</v>
      </c>
    </row>
    <row r="12" spans="1:4" x14ac:dyDescent="0.25">
      <c r="A12">
        <v>2</v>
      </c>
      <c r="B12">
        <v>1</v>
      </c>
      <c r="C12">
        <v>6</v>
      </c>
      <c r="D12">
        <v>1.089</v>
      </c>
    </row>
    <row r="13" spans="1:4" x14ac:dyDescent="0.25">
      <c r="A13">
        <v>2</v>
      </c>
      <c r="B13">
        <v>1</v>
      </c>
      <c r="C13">
        <v>12</v>
      </c>
      <c r="D13">
        <v>1.167</v>
      </c>
    </row>
    <row r="14" spans="1:4" x14ac:dyDescent="0.25">
      <c r="A14">
        <v>2</v>
      </c>
      <c r="B14">
        <v>2</v>
      </c>
      <c r="C14">
        <v>3</v>
      </c>
      <c r="D14">
        <v>1.3540000000000001</v>
      </c>
    </row>
    <row r="15" spans="1:4" x14ac:dyDescent="0.25">
      <c r="A15">
        <v>2</v>
      </c>
      <c r="B15">
        <v>2</v>
      </c>
      <c r="C15">
        <v>6</v>
      </c>
      <c r="D15">
        <v>1.9179999999999999</v>
      </c>
    </row>
    <row r="16" spans="1:4" x14ac:dyDescent="0.25">
      <c r="A16">
        <v>2</v>
      </c>
      <c r="B16">
        <v>2</v>
      </c>
      <c r="C16">
        <v>12</v>
      </c>
      <c r="D16">
        <v>2.5840000000000001</v>
      </c>
    </row>
    <row r="17" spans="1:4" x14ac:dyDescent="0.25">
      <c r="A17">
        <v>2</v>
      </c>
      <c r="B17">
        <v>3</v>
      </c>
      <c r="C17">
        <v>3</v>
      </c>
      <c r="D17">
        <v>3.0630000000000002</v>
      </c>
    </row>
    <row r="18" spans="1:4" x14ac:dyDescent="0.25">
      <c r="A18">
        <v>2</v>
      </c>
      <c r="B18">
        <v>3</v>
      </c>
      <c r="C18">
        <v>6</v>
      </c>
      <c r="D18">
        <v>5.88</v>
      </c>
    </row>
    <row r="19" spans="1:4" x14ac:dyDescent="0.25">
      <c r="A19">
        <v>2</v>
      </c>
      <c r="B19">
        <v>3</v>
      </c>
      <c r="C19">
        <v>12</v>
      </c>
      <c r="D19">
        <v>8.31</v>
      </c>
    </row>
    <row r="20" spans="1:4" x14ac:dyDescent="0.25">
      <c r="A20">
        <v>3</v>
      </c>
      <c r="B20">
        <v>1</v>
      </c>
      <c r="C20">
        <v>3</v>
      </c>
      <c r="D20">
        <v>0.94199999999999995</v>
      </c>
    </row>
    <row r="21" spans="1:4" x14ac:dyDescent="0.25">
      <c r="A21">
        <v>3</v>
      </c>
      <c r="B21">
        <v>1</v>
      </c>
      <c r="C21">
        <v>6</v>
      </c>
      <c r="D21">
        <v>1.052</v>
      </c>
    </row>
    <row r="22" spans="1:4" x14ac:dyDescent="0.25">
      <c r="A22">
        <v>3</v>
      </c>
      <c r="B22">
        <v>1</v>
      </c>
      <c r="C22">
        <v>12</v>
      </c>
      <c r="D22">
        <v>1.202</v>
      </c>
    </row>
    <row r="23" spans="1:4" x14ac:dyDescent="0.25">
      <c r="A23">
        <v>3</v>
      </c>
      <c r="B23">
        <v>2</v>
      </c>
      <c r="C23">
        <v>3</v>
      </c>
      <c r="D23">
        <v>1.3859999999999999</v>
      </c>
    </row>
    <row r="24" spans="1:4" x14ac:dyDescent="0.25">
      <c r="A24">
        <v>3</v>
      </c>
      <c r="B24">
        <v>2</v>
      </c>
      <c r="C24">
        <v>6</v>
      </c>
      <c r="D24">
        <v>1.9259999999999999</v>
      </c>
    </row>
    <row r="25" spans="1:4" x14ac:dyDescent="0.25">
      <c r="A25">
        <v>3</v>
      </c>
      <c r="B25">
        <v>2</v>
      </c>
      <c r="C25">
        <v>12</v>
      </c>
      <c r="D25">
        <v>2.56</v>
      </c>
    </row>
    <row r="26" spans="1:4" x14ac:dyDescent="0.25">
      <c r="A26">
        <v>3</v>
      </c>
      <c r="B26">
        <v>3</v>
      </c>
      <c r="C26">
        <v>3</v>
      </c>
      <c r="D26">
        <v>3.0609999999999999</v>
      </c>
    </row>
    <row r="27" spans="1:4" x14ac:dyDescent="0.25">
      <c r="A27">
        <v>3</v>
      </c>
      <c r="B27">
        <v>3</v>
      </c>
      <c r="C27">
        <v>6</v>
      </c>
      <c r="D27">
        <v>5.5750000000000002</v>
      </c>
    </row>
    <row r="28" spans="1:4" x14ac:dyDescent="0.25">
      <c r="A28">
        <v>3</v>
      </c>
      <c r="B28">
        <v>3</v>
      </c>
      <c r="C28">
        <v>12</v>
      </c>
      <c r="D28">
        <v>8.3000000000000007</v>
      </c>
    </row>
    <row r="29" spans="1:4" x14ac:dyDescent="0.25">
      <c r="A29">
        <v>4</v>
      </c>
      <c r="B29">
        <v>1</v>
      </c>
      <c r="C29">
        <v>3</v>
      </c>
      <c r="D29">
        <v>0.95799999999999996</v>
      </c>
    </row>
    <row r="30" spans="1:4" x14ac:dyDescent="0.25">
      <c r="A30">
        <v>4</v>
      </c>
      <c r="B30">
        <v>1</v>
      </c>
      <c r="C30">
        <v>6</v>
      </c>
      <c r="D30">
        <v>1.0569999999999999</v>
      </c>
    </row>
    <row r="31" spans="1:4" x14ac:dyDescent="0.25">
      <c r="A31">
        <v>4</v>
      </c>
      <c r="B31">
        <v>1</v>
      </c>
      <c r="C31">
        <v>12</v>
      </c>
      <c r="D31">
        <v>1.171</v>
      </c>
    </row>
    <row r="32" spans="1:4" x14ac:dyDescent="0.25">
      <c r="A32">
        <v>4</v>
      </c>
      <c r="B32">
        <v>2</v>
      </c>
      <c r="C32">
        <v>3</v>
      </c>
      <c r="D32">
        <v>1.3540000000000001</v>
      </c>
    </row>
    <row r="33" spans="1:4" x14ac:dyDescent="0.25">
      <c r="A33">
        <v>4</v>
      </c>
      <c r="B33">
        <v>2</v>
      </c>
      <c r="C33">
        <v>6</v>
      </c>
      <c r="D33">
        <v>1.9390000000000001</v>
      </c>
    </row>
    <row r="34" spans="1:4" x14ac:dyDescent="0.25">
      <c r="A34">
        <v>4</v>
      </c>
      <c r="B34">
        <v>2</v>
      </c>
      <c r="C34">
        <v>12</v>
      </c>
      <c r="D34">
        <v>2.5409999999999999</v>
      </c>
    </row>
    <row r="35" spans="1:4" x14ac:dyDescent="0.25">
      <c r="A35">
        <v>4</v>
      </c>
      <c r="B35">
        <v>3</v>
      </c>
      <c r="C35">
        <v>3</v>
      </c>
      <c r="D35">
        <v>3.052</v>
      </c>
    </row>
    <row r="36" spans="1:4" x14ac:dyDescent="0.25">
      <c r="A36">
        <v>4</v>
      </c>
      <c r="B36">
        <v>3</v>
      </c>
      <c r="C36">
        <v>6</v>
      </c>
      <c r="D36">
        <v>5.609</v>
      </c>
    </row>
    <row r="37" spans="1:4" x14ac:dyDescent="0.25">
      <c r="A37">
        <v>4</v>
      </c>
      <c r="B37">
        <v>3</v>
      </c>
      <c r="C37">
        <v>12</v>
      </c>
      <c r="D37">
        <v>8.4079999999999995</v>
      </c>
    </row>
    <row r="38" spans="1:4" x14ac:dyDescent="0.25">
      <c r="A38">
        <v>5</v>
      </c>
      <c r="B38">
        <v>1</v>
      </c>
      <c r="C38">
        <v>3</v>
      </c>
      <c r="D38">
        <v>0.97799999999999998</v>
      </c>
    </row>
    <row r="39" spans="1:4" x14ac:dyDescent="0.25">
      <c r="A39">
        <v>5</v>
      </c>
      <c r="B39">
        <v>1</v>
      </c>
      <c r="C39">
        <v>6</v>
      </c>
      <c r="D39">
        <v>1.1120000000000001</v>
      </c>
    </row>
    <row r="40" spans="1:4" x14ac:dyDescent="0.25">
      <c r="A40">
        <v>5</v>
      </c>
      <c r="B40">
        <v>1</v>
      </c>
      <c r="C40">
        <v>12</v>
      </c>
      <c r="D40">
        <v>1.1859999999999999</v>
      </c>
    </row>
    <row r="41" spans="1:4" x14ac:dyDescent="0.25">
      <c r="A41">
        <v>5</v>
      </c>
      <c r="B41">
        <v>2</v>
      </c>
      <c r="C41">
        <v>3</v>
      </c>
      <c r="D41">
        <v>1.3640000000000001</v>
      </c>
    </row>
    <row r="42" spans="1:4" x14ac:dyDescent="0.25">
      <c r="A42">
        <v>5</v>
      </c>
      <c r="B42">
        <v>2</v>
      </c>
      <c r="C42">
        <v>6</v>
      </c>
      <c r="D42">
        <v>2.012</v>
      </c>
    </row>
    <row r="43" spans="1:4" x14ac:dyDescent="0.25">
      <c r="A43">
        <v>5</v>
      </c>
      <c r="B43">
        <v>2</v>
      </c>
      <c r="C43">
        <v>12</v>
      </c>
      <c r="D43">
        <v>2.5369999999999999</v>
      </c>
    </row>
    <row r="44" spans="1:4" x14ac:dyDescent="0.25">
      <c r="A44">
        <v>5</v>
      </c>
      <c r="B44">
        <v>3</v>
      </c>
      <c r="C44">
        <v>3</v>
      </c>
      <c r="D44">
        <v>3.0710000000000002</v>
      </c>
    </row>
    <row r="45" spans="1:4" x14ac:dyDescent="0.25">
      <c r="A45">
        <v>5</v>
      </c>
      <c r="B45">
        <v>3</v>
      </c>
      <c r="C45">
        <v>6</v>
      </c>
      <c r="D45">
        <v>5.633</v>
      </c>
    </row>
    <row r="46" spans="1:4" x14ac:dyDescent="0.25">
      <c r="A46">
        <v>5</v>
      </c>
      <c r="B46">
        <v>3</v>
      </c>
      <c r="C46">
        <v>12</v>
      </c>
      <c r="D46">
        <v>8.3480000000000008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CCD9-D6E1-4EE6-969F-958A04CDBB1E}">
  <dimension ref="A3:B7"/>
  <sheetViews>
    <sheetView workbookViewId="0">
      <selection activeCell="B4" sqref="B4"/>
    </sheetView>
  </sheetViews>
  <sheetFormatPr baseColWidth="10" defaultRowHeight="15" x14ac:dyDescent="0.25"/>
  <cols>
    <col min="1" max="1" width="17.5703125" bestFit="1" customWidth="1"/>
    <col min="2" max="2" width="21.7109375" bestFit="1" customWidth="1"/>
  </cols>
  <sheetData>
    <row r="3" spans="1:2" x14ac:dyDescent="0.25">
      <c r="A3" s="5" t="s">
        <v>6</v>
      </c>
      <c r="B3" t="s">
        <v>9</v>
      </c>
    </row>
    <row r="4" spans="1:2" x14ac:dyDescent="0.25">
      <c r="A4" s="6">
        <v>1</v>
      </c>
      <c r="B4">
        <v>0.11039999999999998</v>
      </c>
    </row>
    <row r="5" spans="1:2" x14ac:dyDescent="0.25">
      <c r="A5" s="6">
        <v>2</v>
      </c>
      <c r="B5">
        <v>0.64899999999999991</v>
      </c>
    </row>
    <row r="6" spans="1:2" x14ac:dyDescent="0.25">
      <c r="A6" s="6">
        <v>3</v>
      </c>
      <c r="B6">
        <v>2.9910000000000001</v>
      </c>
    </row>
    <row r="7" spans="1:2" x14ac:dyDescent="0.25">
      <c r="A7" s="6" t="s">
        <v>7</v>
      </c>
      <c r="B7">
        <v>1.2501333333333333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66FF0-97C9-40D6-9ED9-A89D5DF464E9}">
  <dimension ref="A3:E20"/>
  <sheetViews>
    <sheetView workbookViewId="0">
      <selection activeCell="D20" sqref="D20"/>
    </sheetView>
  </sheetViews>
  <sheetFormatPr baseColWidth="10" defaultRowHeight="15" x14ac:dyDescent="0.25"/>
  <cols>
    <col min="1" max="1" width="27.42578125" bestFit="1" customWidth="1"/>
    <col min="2" max="2" width="22.42578125" bestFit="1" customWidth="1"/>
    <col min="3" max="4" width="12" bestFit="1" customWidth="1"/>
    <col min="5" max="5" width="12.5703125" bestFit="1" customWidth="1"/>
    <col min="11" max="11" width="11.42578125" customWidth="1"/>
  </cols>
  <sheetData>
    <row r="3" spans="1:5" x14ac:dyDescent="0.25">
      <c r="A3" s="5" t="s">
        <v>10</v>
      </c>
      <c r="B3" s="5" t="s">
        <v>8</v>
      </c>
    </row>
    <row r="4" spans="1:5" x14ac:dyDescent="0.25">
      <c r="A4" s="5" t="s">
        <v>6</v>
      </c>
      <c r="B4">
        <v>2</v>
      </c>
      <c r="C4">
        <v>4</v>
      </c>
      <c r="D4">
        <v>8</v>
      </c>
      <c r="E4" t="s">
        <v>7</v>
      </c>
    </row>
    <row r="5" spans="1:5" x14ac:dyDescent="0.25">
      <c r="A5" s="6">
        <v>1</v>
      </c>
      <c r="B5">
        <v>0.20039999999999999</v>
      </c>
      <c r="C5">
        <v>0.19620000000000001</v>
      </c>
      <c r="D5">
        <v>0.19700000000000001</v>
      </c>
      <c r="E5">
        <v>0.19786666666666666</v>
      </c>
    </row>
    <row r="6" spans="1:5" x14ac:dyDescent="0.25">
      <c r="A6" s="6">
        <v>2</v>
      </c>
      <c r="B6">
        <v>1.1237999999999999</v>
      </c>
      <c r="C6">
        <v>1.1464000000000001</v>
      </c>
      <c r="D6">
        <v>1.1397999999999999</v>
      </c>
      <c r="E6">
        <v>1.1366666666666667</v>
      </c>
    </row>
    <row r="7" spans="1:5" x14ac:dyDescent="0.25">
      <c r="A7" s="6">
        <v>3</v>
      </c>
      <c r="B7">
        <v>5.1449999999999996</v>
      </c>
      <c r="C7">
        <v>5.1867999999999999</v>
      </c>
      <c r="D7">
        <v>5.1688000000000001</v>
      </c>
      <c r="E7">
        <v>5.1668666666666665</v>
      </c>
    </row>
    <row r="8" spans="1:5" x14ac:dyDescent="0.25">
      <c r="A8" s="6" t="s">
        <v>7</v>
      </c>
      <c r="B8">
        <v>2.1564000000000001</v>
      </c>
      <c r="C8">
        <v>2.1764666666666672</v>
      </c>
      <c r="D8">
        <v>2.1685333333333334</v>
      </c>
      <c r="E8">
        <v>2.1671333333333331</v>
      </c>
    </row>
    <row r="17" spans="1:5" x14ac:dyDescent="0.25">
      <c r="A17" s="7" t="s">
        <v>1</v>
      </c>
      <c r="B17" s="7" t="s">
        <v>11</v>
      </c>
      <c r="C17" s="7" t="s">
        <v>13</v>
      </c>
      <c r="D17" s="7" t="s">
        <v>12</v>
      </c>
      <c r="E17" s="7" t="s">
        <v>14</v>
      </c>
    </row>
    <row r="18" spans="1:5" x14ac:dyDescent="0.25">
      <c r="A18">
        <v>1</v>
      </c>
      <c r="B18">
        <f>GETPIVOTDATA("time (ms)",'SEQUENTIAL ANALYSIS'!$A$3,"image",1)</f>
        <v>0.11039999999999998</v>
      </c>
      <c r="C18">
        <f>GETPIVOTDATA("omp - time (ms)",$A$3,"threads",2,"image",1)</f>
        <v>0.20039999999999999</v>
      </c>
      <c r="D18">
        <f>GETPIVOTDATA("omp - time (ms)",$A$3,"threads",4,"image",1)</f>
        <v>0.19620000000000001</v>
      </c>
      <c r="E18">
        <f>GETPIVOTDATA("omp - time (ms)",$A$3,"threads",8,"image",1)</f>
        <v>0.19700000000000001</v>
      </c>
    </row>
    <row r="19" spans="1:5" x14ac:dyDescent="0.25">
      <c r="A19">
        <v>2</v>
      </c>
      <c r="B19">
        <f>GETPIVOTDATA("time (ms)",'SEQUENTIAL ANALYSIS'!$A$3,"image",2)</f>
        <v>0.64899999999999991</v>
      </c>
      <c r="C19">
        <f>GETPIVOTDATA("omp - time (ms)",$A$3,"threads",2,"image",2)</f>
        <v>1.1237999999999999</v>
      </c>
      <c r="D19">
        <f>GETPIVOTDATA("omp - time (ms)",$A$3,"threads",4,"image",2)</f>
        <v>1.1464000000000001</v>
      </c>
      <c r="E19">
        <f>GETPIVOTDATA("omp - time (ms)",$A$3,"threads",8,"image",2)</f>
        <v>1.1397999999999999</v>
      </c>
    </row>
    <row r="20" spans="1:5" x14ac:dyDescent="0.25">
      <c r="A20">
        <v>3</v>
      </c>
      <c r="B20">
        <f>GETPIVOTDATA("time (ms)",'SEQUENTIAL ANALYSIS'!$A$3,"image",3)</f>
        <v>2.9910000000000001</v>
      </c>
      <c r="C20">
        <f>GETPIVOTDATA("omp - time (ms)",$A$3,"threads",2,"image",3)</f>
        <v>5.1449999999999996</v>
      </c>
      <c r="D20">
        <f>GETPIVOTDATA("omp - time (ms)",$A$3,"threads",4,"image",3)</f>
        <v>5.1867999999999999</v>
      </c>
      <c r="E20">
        <f>GETPIVOTDATA("omp - time (ms)",$A$3,"threads",8,"image",3)</f>
        <v>5.1688000000000001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B3E8-67EE-4CE8-8133-D151E2358B8F}">
  <dimension ref="A3:E26"/>
  <sheetViews>
    <sheetView topLeftCell="B1" workbookViewId="0">
      <selection activeCell="E18" sqref="E18:E20"/>
    </sheetView>
  </sheetViews>
  <sheetFormatPr baseColWidth="10" defaultRowHeight="15" x14ac:dyDescent="0.25"/>
  <cols>
    <col min="1" max="1" width="30" bestFit="1" customWidth="1"/>
    <col min="2" max="2" width="22.42578125" bestFit="1" customWidth="1"/>
    <col min="3" max="4" width="7" bestFit="1" customWidth="1"/>
    <col min="5" max="5" width="12.5703125" bestFit="1" customWidth="1"/>
    <col min="6" max="6" width="27.42578125" bestFit="1" customWidth="1"/>
    <col min="7" max="7" width="26" bestFit="1" customWidth="1"/>
    <col min="8" max="8" width="32.42578125" bestFit="1" customWidth="1"/>
    <col min="9" max="9" width="31" bestFit="1" customWidth="1"/>
  </cols>
  <sheetData>
    <row r="3" spans="1:5" x14ac:dyDescent="0.25">
      <c r="A3" s="5" t="s">
        <v>15</v>
      </c>
      <c r="B3" s="5" t="s">
        <v>8</v>
      </c>
    </row>
    <row r="4" spans="1:5" x14ac:dyDescent="0.25">
      <c r="A4" s="5" t="s">
        <v>6</v>
      </c>
      <c r="B4">
        <v>2</v>
      </c>
      <c r="C4">
        <v>4</v>
      </c>
      <c r="D4">
        <v>8</v>
      </c>
      <c r="E4" t="s">
        <v>7</v>
      </c>
    </row>
    <row r="5" spans="1:5" x14ac:dyDescent="0.25">
      <c r="A5" s="6">
        <v>1</v>
      </c>
      <c r="B5">
        <v>8.660000000000001E-2</v>
      </c>
      <c r="C5">
        <v>8.3199999999999982E-2</v>
      </c>
      <c r="D5">
        <v>8.6599999999999983E-2</v>
      </c>
      <c r="E5">
        <v>8.5466666666666649E-2</v>
      </c>
    </row>
    <row r="6" spans="1:5" x14ac:dyDescent="0.25">
      <c r="A6" s="6">
        <v>2</v>
      </c>
      <c r="B6">
        <v>0.53139999999999998</v>
      </c>
      <c r="C6">
        <v>0.51419999999999999</v>
      </c>
      <c r="D6">
        <v>0.5212</v>
      </c>
      <c r="E6">
        <v>0.52226666666666666</v>
      </c>
    </row>
    <row r="7" spans="1:5" x14ac:dyDescent="0.25">
      <c r="A7" s="6">
        <v>3</v>
      </c>
      <c r="B7">
        <v>2.1026000000000002</v>
      </c>
      <c r="C7">
        <v>2.1823999999999999</v>
      </c>
      <c r="D7">
        <v>2.1420000000000003</v>
      </c>
      <c r="E7">
        <v>2.1423333333333336</v>
      </c>
    </row>
    <row r="8" spans="1:5" x14ac:dyDescent="0.25">
      <c r="A8" s="6" t="s">
        <v>7</v>
      </c>
      <c r="B8">
        <v>0.90686666666666682</v>
      </c>
      <c r="C8">
        <v>0.92660000000000009</v>
      </c>
      <c r="D8">
        <v>0.91659999999999997</v>
      </c>
      <c r="E8">
        <v>0.916688888888889</v>
      </c>
    </row>
    <row r="17" spans="1:5" x14ac:dyDescent="0.25">
      <c r="A17" s="7" t="s">
        <v>1</v>
      </c>
      <c r="B17" s="7" t="s">
        <v>11</v>
      </c>
      <c r="C17" s="7" t="s">
        <v>13</v>
      </c>
      <c r="D17" s="7" t="s">
        <v>12</v>
      </c>
      <c r="E17" s="7" t="s">
        <v>14</v>
      </c>
    </row>
    <row r="18" spans="1:5" x14ac:dyDescent="0.25">
      <c r="A18">
        <v>1</v>
      </c>
      <c r="B18">
        <f>GETPIVOTDATA("time (ms)",'SEQUENTIAL ANALYSIS'!$A$3,"image",1)</f>
        <v>0.11039999999999998</v>
      </c>
      <c r="C18">
        <f>GETPIVOTDATA("omp o3 - time (ms)",$A$3,"threads",2,"image",1)</f>
        <v>8.660000000000001E-2</v>
      </c>
      <c r="D18">
        <f>GETPIVOTDATA("omp o3 - time (ms)",$A$3,"threads",4,"image",1)</f>
        <v>8.3199999999999982E-2</v>
      </c>
      <c r="E18">
        <f>GETPIVOTDATA("omp o3 - time (ms)",$A$3,"threads",8,"image",1)</f>
        <v>8.6599999999999983E-2</v>
      </c>
    </row>
    <row r="19" spans="1:5" x14ac:dyDescent="0.25">
      <c r="A19">
        <v>2</v>
      </c>
      <c r="B19">
        <f>GETPIVOTDATA("time (ms)",'SEQUENTIAL ANALYSIS'!$A$3,"image",2)</f>
        <v>0.64899999999999991</v>
      </c>
      <c r="C19">
        <f>GETPIVOTDATA("omp o3 - time (ms)",$A$3,"threads",2,"image",2)</f>
        <v>0.53139999999999998</v>
      </c>
      <c r="D19">
        <f>GETPIVOTDATA("omp o3 - time (ms)",$A$3,"threads",4,"image",2)</f>
        <v>0.51419999999999999</v>
      </c>
      <c r="E19">
        <f>GETPIVOTDATA("omp o3 - time (ms)",$A$3,"threads",8,"image",2)</f>
        <v>0.5212</v>
      </c>
    </row>
    <row r="20" spans="1:5" x14ac:dyDescent="0.25">
      <c r="A20">
        <v>3</v>
      </c>
      <c r="B20">
        <f>GETPIVOTDATA("time (ms)",'SEQUENTIAL ANALYSIS'!$A$3,"image",3)</f>
        <v>2.9910000000000001</v>
      </c>
      <c r="C20">
        <f>GETPIVOTDATA("omp o3 - time (ms)",$A$3,"threads",2,"image",3)</f>
        <v>2.1026000000000002</v>
      </c>
      <c r="D20">
        <f>GETPIVOTDATA("omp o3 - time (ms)",$A$3,"threads",4,"image",3)</f>
        <v>2.1823999999999999</v>
      </c>
      <c r="E20">
        <f>GETPIVOTDATA("omp o3 - time (ms)",$A$3,"threads",8,"image",3)</f>
        <v>2.1420000000000003</v>
      </c>
    </row>
    <row r="23" spans="1:5" x14ac:dyDescent="0.25">
      <c r="B23" t="s">
        <v>16</v>
      </c>
    </row>
    <row r="24" spans="1:5" x14ac:dyDescent="0.25">
      <c r="B24">
        <f>GETPIVOTDATA("time (ms)",'SEQUENTIAL ANALYSIS'!$A$3,"image",1)/GETPIVOTDATA("omp o3 - time (ms)",$A$3,"threads",8,"image",1)</f>
        <v>1.2748267898383372</v>
      </c>
    </row>
    <row r="25" spans="1:5" x14ac:dyDescent="0.25">
      <c r="B25">
        <f>GETPIVOTDATA("time (ms)",'SEQUENTIAL ANALYSIS'!$A$3,"image",2)/GETPIVOTDATA("omp o3 - time (ms)",$A$3,"threads",8,"image",2)</f>
        <v>1.2452033768227166</v>
      </c>
    </row>
    <row r="26" spans="1:5" x14ac:dyDescent="0.25">
      <c r="B26">
        <f>GETPIVOTDATA("time (ms)",'SEQUENTIAL ANALYSIS'!$A$3,"image",3)/GETPIVOTDATA("omp o3 - time (ms)",$A$3,"threads",8,"image",3)</f>
        <v>1.3963585434173669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E0C3-CD1D-4FA4-B427-099B60A4BD05}">
  <dimension ref="A3:H51"/>
  <sheetViews>
    <sheetView topLeftCell="A19" workbookViewId="0">
      <selection activeCell="B49" sqref="B49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5" width="12" bestFit="1" customWidth="1"/>
    <col min="6" max="6" width="7" bestFit="1" customWidth="1"/>
    <col min="7" max="7" width="12" bestFit="1" customWidth="1"/>
    <col min="8" max="8" width="12.5703125" bestFit="1" customWidth="1"/>
  </cols>
  <sheetData>
    <row r="3" spans="1:8" x14ac:dyDescent="0.25">
      <c r="A3" s="5" t="s">
        <v>19</v>
      </c>
      <c r="B3" s="5" t="s">
        <v>8</v>
      </c>
    </row>
    <row r="4" spans="1:8" x14ac:dyDescent="0.25">
      <c r="A4" s="5" t="s">
        <v>6</v>
      </c>
      <c r="B4">
        <v>32</v>
      </c>
      <c r="C4">
        <v>64</v>
      </c>
      <c r="D4">
        <v>128</v>
      </c>
      <c r="E4">
        <v>256</v>
      </c>
      <c r="F4">
        <v>512</v>
      </c>
      <c r="G4">
        <v>1024</v>
      </c>
      <c r="H4" t="s">
        <v>7</v>
      </c>
    </row>
    <row r="5" spans="1:8" x14ac:dyDescent="0.25">
      <c r="A5" s="6">
        <v>1</v>
      </c>
      <c r="B5">
        <v>0.16460000000000002</v>
      </c>
      <c r="C5">
        <v>0.32879999999999998</v>
      </c>
      <c r="D5">
        <v>0.22560000000000002</v>
      </c>
      <c r="E5">
        <v>0.15579999999999999</v>
      </c>
      <c r="F5">
        <v>0.1552</v>
      </c>
      <c r="G5">
        <v>0.27679999999999999</v>
      </c>
      <c r="H5">
        <v>0.21779999999999994</v>
      </c>
    </row>
    <row r="6" spans="1:8" x14ac:dyDescent="0.25">
      <c r="A6" s="6">
        <v>2</v>
      </c>
      <c r="B6">
        <v>0.35780000000000001</v>
      </c>
      <c r="C6">
        <v>0.35760000000000003</v>
      </c>
      <c r="D6">
        <v>0.36480000000000001</v>
      </c>
      <c r="E6">
        <v>0.35559999999999997</v>
      </c>
      <c r="F6">
        <v>0.3604</v>
      </c>
      <c r="G6">
        <v>0.35439999999999994</v>
      </c>
      <c r="H6">
        <v>0.35843333333333327</v>
      </c>
    </row>
    <row r="7" spans="1:8" x14ac:dyDescent="0.25">
      <c r="A7" s="6">
        <v>3</v>
      </c>
      <c r="B7">
        <v>1.2105999999999999</v>
      </c>
      <c r="C7">
        <v>1.3377999999999999</v>
      </c>
      <c r="D7">
        <v>1.3130000000000002</v>
      </c>
      <c r="E7">
        <v>1.4154</v>
      </c>
      <c r="F7">
        <v>1.4643999999999999</v>
      </c>
      <c r="G7">
        <v>1.4463999999999999</v>
      </c>
      <c r="H7">
        <v>1.3646000000000003</v>
      </c>
    </row>
    <row r="8" spans="1:8" x14ac:dyDescent="0.25">
      <c r="A8" s="6" t="s">
        <v>7</v>
      </c>
      <c r="B8">
        <v>0.57766666666666666</v>
      </c>
      <c r="C8">
        <v>0.6747333333333333</v>
      </c>
      <c r="D8">
        <v>0.63446666666666662</v>
      </c>
      <c r="E8">
        <v>0.64226666666666665</v>
      </c>
      <c r="F8">
        <v>0.66</v>
      </c>
      <c r="G8">
        <v>0.69253333333333333</v>
      </c>
      <c r="H8">
        <v>0.64694444444444454</v>
      </c>
    </row>
    <row r="25" spans="1:2" x14ac:dyDescent="0.25">
      <c r="A25" s="7" t="s">
        <v>11</v>
      </c>
      <c r="B25" s="7" t="s">
        <v>20</v>
      </c>
    </row>
    <row r="26" spans="1:2" x14ac:dyDescent="0.25">
      <c r="A26">
        <f>GETPIVOTDATA("time (ms)",'SEQUENTIAL ANALYSIS'!$A$3,"image",1)</f>
        <v>0.11039999999999998</v>
      </c>
      <c r="B26">
        <f>GETPIVOTDATA("time",$A$3,"image",1,"threadsperblock",32)</f>
        <v>0.16460000000000002</v>
      </c>
    </row>
    <row r="27" spans="1:2" x14ac:dyDescent="0.25">
      <c r="A27">
        <f>GETPIVOTDATA("time (ms)",'SEQUENTIAL ANALYSIS'!$A$3,"image",2)</f>
        <v>0.64899999999999991</v>
      </c>
      <c r="B27">
        <f>GETPIVOTDATA("time",$A$3,"image",2,"threadsperblock",32)</f>
        <v>0.35780000000000001</v>
      </c>
    </row>
    <row r="28" spans="1:2" x14ac:dyDescent="0.25">
      <c r="A28">
        <f>GETPIVOTDATA("time (ms)",'SEQUENTIAL ANALYSIS'!$A$3,"image",3)</f>
        <v>2.9910000000000001</v>
      </c>
      <c r="B28">
        <f>GETPIVOTDATA("time",$A$3,"image",3,"threadsperblock",32)</f>
        <v>1.2105999999999999</v>
      </c>
    </row>
    <row r="33" spans="1:2" x14ac:dyDescent="0.25">
      <c r="A33" t="s">
        <v>16</v>
      </c>
    </row>
    <row r="34" spans="1:2" x14ac:dyDescent="0.25">
      <c r="A34">
        <f>GETPIVOTDATA("time (ms)",'SEQUENTIAL ANALYSIS'!$A$3,"image",1)/GETPIVOTDATA("time",$A$3,"image",1,"threadsperblock",32)</f>
        <v>0.67071688942891838</v>
      </c>
    </row>
    <row r="35" spans="1:2" x14ac:dyDescent="0.25">
      <c r="A35">
        <f>GETPIVOTDATA("time (ms)",'SEQUENTIAL ANALYSIS'!$A$3,"image",2)/GETPIVOTDATA("time",$A$3,"image",2,"threadsperblock",32)</f>
        <v>1.813862493012856</v>
      </c>
    </row>
    <row r="36" spans="1:2" x14ac:dyDescent="0.25">
      <c r="A36">
        <f>GETPIVOTDATA("time (ms)",'SEQUENTIAL ANALYSIS'!$A$3,"image",3)/GETPIVOTDATA("time",$A$3,"image",3,"threadsperblock",32)</f>
        <v>2.4706756980009916</v>
      </c>
    </row>
    <row r="48" spans="1:2" x14ac:dyDescent="0.25">
      <c r="A48" s="7" t="s">
        <v>21</v>
      </c>
      <c r="B48" s="7" t="s">
        <v>22</v>
      </c>
    </row>
    <row r="49" spans="1:2" x14ac:dyDescent="0.25">
      <c r="A49">
        <f>GETPIVOTDATA("omp o3 - time (ms)",'OMP O3 ANALYSIS'!$A$3,"threads",8,"image",1)</f>
        <v>8.6599999999999983E-2</v>
      </c>
      <c r="B49">
        <f>GETPIVOTDATA("time",$A$3,"image",1,"threadsperblock",32)</f>
        <v>0.16460000000000002</v>
      </c>
    </row>
    <row r="50" spans="1:2" x14ac:dyDescent="0.25">
      <c r="A50">
        <f>GETPIVOTDATA("omp o3 - time (ms)",'OMP O3 ANALYSIS'!$A$3,"threads",8,"image",2)</f>
        <v>0.5212</v>
      </c>
      <c r="B50">
        <f>GETPIVOTDATA("time",$A$3,"image",2,"threadsperblock",32)</f>
        <v>0.35780000000000001</v>
      </c>
    </row>
    <row r="51" spans="1:2" x14ac:dyDescent="0.25">
      <c r="A51">
        <f>GETPIVOTDATA("omp o3 - time (ms)",'OMP O3 ANALYSIS'!$A$3,"threads",8,"image",3)</f>
        <v>2.1420000000000003</v>
      </c>
      <c r="B51">
        <f>GETPIVOTDATA("time",$A$3,"image",3,"threadsperblock",32)</f>
        <v>1.2105999999999999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SEQUENTIAL</vt:lpstr>
      <vt:lpstr>OMP</vt:lpstr>
      <vt:lpstr>CUDA</vt:lpstr>
      <vt:lpstr>OPENCL</vt:lpstr>
      <vt:lpstr>MPI</vt:lpstr>
      <vt:lpstr>SEQUENTIAL ANALYSIS</vt:lpstr>
      <vt:lpstr>OMP ANALYSIS</vt:lpstr>
      <vt:lpstr>OMP O3 ANALYSIS</vt:lpstr>
      <vt:lpstr>CUDA ANALYSIS</vt:lpstr>
      <vt:lpstr>OPENCL ANALYSIS</vt:lpstr>
      <vt:lpstr>MPI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Fabio Berrio Charry</dc:creator>
  <cp:lastModifiedBy>Eduardo Fabio Berrio Charry</cp:lastModifiedBy>
  <dcterms:created xsi:type="dcterms:W3CDTF">2018-10-03T09:19:32Z</dcterms:created>
  <dcterms:modified xsi:type="dcterms:W3CDTF">2019-02-27T06:13:16Z</dcterms:modified>
</cp:coreProperties>
</file>