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8195" windowHeight="8475"/>
  </bookViews>
  <sheets>
    <sheet name="Synthesis of Rain &amp; temp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25725"/>
</workbook>
</file>

<file path=xl/calcChain.xml><?xml version="1.0" encoding="utf-8"?>
<calcChain xmlns="http://schemas.openxmlformats.org/spreadsheetml/2006/main">
  <c r="AK128" i="4"/>
  <c r="AK142" s="1"/>
  <c r="AJ128"/>
  <c r="AI128"/>
  <c r="AH128"/>
  <c r="AH142" s="1"/>
  <c r="AG128"/>
  <c r="AF128"/>
  <c r="AE128"/>
  <c r="AE142" s="1"/>
  <c r="AD128"/>
  <c r="AC128"/>
  <c r="AB128"/>
  <c r="AB142" s="1"/>
  <c r="AA128"/>
  <c r="Z128"/>
  <c r="Y128"/>
  <c r="Y142" s="1"/>
  <c r="X128"/>
  <c r="W128"/>
  <c r="V128"/>
  <c r="V142" s="1"/>
  <c r="U128"/>
  <c r="T128"/>
  <c r="S128"/>
  <c r="S142" s="1"/>
  <c r="R128"/>
  <c r="Q128"/>
  <c r="P128"/>
  <c r="P142" s="1"/>
  <c r="O128"/>
  <c r="N128"/>
  <c r="M128"/>
  <c r="M142" s="1"/>
  <c r="L128"/>
  <c r="K128"/>
  <c r="J128"/>
  <c r="I128"/>
  <c r="H128"/>
  <c r="G128"/>
  <c r="F128"/>
  <c r="E128"/>
  <c r="D128"/>
  <c r="C128"/>
  <c r="B128"/>
  <c r="AL128" s="1"/>
  <c r="AK127"/>
  <c r="AK141" s="1"/>
  <c r="AJ127"/>
  <c r="AI127"/>
  <c r="AH127"/>
  <c r="AH141" s="1"/>
  <c r="AG127"/>
  <c r="AF127"/>
  <c r="AE127"/>
  <c r="AE141" s="1"/>
  <c r="AD127"/>
  <c r="AC127"/>
  <c r="AB127"/>
  <c r="AB141" s="1"/>
  <c r="AA127"/>
  <c r="Z127"/>
  <c r="Y127"/>
  <c r="Y141" s="1"/>
  <c r="X127"/>
  <c r="W127"/>
  <c r="V127"/>
  <c r="V141" s="1"/>
  <c r="U127"/>
  <c r="T127"/>
  <c r="S127"/>
  <c r="S141" s="1"/>
  <c r="R127"/>
  <c r="Q127"/>
  <c r="P127"/>
  <c r="P141" s="1"/>
  <c r="O127"/>
  <c r="N127"/>
  <c r="M127"/>
  <c r="M141" s="1"/>
  <c r="L127"/>
  <c r="K127"/>
  <c r="J127"/>
  <c r="I127"/>
  <c r="H127"/>
  <c r="G127"/>
  <c r="F127"/>
  <c r="E127"/>
  <c r="D127"/>
  <c r="C127"/>
  <c r="B127"/>
  <c r="AL127" s="1"/>
  <c r="B13" s="1"/>
  <c r="AK126"/>
  <c r="AK140" s="1"/>
  <c r="AJ126"/>
  <c r="AI126"/>
  <c r="AH126"/>
  <c r="AH140" s="1"/>
  <c r="AG126"/>
  <c r="AF126"/>
  <c r="AE126"/>
  <c r="AE140" s="1"/>
  <c r="AD126"/>
  <c r="AC126"/>
  <c r="AB126"/>
  <c r="AB140" s="1"/>
  <c r="AA126"/>
  <c r="Z126"/>
  <c r="Y126"/>
  <c r="Y140" s="1"/>
  <c r="X126"/>
  <c r="W126"/>
  <c r="V126"/>
  <c r="V140" s="1"/>
  <c r="U126"/>
  <c r="T126"/>
  <c r="S126"/>
  <c r="S140" s="1"/>
  <c r="R126"/>
  <c r="Q126"/>
  <c r="P126"/>
  <c r="P140" s="1"/>
  <c r="O126"/>
  <c r="N126"/>
  <c r="M126"/>
  <c r="M140" s="1"/>
  <c r="L126"/>
  <c r="K126"/>
  <c r="J126"/>
  <c r="I126"/>
  <c r="H126"/>
  <c r="G126"/>
  <c r="F126"/>
  <c r="E126"/>
  <c r="D126"/>
  <c r="C126"/>
  <c r="B126"/>
  <c r="AL126" s="1"/>
  <c r="B12" s="1"/>
  <c r="AK125"/>
  <c r="AK139" s="1"/>
  <c r="AJ125"/>
  <c r="AI125"/>
  <c r="AH125"/>
  <c r="AH139" s="1"/>
  <c r="AG125"/>
  <c r="AF125"/>
  <c r="AE125"/>
  <c r="AE139" s="1"/>
  <c r="AD125"/>
  <c r="AC125"/>
  <c r="AB125"/>
  <c r="AB139" s="1"/>
  <c r="AA125"/>
  <c r="Z125"/>
  <c r="Y125"/>
  <c r="Y139" s="1"/>
  <c r="X125"/>
  <c r="W125"/>
  <c r="V125"/>
  <c r="V139" s="1"/>
  <c r="U125"/>
  <c r="T125"/>
  <c r="S125"/>
  <c r="S139" s="1"/>
  <c r="R125"/>
  <c r="Q125"/>
  <c r="P125"/>
  <c r="P139" s="1"/>
  <c r="O125"/>
  <c r="N125"/>
  <c r="M125"/>
  <c r="M139" s="1"/>
  <c r="L125"/>
  <c r="K125"/>
  <c r="J125"/>
  <c r="I125"/>
  <c r="H125"/>
  <c r="G125"/>
  <c r="F125"/>
  <c r="E125"/>
  <c r="D125"/>
  <c r="C125"/>
  <c r="B125"/>
  <c r="AL125" s="1"/>
  <c r="AK124"/>
  <c r="AK138" s="1"/>
  <c r="AJ124"/>
  <c r="AI124"/>
  <c r="AH124"/>
  <c r="AH138" s="1"/>
  <c r="AG124"/>
  <c r="AF124"/>
  <c r="AE124"/>
  <c r="AE138" s="1"/>
  <c r="AD124"/>
  <c r="AC124"/>
  <c r="AB124"/>
  <c r="AB138" s="1"/>
  <c r="AA124"/>
  <c r="Z124"/>
  <c r="Y124"/>
  <c r="Y138" s="1"/>
  <c r="X124"/>
  <c r="W124"/>
  <c r="V124"/>
  <c r="V138" s="1"/>
  <c r="U124"/>
  <c r="T124"/>
  <c r="S124"/>
  <c r="S138" s="1"/>
  <c r="R124"/>
  <c r="Q124"/>
  <c r="P124"/>
  <c r="P138" s="1"/>
  <c r="O124"/>
  <c r="N124"/>
  <c r="M124"/>
  <c r="M138" s="1"/>
  <c r="L124"/>
  <c r="K124"/>
  <c r="J124"/>
  <c r="I124"/>
  <c r="H124"/>
  <c r="G124"/>
  <c r="F124"/>
  <c r="E124"/>
  <c r="D124"/>
  <c r="C124"/>
  <c r="B124"/>
  <c r="AL124" s="1"/>
  <c r="AK123"/>
  <c r="AK137" s="1"/>
  <c r="AJ123"/>
  <c r="AI123"/>
  <c r="AH123"/>
  <c r="AH137" s="1"/>
  <c r="AG123"/>
  <c r="AF123"/>
  <c r="AE123"/>
  <c r="AE137" s="1"/>
  <c r="AD123"/>
  <c r="AC123"/>
  <c r="AB123"/>
  <c r="AB137" s="1"/>
  <c r="AA123"/>
  <c r="Z123"/>
  <c r="Y123"/>
  <c r="Y137" s="1"/>
  <c r="X123"/>
  <c r="W123"/>
  <c r="V123"/>
  <c r="V137" s="1"/>
  <c r="U123"/>
  <c r="T123"/>
  <c r="S123"/>
  <c r="S137" s="1"/>
  <c r="R123"/>
  <c r="Q123"/>
  <c r="P123"/>
  <c r="P137" s="1"/>
  <c r="O123"/>
  <c r="N123"/>
  <c r="M123"/>
  <c r="M137" s="1"/>
  <c r="L123"/>
  <c r="K123"/>
  <c r="J123"/>
  <c r="I123"/>
  <c r="H123"/>
  <c r="G123"/>
  <c r="F123"/>
  <c r="E123"/>
  <c r="D123"/>
  <c r="C123"/>
  <c r="B123"/>
  <c r="AL123" s="1"/>
  <c r="AK122"/>
  <c r="AK136" s="1"/>
  <c r="AJ122"/>
  <c r="AI122"/>
  <c r="AH122"/>
  <c r="AH136" s="1"/>
  <c r="AG122"/>
  <c r="AF122"/>
  <c r="AE122"/>
  <c r="AE136" s="1"/>
  <c r="AD122"/>
  <c r="AC122"/>
  <c r="AB122"/>
  <c r="AB136" s="1"/>
  <c r="AA122"/>
  <c r="Z122"/>
  <c r="Y122"/>
  <c r="Y136" s="1"/>
  <c r="X122"/>
  <c r="W122"/>
  <c r="V122"/>
  <c r="V136" s="1"/>
  <c r="U122"/>
  <c r="T122"/>
  <c r="S122"/>
  <c r="S136" s="1"/>
  <c r="R122"/>
  <c r="Q122"/>
  <c r="P122"/>
  <c r="P136" s="1"/>
  <c r="O122"/>
  <c r="N122"/>
  <c r="M122"/>
  <c r="M136" s="1"/>
  <c r="L122"/>
  <c r="K122"/>
  <c r="J122"/>
  <c r="I122"/>
  <c r="H122"/>
  <c r="G122"/>
  <c r="F122"/>
  <c r="E122"/>
  <c r="D122"/>
  <c r="C122"/>
  <c r="B122"/>
  <c r="AL122" s="1"/>
  <c r="AK121"/>
  <c r="AK135" s="1"/>
  <c r="AJ121"/>
  <c r="AI121"/>
  <c r="AH121"/>
  <c r="AH135" s="1"/>
  <c r="AG121"/>
  <c r="AF121"/>
  <c r="AE121"/>
  <c r="AE135" s="1"/>
  <c r="AD121"/>
  <c r="AC121"/>
  <c r="AB121"/>
  <c r="AB135" s="1"/>
  <c r="AA121"/>
  <c r="Z121"/>
  <c r="Y121"/>
  <c r="Y135" s="1"/>
  <c r="X121"/>
  <c r="W121"/>
  <c r="V121"/>
  <c r="V135" s="1"/>
  <c r="U121"/>
  <c r="T121"/>
  <c r="S121"/>
  <c r="S135" s="1"/>
  <c r="R121"/>
  <c r="Q121"/>
  <c r="P121"/>
  <c r="P135" s="1"/>
  <c r="O121"/>
  <c r="N121"/>
  <c r="M121"/>
  <c r="M135" s="1"/>
  <c r="L121"/>
  <c r="K121"/>
  <c r="J121"/>
  <c r="I121"/>
  <c r="H121"/>
  <c r="G121"/>
  <c r="F121"/>
  <c r="E121"/>
  <c r="D121"/>
  <c r="C121"/>
  <c r="B121"/>
  <c r="AL121" s="1"/>
  <c r="AK120"/>
  <c r="AK134" s="1"/>
  <c r="AJ120"/>
  <c r="AI120"/>
  <c r="AH120"/>
  <c r="AH134" s="1"/>
  <c r="AG120"/>
  <c r="AF120"/>
  <c r="AE120"/>
  <c r="AE134" s="1"/>
  <c r="AD120"/>
  <c r="AC120"/>
  <c r="AB120"/>
  <c r="AB134" s="1"/>
  <c r="AA120"/>
  <c r="Z120"/>
  <c r="Y120"/>
  <c r="Y134" s="1"/>
  <c r="X120"/>
  <c r="W120"/>
  <c r="V120"/>
  <c r="V134" s="1"/>
  <c r="U120"/>
  <c r="T120"/>
  <c r="S120"/>
  <c r="S134" s="1"/>
  <c r="R120"/>
  <c r="Q120"/>
  <c r="P120"/>
  <c r="P134" s="1"/>
  <c r="O120"/>
  <c r="N120"/>
  <c r="M120"/>
  <c r="M134" s="1"/>
  <c r="L120"/>
  <c r="K120"/>
  <c r="J120"/>
  <c r="I120"/>
  <c r="H120"/>
  <c r="G120"/>
  <c r="F120"/>
  <c r="E120"/>
  <c r="D120"/>
  <c r="C120"/>
  <c r="B120"/>
  <c r="AL120" s="1"/>
  <c r="AK119"/>
  <c r="AK133" s="1"/>
  <c r="AJ119"/>
  <c r="AJ130" s="1"/>
  <c r="AI119"/>
  <c r="AK130" s="1"/>
  <c r="AK131" s="1"/>
  <c r="C144" s="1"/>
  <c r="AH119"/>
  <c r="AH133" s="1"/>
  <c r="AG119"/>
  <c r="AG130" s="1"/>
  <c r="AF119"/>
  <c r="AH130" s="1"/>
  <c r="AH131" s="1"/>
  <c r="C143" s="1"/>
  <c r="AE119"/>
  <c r="AE133" s="1"/>
  <c r="AD119"/>
  <c r="AD130" s="1"/>
  <c r="AC119"/>
  <c r="AE130" s="1"/>
  <c r="AE131" s="1"/>
  <c r="C142" s="1"/>
  <c r="AB119"/>
  <c r="AB133" s="1"/>
  <c r="AA119"/>
  <c r="AA130" s="1"/>
  <c r="Z119"/>
  <c r="AB130" s="1"/>
  <c r="AB131" s="1"/>
  <c r="C141" s="1"/>
  <c r="Y119"/>
  <c r="Y133" s="1"/>
  <c r="X119"/>
  <c r="X130" s="1"/>
  <c r="W119"/>
  <c r="Y130" s="1"/>
  <c r="Y131" s="1"/>
  <c r="C140" s="1"/>
  <c r="V119"/>
  <c r="V133" s="1"/>
  <c r="U119"/>
  <c r="U130" s="1"/>
  <c r="T119"/>
  <c r="V130" s="1"/>
  <c r="V131" s="1"/>
  <c r="C139" s="1"/>
  <c r="S119"/>
  <c r="S133" s="1"/>
  <c r="R119"/>
  <c r="R130" s="1"/>
  <c r="Q119"/>
  <c r="S130" s="1"/>
  <c r="S131" s="1"/>
  <c r="C138" s="1"/>
  <c r="P119"/>
  <c r="P133" s="1"/>
  <c r="O119"/>
  <c r="O130" s="1"/>
  <c r="N119"/>
  <c r="P130" s="1"/>
  <c r="P131" s="1"/>
  <c r="C137" s="1"/>
  <c r="M119"/>
  <c r="M133" s="1"/>
  <c r="L119"/>
  <c r="L130" s="1"/>
  <c r="K119"/>
  <c r="M130" s="1"/>
  <c r="M131" s="1"/>
  <c r="C136" s="1"/>
  <c r="J119"/>
  <c r="I119"/>
  <c r="I130" s="1"/>
  <c r="H119"/>
  <c r="J130" s="1"/>
  <c r="J131" s="1"/>
  <c r="C135" s="1"/>
  <c r="G119"/>
  <c r="F119"/>
  <c r="F130" s="1"/>
  <c r="E119"/>
  <c r="G130" s="1"/>
  <c r="G131" s="1"/>
  <c r="C134" s="1"/>
  <c r="D119"/>
  <c r="C119"/>
  <c r="C130" s="1"/>
  <c r="B119"/>
  <c r="D130" s="1"/>
  <c r="D131" s="1"/>
  <c r="C133" s="1"/>
  <c r="AC114"/>
  <c r="M112"/>
  <c r="L112"/>
  <c r="K112"/>
  <c r="J112"/>
  <c r="I112"/>
  <c r="H112"/>
  <c r="G112"/>
  <c r="F112"/>
  <c r="E112"/>
  <c r="D112"/>
  <c r="C112"/>
  <c r="B112"/>
  <c r="M111"/>
  <c r="K111"/>
  <c r="J111"/>
  <c r="I111"/>
  <c r="H111"/>
  <c r="G111"/>
  <c r="F111"/>
  <c r="E111"/>
  <c r="D111"/>
  <c r="C111"/>
  <c r="B111"/>
  <c r="M110"/>
  <c r="L110"/>
  <c r="K110"/>
  <c r="J110"/>
  <c r="I110"/>
  <c r="H110"/>
  <c r="G110"/>
  <c r="F110"/>
  <c r="E110"/>
  <c r="D110"/>
  <c r="C110"/>
  <c r="B110"/>
  <c r="M109"/>
  <c r="L109"/>
  <c r="K109"/>
  <c r="J109"/>
  <c r="I109"/>
  <c r="H109"/>
  <c r="G109"/>
  <c r="F109"/>
  <c r="E109"/>
  <c r="D109"/>
  <c r="C109"/>
  <c r="B109"/>
  <c r="M108"/>
  <c r="L108"/>
  <c r="K108"/>
  <c r="J108"/>
  <c r="I108"/>
  <c r="H108"/>
  <c r="G108"/>
  <c r="F108"/>
  <c r="E108"/>
  <c r="D108"/>
  <c r="C108"/>
  <c r="B108"/>
  <c r="M107"/>
  <c r="L107"/>
  <c r="K107"/>
  <c r="J107"/>
  <c r="I107"/>
  <c r="H107"/>
  <c r="G107"/>
  <c r="F107"/>
  <c r="E107"/>
  <c r="D107"/>
  <c r="C107"/>
  <c r="B107"/>
  <c r="M106"/>
  <c r="L106"/>
  <c r="K106"/>
  <c r="J106"/>
  <c r="I106"/>
  <c r="H106"/>
  <c r="G106"/>
  <c r="F106"/>
  <c r="E106"/>
  <c r="D106"/>
  <c r="C106"/>
  <c r="B106"/>
  <c r="M105"/>
  <c r="L105"/>
  <c r="K105"/>
  <c r="J105"/>
  <c r="I105"/>
  <c r="H105"/>
  <c r="G105"/>
  <c r="F105"/>
  <c r="E105"/>
  <c r="D105"/>
  <c r="C105"/>
  <c r="B105"/>
  <c r="M104"/>
  <c r="L104"/>
  <c r="K104"/>
  <c r="J104"/>
  <c r="I104"/>
  <c r="H104"/>
  <c r="G104"/>
  <c r="F104"/>
  <c r="E104"/>
  <c r="D104"/>
  <c r="C104"/>
  <c r="B104"/>
  <c r="M103"/>
  <c r="M114" s="1"/>
  <c r="L103"/>
  <c r="L114" s="1"/>
  <c r="K103"/>
  <c r="K114" s="1"/>
  <c r="J103"/>
  <c r="J114" s="1"/>
  <c r="I103"/>
  <c r="I114" s="1"/>
  <c r="H103"/>
  <c r="H114" s="1"/>
  <c r="G103"/>
  <c r="G114" s="1"/>
  <c r="F103"/>
  <c r="F114" s="1"/>
  <c r="E103"/>
  <c r="E114" s="1"/>
  <c r="D103"/>
  <c r="D114" s="1"/>
  <c r="C103"/>
  <c r="C114" s="1"/>
  <c r="B103"/>
  <c r="B114" s="1"/>
  <c r="M97"/>
  <c r="L97"/>
  <c r="K97"/>
  <c r="J97"/>
  <c r="I97"/>
  <c r="H97"/>
  <c r="G97"/>
  <c r="F97"/>
  <c r="E97"/>
  <c r="D97"/>
  <c r="C97"/>
  <c r="B97"/>
  <c r="M96"/>
  <c r="K96"/>
  <c r="J96"/>
  <c r="I96"/>
  <c r="H96"/>
  <c r="G96"/>
  <c r="F96"/>
  <c r="E96"/>
  <c r="D96"/>
  <c r="C96"/>
  <c r="B96"/>
  <c r="M95"/>
  <c r="L95"/>
  <c r="K95"/>
  <c r="J95"/>
  <c r="I95"/>
  <c r="H95"/>
  <c r="G95"/>
  <c r="F95"/>
  <c r="E95"/>
  <c r="D95"/>
  <c r="C95"/>
  <c r="B95"/>
  <c r="M94"/>
  <c r="L94"/>
  <c r="K94"/>
  <c r="J94"/>
  <c r="I94"/>
  <c r="H94"/>
  <c r="G94"/>
  <c r="F94"/>
  <c r="E94"/>
  <c r="D94"/>
  <c r="C94"/>
  <c r="B94"/>
  <c r="M93"/>
  <c r="L93"/>
  <c r="K93"/>
  <c r="J93"/>
  <c r="I93"/>
  <c r="H93"/>
  <c r="G93"/>
  <c r="F93"/>
  <c r="E93"/>
  <c r="D93"/>
  <c r="C93"/>
  <c r="B93"/>
  <c r="M92"/>
  <c r="L92"/>
  <c r="K92"/>
  <c r="J92"/>
  <c r="I92"/>
  <c r="H92"/>
  <c r="G92"/>
  <c r="F92"/>
  <c r="E92"/>
  <c r="D92"/>
  <c r="C92"/>
  <c r="B92"/>
  <c r="M91"/>
  <c r="L91"/>
  <c r="K91"/>
  <c r="J91"/>
  <c r="I91"/>
  <c r="H91"/>
  <c r="G91"/>
  <c r="F91"/>
  <c r="E91"/>
  <c r="D91"/>
  <c r="C91"/>
  <c r="B91"/>
  <c r="M90"/>
  <c r="L90"/>
  <c r="K90"/>
  <c r="J90"/>
  <c r="I90"/>
  <c r="H90"/>
  <c r="G90"/>
  <c r="F90"/>
  <c r="E90"/>
  <c r="D90"/>
  <c r="C90"/>
  <c r="B90"/>
  <c r="M89"/>
  <c r="L89"/>
  <c r="K89"/>
  <c r="J89"/>
  <c r="I89"/>
  <c r="H89"/>
  <c r="G89"/>
  <c r="F89"/>
  <c r="E89"/>
  <c r="D89"/>
  <c r="C89"/>
  <c r="B89"/>
  <c r="M88"/>
  <c r="M99" s="1"/>
  <c r="L88"/>
  <c r="L99" s="1"/>
  <c r="K88"/>
  <c r="K99" s="1"/>
  <c r="J88"/>
  <c r="J99" s="1"/>
  <c r="I88"/>
  <c r="I99" s="1"/>
  <c r="H88"/>
  <c r="H99" s="1"/>
  <c r="G88"/>
  <c r="G99" s="1"/>
  <c r="F88"/>
  <c r="F99" s="1"/>
  <c r="E88"/>
  <c r="E99" s="1"/>
  <c r="D88"/>
  <c r="D99" s="1"/>
  <c r="C88"/>
  <c r="C99" s="1"/>
  <c r="B88"/>
  <c r="B99" s="1"/>
  <c r="M82"/>
  <c r="L82"/>
  <c r="K82"/>
  <c r="J82"/>
  <c r="I82"/>
  <c r="H82"/>
  <c r="G82"/>
  <c r="F82"/>
  <c r="E82"/>
  <c r="D82"/>
  <c r="C82"/>
  <c r="B82"/>
  <c r="M78"/>
  <c r="M77"/>
  <c r="L77"/>
  <c r="K77"/>
  <c r="J77"/>
  <c r="I77"/>
  <c r="H77"/>
  <c r="G77"/>
  <c r="F77"/>
  <c r="E77"/>
  <c r="D77"/>
  <c r="M76"/>
  <c r="L76"/>
  <c r="K76"/>
  <c r="J76"/>
  <c r="I76"/>
  <c r="H76"/>
  <c r="G76"/>
  <c r="F76"/>
  <c r="E76"/>
  <c r="D76"/>
  <c r="M75"/>
  <c r="L75"/>
  <c r="K75"/>
  <c r="J75"/>
  <c r="I75"/>
  <c r="H75"/>
  <c r="G75"/>
  <c r="D75"/>
  <c r="C75"/>
  <c r="B75"/>
  <c r="D74"/>
  <c r="C74"/>
  <c r="B74"/>
  <c r="B73"/>
  <c r="M67"/>
  <c r="L67"/>
  <c r="K67"/>
  <c r="J67"/>
  <c r="I67"/>
  <c r="H67"/>
  <c r="G67"/>
  <c r="F67"/>
  <c r="E67"/>
  <c r="D67"/>
  <c r="C67"/>
  <c r="B67"/>
  <c r="K66"/>
  <c r="J66"/>
  <c r="I66"/>
  <c r="H66"/>
  <c r="G66"/>
  <c r="F66"/>
  <c r="E66"/>
  <c r="D66"/>
  <c r="C66"/>
  <c r="B66"/>
  <c r="M65"/>
  <c r="L65"/>
  <c r="K65"/>
  <c r="J65"/>
  <c r="I65"/>
  <c r="H65"/>
  <c r="G65"/>
  <c r="F65"/>
  <c r="E65"/>
  <c r="D65"/>
  <c r="C65"/>
  <c r="B65"/>
  <c r="M64"/>
  <c r="L64"/>
  <c r="K64"/>
  <c r="J64"/>
  <c r="I64"/>
  <c r="H64"/>
  <c r="G64"/>
  <c r="F64"/>
  <c r="E64"/>
  <c r="D64"/>
  <c r="C64"/>
  <c r="B64"/>
  <c r="M63"/>
  <c r="L63"/>
  <c r="K63"/>
  <c r="J63"/>
  <c r="I63"/>
  <c r="H63"/>
  <c r="G63"/>
  <c r="F63"/>
  <c r="E63"/>
  <c r="D63"/>
  <c r="C63"/>
  <c r="B63"/>
  <c r="M62"/>
  <c r="L62"/>
  <c r="K62"/>
  <c r="J62"/>
  <c r="I62"/>
  <c r="H62"/>
  <c r="G62"/>
  <c r="F62"/>
  <c r="E62"/>
  <c r="D62"/>
  <c r="C62"/>
  <c r="B62"/>
  <c r="M61"/>
  <c r="L61"/>
  <c r="K61"/>
  <c r="J61"/>
  <c r="I61"/>
  <c r="H61"/>
  <c r="G61"/>
  <c r="F61"/>
  <c r="E61"/>
  <c r="D61"/>
  <c r="C61"/>
  <c r="B61"/>
  <c r="M60"/>
  <c r="L60"/>
  <c r="K60"/>
  <c r="J60"/>
  <c r="I60"/>
  <c r="H60"/>
  <c r="G60"/>
  <c r="F60"/>
  <c r="E60"/>
  <c r="D60"/>
  <c r="C60"/>
  <c r="B60"/>
  <c r="M59"/>
  <c r="L59"/>
  <c r="K59"/>
  <c r="J59"/>
  <c r="I59"/>
  <c r="H59"/>
  <c r="G59"/>
  <c r="F59"/>
  <c r="E59"/>
  <c r="D59"/>
  <c r="C59"/>
  <c r="B59"/>
  <c r="M58"/>
  <c r="L58"/>
  <c r="K58"/>
  <c r="J58"/>
  <c r="I58"/>
  <c r="H58"/>
  <c r="G58"/>
  <c r="F58"/>
  <c r="E58"/>
  <c r="D58"/>
  <c r="C58"/>
  <c r="B58"/>
  <c r="M53"/>
  <c r="L53"/>
  <c r="I53"/>
  <c r="H53"/>
  <c r="G53"/>
  <c r="F53"/>
  <c r="E53"/>
  <c r="C53"/>
  <c r="M52"/>
  <c r="D47"/>
  <c r="C47"/>
  <c r="M46"/>
  <c r="L46"/>
  <c r="K46"/>
  <c r="J46"/>
  <c r="I46"/>
  <c r="H46"/>
  <c r="G46"/>
  <c r="F46"/>
  <c r="E46"/>
  <c r="D46"/>
  <c r="C46"/>
  <c r="D45"/>
  <c r="C45"/>
  <c r="D44"/>
  <c r="C44"/>
  <c r="AK37"/>
  <c r="AJ37"/>
  <c r="AI37"/>
  <c r="AH37"/>
  <c r="AG37"/>
  <c r="AF37"/>
  <c r="AE37"/>
  <c r="AD37"/>
  <c r="K53" s="1"/>
  <c r="AC37"/>
  <c r="AB37"/>
  <c r="AA37"/>
  <c r="J53" s="1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D53" s="1"/>
  <c r="H37"/>
  <c r="G37"/>
  <c r="F37"/>
  <c r="E37"/>
  <c r="D37"/>
  <c r="C37"/>
  <c r="B53" s="1"/>
  <c r="B37"/>
  <c r="AK36"/>
  <c r="AJ36"/>
  <c r="AH36"/>
  <c r="AE36"/>
  <c r="AD36"/>
  <c r="K52" s="1"/>
  <c r="AC36"/>
  <c r="K81" s="1"/>
  <c r="AB36"/>
  <c r="AA36"/>
  <c r="J52" s="1"/>
  <c r="Z36"/>
  <c r="J81" s="1"/>
  <c r="Y36"/>
  <c r="X36"/>
  <c r="I52" s="1"/>
  <c r="W36"/>
  <c r="I81" s="1"/>
  <c r="V36"/>
  <c r="U36"/>
  <c r="H52" s="1"/>
  <c r="T36"/>
  <c r="H81" s="1"/>
  <c r="S36"/>
  <c r="R36"/>
  <c r="G52" s="1"/>
  <c r="Q36"/>
  <c r="G81" s="1"/>
  <c r="P36"/>
  <c r="O36"/>
  <c r="F52" s="1"/>
  <c r="N36"/>
  <c r="F81" s="1"/>
  <c r="M36"/>
  <c r="L36"/>
  <c r="E52" s="1"/>
  <c r="K36"/>
  <c r="E81" s="1"/>
  <c r="J36"/>
  <c r="I36"/>
  <c r="D52" s="1"/>
  <c r="H36"/>
  <c r="D81" s="1"/>
  <c r="G36"/>
  <c r="F36"/>
  <c r="C52" s="1"/>
  <c r="E36"/>
  <c r="C81" s="1"/>
  <c r="D36"/>
  <c r="C36"/>
  <c r="B52" s="1"/>
  <c r="B36"/>
  <c r="B81" s="1"/>
  <c r="AK35"/>
  <c r="AJ35"/>
  <c r="M51" s="1"/>
  <c r="AI35"/>
  <c r="M80" s="1"/>
  <c r="AH35"/>
  <c r="AG35"/>
  <c r="L51" s="1"/>
  <c r="AF35"/>
  <c r="L80" s="1"/>
  <c r="AE35"/>
  <c r="AD35"/>
  <c r="K51" s="1"/>
  <c r="AC35"/>
  <c r="K80" s="1"/>
  <c r="AB35"/>
  <c r="AA35"/>
  <c r="J51" s="1"/>
  <c r="Z35"/>
  <c r="J80" s="1"/>
  <c r="Y35"/>
  <c r="X35"/>
  <c r="I51" s="1"/>
  <c r="W35"/>
  <c r="I80" s="1"/>
  <c r="V35"/>
  <c r="U35"/>
  <c r="H51" s="1"/>
  <c r="T35"/>
  <c r="H80" s="1"/>
  <c r="S35"/>
  <c r="R35"/>
  <c r="G51" s="1"/>
  <c r="Q35"/>
  <c r="G80" s="1"/>
  <c r="P35"/>
  <c r="O35"/>
  <c r="F51" s="1"/>
  <c r="N35"/>
  <c r="F80" s="1"/>
  <c r="M35"/>
  <c r="L35"/>
  <c r="E51" s="1"/>
  <c r="K35"/>
  <c r="E80" s="1"/>
  <c r="J35"/>
  <c r="I35"/>
  <c r="D51" s="1"/>
  <c r="H35"/>
  <c r="D80" s="1"/>
  <c r="G35"/>
  <c r="F35"/>
  <c r="C51" s="1"/>
  <c r="E35"/>
  <c r="C80" s="1"/>
  <c r="D35"/>
  <c r="C35"/>
  <c r="B51" s="1"/>
  <c r="B35"/>
  <c r="B80" s="1"/>
  <c r="AK34"/>
  <c r="AJ34"/>
  <c r="M50" s="1"/>
  <c r="AI34"/>
  <c r="M79" s="1"/>
  <c r="AH34"/>
  <c r="AG34"/>
  <c r="L50" s="1"/>
  <c r="AF34"/>
  <c r="L79" s="1"/>
  <c r="AE34"/>
  <c r="AD34"/>
  <c r="K50" s="1"/>
  <c r="AC34"/>
  <c r="K79" s="1"/>
  <c r="AB34"/>
  <c r="AA34"/>
  <c r="J50" s="1"/>
  <c r="Z34"/>
  <c r="J79" s="1"/>
  <c r="Y34"/>
  <c r="X34"/>
  <c r="I50" s="1"/>
  <c r="W34"/>
  <c r="I79" s="1"/>
  <c r="V34"/>
  <c r="U34"/>
  <c r="H50" s="1"/>
  <c r="T34"/>
  <c r="H79" s="1"/>
  <c r="S34"/>
  <c r="R34"/>
  <c r="G50" s="1"/>
  <c r="Q34"/>
  <c r="G79" s="1"/>
  <c r="P34"/>
  <c r="O34"/>
  <c r="F50" s="1"/>
  <c r="N34"/>
  <c r="F79" s="1"/>
  <c r="M34"/>
  <c r="L34"/>
  <c r="E50" s="1"/>
  <c r="K34"/>
  <c r="E79" s="1"/>
  <c r="J34"/>
  <c r="I34"/>
  <c r="D50" s="1"/>
  <c r="H34"/>
  <c r="D79" s="1"/>
  <c r="G34"/>
  <c r="F34"/>
  <c r="C50" s="1"/>
  <c r="E34"/>
  <c r="C79" s="1"/>
  <c r="D34"/>
  <c r="C34"/>
  <c r="B50" s="1"/>
  <c r="B34"/>
  <c r="B79" s="1"/>
  <c r="AK33"/>
  <c r="AJ33"/>
  <c r="M49" s="1"/>
  <c r="AH33"/>
  <c r="AG33"/>
  <c r="L49" s="1"/>
  <c r="AF33"/>
  <c r="L78" s="1"/>
  <c r="AE33"/>
  <c r="AD33"/>
  <c r="K49" s="1"/>
  <c r="AC33"/>
  <c r="K78" s="1"/>
  <c r="AB33"/>
  <c r="AA33"/>
  <c r="J49" s="1"/>
  <c r="Z33"/>
  <c r="J78" s="1"/>
  <c r="Y33"/>
  <c r="X33"/>
  <c r="I49" s="1"/>
  <c r="V33"/>
  <c r="U33"/>
  <c r="H49" s="1"/>
  <c r="S33"/>
  <c r="R33"/>
  <c r="G49" s="1"/>
  <c r="P33"/>
  <c r="O33"/>
  <c r="F49" s="1"/>
  <c r="M33"/>
  <c r="L33"/>
  <c r="E49" s="1"/>
  <c r="J33"/>
  <c r="I33"/>
  <c r="D49" s="1"/>
  <c r="G33"/>
  <c r="F33"/>
  <c r="C49" s="1"/>
  <c r="D33"/>
  <c r="C33"/>
  <c r="B49" s="1"/>
  <c r="AK32"/>
  <c r="AJ32"/>
  <c r="M48" s="1"/>
  <c r="AH32"/>
  <c r="AG32"/>
  <c r="L48" s="1"/>
  <c r="AE32"/>
  <c r="AD32"/>
  <c r="K48" s="1"/>
  <c r="AB32"/>
  <c r="AA32"/>
  <c r="J48" s="1"/>
  <c r="Y32"/>
  <c r="X32"/>
  <c r="I48" s="1"/>
  <c r="V32"/>
  <c r="U32"/>
  <c r="H48" s="1"/>
  <c r="S32"/>
  <c r="R32"/>
  <c r="G48" s="1"/>
  <c r="P32"/>
  <c r="O32"/>
  <c r="F48" s="1"/>
  <c r="M32"/>
  <c r="L32"/>
  <c r="E48" s="1"/>
  <c r="J32"/>
  <c r="I32"/>
  <c r="D48" s="1"/>
  <c r="G32"/>
  <c r="F32"/>
  <c r="C48" s="1"/>
  <c r="D32"/>
  <c r="C32"/>
  <c r="B48" s="1"/>
  <c r="AK31"/>
  <c r="AJ31"/>
  <c r="AH31"/>
  <c r="AG31"/>
  <c r="L47" s="1"/>
  <c r="AE31"/>
  <c r="AD31"/>
  <c r="K47" s="1"/>
  <c r="AB31"/>
  <c r="AA31"/>
  <c r="J47" s="1"/>
  <c r="Y31"/>
  <c r="X31"/>
  <c r="I47" s="1"/>
  <c r="V31"/>
  <c r="U31"/>
  <c r="H47" s="1"/>
  <c r="S31"/>
  <c r="R31"/>
  <c r="G47" s="1"/>
  <c r="P31"/>
  <c r="O31"/>
  <c r="F47" s="1"/>
  <c r="M31"/>
  <c r="L31"/>
  <c r="E47" s="1"/>
  <c r="J31"/>
  <c r="I31"/>
  <c r="G31"/>
  <c r="F31"/>
  <c r="D31"/>
  <c r="C31"/>
  <c r="B47" s="1"/>
  <c r="AK30"/>
  <c r="AJ30"/>
  <c r="AH30"/>
  <c r="AG30"/>
  <c r="AE30"/>
  <c r="AD30"/>
  <c r="AB30"/>
  <c r="AA30"/>
  <c r="Y30"/>
  <c r="X30"/>
  <c r="V30"/>
  <c r="U30"/>
  <c r="S30"/>
  <c r="R30"/>
  <c r="P30"/>
  <c r="O30"/>
  <c r="N30"/>
  <c r="F75" s="1"/>
  <c r="M30"/>
  <c r="L30"/>
  <c r="K30"/>
  <c r="E75" s="1"/>
  <c r="J30"/>
  <c r="I30"/>
  <c r="H30"/>
  <c r="G30"/>
  <c r="F30"/>
  <c r="E30"/>
  <c r="D30"/>
  <c r="C30"/>
  <c r="B46" s="1"/>
  <c r="B30"/>
  <c r="AK29"/>
  <c r="AJ29"/>
  <c r="M45" s="1"/>
  <c r="AI29"/>
  <c r="M74" s="1"/>
  <c r="AH29"/>
  <c r="AG29"/>
  <c r="L45" s="1"/>
  <c r="AF29"/>
  <c r="L74" s="1"/>
  <c r="AE29"/>
  <c r="AD29"/>
  <c r="K45" s="1"/>
  <c r="AC29"/>
  <c r="K74" s="1"/>
  <c r="AB29"/>
  <c r="AA29"/>
  <c r="J45" s="1"/>
  <c r="Z29"/>
  <c r="J74" s="1"/>
  <c r="Y29"/>
  <c r="X29"/>
  <c r="I45" s="1"/>
  <c r="W29"/>
  <c r="I74" s="1"/>
  <c r="V29"/>
  <c r="U29"/>
  <c r="H45" s="1"/>
  <c r="T29"/>
  <c r="H74" s="1"/>
  <c r="S29"/>
  <c r="R29"/>
  <c r="G45" s="1"/>
  <c r="Q29"/>
  <c r="G74" s="1"/>
  <c r="P29"/>
  <c r="O29"/>
  <c r="F45" s="1"/>
  <c r="N29"/>
  <c r="F74" s="1"/>
  <c r="M29"/>
  <c r="L29"/>
  <c r="E45" s="1"/>
  <c r="K29"/>
  <c r="E74" s="1"/>
  <c r="J29"/>
  <c r="I29"/>
  <c r="H29"/>
  <c r="H39" s="1"/>
  <c r="G29"/>
  <c r="F29"/>
  <c r="E29"/>
  <c r="E39" s="1"/>
  <c r="D29"/>
  <c r="C29"/>
  <c r="B45" s="1"/>
  <c r="B29"/>
  <c r="AK28"/>
  <c r="AK39" s="1"/>
  <c r="AJ28"/>
  <c r="AJ39" s="1"/>
  <c r="AI28"/>
  <c r="M73" s="1"/>
  <c r="AH28"/>
  <c r="AH39" s="1"/>
  <c r="AG28"/>
  <c r="L44" s="1"/>
  <c r="AF28"/>
  <c r="L73" s="1"/>
  <c r="AE28"/>
  <c r="AE39" s="1"/>
  <c r="AD28"/>
  <c r="AD39" s="1"/>
  <c r="AC28"/>
  <c r="K73" s="1"/>
  <c r="AB28"/>
  <c r="AB39" s="1"/>
  <c r="AA28"/>
  <c r="J44" s="1"/>
  <c r="Z28"/>
  <c r="J73" s="1"/>
  <c r="Y28"/>
  <c r="Y39" s="1"/>
  <c r="X28"/>
  <c r="X39" s="1"/>
  <c r="W28"/>
  <c r="I73" s="1"/>
  <c r="I84" s="1"/>
  <c r="V28"/>
  <c r="V39" s="1"/>
  <c r="U28"/>
  <c r="H44" s="1"/>
  <c r="T28"/>
  <c r="H73" s="1"/>
  <c r="S28"/>
  <c r="S39" s="1"/>
  <c r="R28"/>
  <c r="R39" s="1"/>
  <c r="Q28"/>
  <c r="G73" s="1"/>
  <c r="P28"/>
  <c r="P39" s="1"/>
  <c r="O28"/>
  <c r="F44" s="1"/>
  <c r="N28"/>
  <c r="F73" s="1"/>
  <c r="M28"/>
  <c r="M39" s="1"/>
  <c r="L28"/>
  <c r="L39" s="1"/>
  <c r="K28"/>
  <c r="E73" s="1"/>
  <c r="J28"/>
  <c r="J39" s="1"/>
  <c r="I28"/>
  <c r="I39" s="1"/>
  <c r="G28"/>
  <c r="G39" s="1"/>
  <c r="F28"/>
  <c r="F39" s="1"/>
  <c r="D28"/>
  <c r="D39" s="1"/>
  <c r="C28"/>
  <c r="B44" s="1"/>
  <c r="B28"/>
  <c r="B39" s="1"/>
  <c r="L16"/>
  <c r="K16"/>
  <c r="J16"/>
  <c r="H16"/>
  <c r="I16" s="1"/>
  <c r="G16"/>
  <c r="E16"/>
  <c r="K15"/>
  <c r="L15" s="1"/>
  <c r="J15"/>
  <c r="I15"/>
  <c r="H15"/>
  <c r="G15"/>
  <c r="E15"/>
  <c r="L14"/>
  <c r="K14"/>
  <c r="J14"/>
  <c r="H14"/>
  <c r="I14" s="1"/>
  <c r="G14"/>
  <c r="E14"/>
  <c r="L13"/>
  <c r="K13"/>
  <c r="J13"/>
  <c r="H13"/>
  <c r="I13" s="1"/>
  <c r="G13"/>
  <c r="E13"/>
  <c r="L12"/>
  <c r="K12"/>
  <c r="J12"/>
  <c r="H12"/>
  <c r="I12" s="1"/>
  <c r="G12"/>
  <c r="E12"/>
  <c r="L11"/>
  <c r="K11"/>
  <c r="J11"/>
  <c r="H11"/>
  <c r="I11" s="1"/>
  <c r="G11"/>
  <c r="E11"/>
  <c r="K10"/>
  <c r="L10" s="1"/>
  <c r="J10"/>
  <c r="I10"/>
  <c r="H10"/>
  <c r="G10"/>
  <c r="E10"/>
  <c r="L9"/>
  <c r="K9"/>
  <c r="J9"/>
  <c r="H9"/>
  <c r="I9" s="1"/>
  <c r="G9"/>
  <c r="E9"/>
  <c r="K8"/>
  <c r="L8" s="1"/>
  <c r="J8"/>
  <c r="I8"/>
  <c r="H8"/>
  <c r="G8"/>
  <c r="E8"/>
  <c r="L7"/>
  <c r="K7"/>
  <c r="J7"/>
  <c r="H7"/>
  <c r="I7" s="1"/>
  <c r="G7"/>
  <c r="E7"/>
  <c r="K6"/>
  <c r="L6" s="1"/>
  <c r="J6"/>
  <c r="I6"/>
  <c r="H6"/>
  <c r="G6"/>
  <c r="E6"/>
  <c r="L5"/>
  <c r="K5"/>
  <c r="J5"/>
  <c r="H5"/>
  <c r="I5" s="1"/>
  <c r="G5"/>
  <c r="E5"/>
  <c r="B14" s="1"/>
  <c r="C39" l="1"/>
  <c r="K39"/>
  <c r="O39"/>
  <c r="Q39"/>
  <c r="U39"/>
  <c r="W39"/>
  <c r="AA39"/>
  <c r="AC39"/>
  <c r="AG39"/>
  <c r="AI39"/>
  <c r="E44"/>
  <c r="G44"/>
  <c r="I44"/>
  <c r="I55" s="1"/>
  <c r="K44"/>
  <c r="M44"/>
  <c r="M47"/>
  <c r="E130"/>
  <c r="B134" s="1"/>
  <c r="K130"/>
  <c r="B136" s="1"/>
  <c r="Q130"/>
  <c r="B138" s="1"/>
  <c r="W130"/>
  <c r="B140" s="1"/>
  <c r="AC130"/>
  <c r="B142" s="1"/>
  <c r="AI130"/>
  <c r="B144" s="1"/>
  <c r="N39"/>
  <c r="T39"/>
  <c r="Z39"/>
  <c r="AF39"/>
  <c r="AL119"/>
  <c r="B130"/>
  <c r="B133" s="1"/>
  <c r="H130"/>
  <c r="B135" s="1"/>
  <c r="N130"/>
  <c r="B137" s="1"/>
  <c r="T130"/>
  <c r="B139" s="1"/>
  <c r="Z130"/>
  <c r="B141" s="1"/>
  <c r="AF130"/>
  <c r="B143" s="1"/>
</calcChain>
</file>

<file path=xl/sharedStrings.xml><?xml version="1.0" encoding="utf-8"?>
<sst xmlns="http://schemas.openxmlformats.org/spreadsheetml/2006/main" count="311" uniqueCount="40">
  <si>
    <t>Rainfall (mm)</t>
  </si>
  <si>
    <t>Total</t>
  </si>
  <si>
    <t>Average</t>
  </si>
  <si>
    <t>Years</t>
  </si>
  <si>
    <t>Totals</t>
  </si>
  <si>
    <t>Max temp</t>
  </si>
  <si>
    <t>std dev</t>
  </si>
  <si>
    <t>std err</t>
  </si>
  <si>
    <t>Daily Rainfall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</si>
  <si>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</si>
  <si>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</si>
  <si>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</si>
  <si>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</si>
  <si>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</si>
  <si>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</si>
  <si>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</si>
  <si>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</si>
  <si>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</si>
  <si>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</si>
  <si>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</si>
  <si>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</si>
  <si>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Temperature</t>
  </si>
  <si>
    <t>Summary data</t>
  </si>
  <si>
    <t>Mean</t>
  </si>
  <si>
    <t>Max</t>
  </si>
  <si>
    <t>Min</t>
  </si>
  <si>
    <t>X</t>
  </si>
  <si>
    <t>Average (2000-2008)</t>
  </si>
  <si>
    <t>Mean Maximum Temp (oC)</t>
  </si>
  <si>
    <t>Sep</t>
  </si>
  <si>
    <t>Standard Deviation on Mean Maximum Temp (oC)</t>
  </si>
  <si>
    <t>Mean Minimum Temp (oC)</t>
  </si>
  <si>
    <t>Mean Dry Bulb Temp (oC)</t>
  </si>
  <si>
    <t>Mean Wet Bulb Temp (oC)</t>
  </si>
  <si>
    <t>Rainfall</t>
  </si>
  <si>
    <t>total</t>
  </si>
  <si>
    <t>mean</t>
  </si>
  <si>
    <t>stdev</t>
  </si>
  <si>
    <t>total monthly rainfall</t>
  </si>
  <si>
    <t>STDER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</si>
</sst>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/>
    <xf numFmtId="0" fontId="1" fillId="0" borderId="0" xfId="1" applyBorder="1"/>
    <xf numFmtId="0" fontId="1" fillId="0" borderId="2" xfId="1" applyBorder="1"/>
    <xf numFmtId="0" fontId="2" fillId="0" borderId="0" xfId="1" applyFont="1"/>
    <xf numFmtId="0" fontId="2" fillId="0" borderId="4" xfId="1" applyFont="1" applyBorder="1" applyAlignment="1">
      <alignment horizontal="center"/>
    </xf>
    <xf numFmtId="0" fontId="1" fillId="0" borderId="4" xfId="1" applyBorder="1"/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/>
    <xf numFmtId="0" fontId="1" fillId="0" borderId="6" xfId="1" applyBorder="1"/>
    <xf numFmtId="0" fontId="2" fillId="0" borderId="4" xfId="1" applyFont="1" applyBorder="1"/>
    <xf numFmtId="0" fontId="1" fillId="0" borderId="0" xfId="1" applyBorder="1" applyAlignment="1">
      <alignment horizontal="center"/>
    </xf>
    <xf numFmtId="164" fontId="1" fillId="0" borderId="0" xfId="1" applyNumberFormat="1" applyBorder="1" applyAlignment="1">
      <alignment horizontal="right"/>
    </xf>
    <xf numFmtId="0" fontId="2" fillId="0" borderId="0" xfId="1" applyFont="1" applyBorder="1"/>
    <xf numFmtId="164" fontId="1" fillId="0" borderId="1" xfId="1" applyNumberFormat="1" applyBorder="1" applyAlignment="1">
      <alignment horizontal="right"/>
    </xf>
    <xf numFmtId="164" fontId="1" fillId="0" borderId="2" xfId="1" applyNumberFormat="1" applyBorder="1" applyAlignment="1">
      <alignment horizontal="right"/>
    </xf>
    <xf numFmtId="164" fontId="1" fillId="0" borderId="3" xfId="1" applyNumberFormat="1" applyBorder="1"/>
    <xf numFmtId="2" fontId="1" fillId="0" borderId="0" xfId="1" applyNumberFormat="1" applyBorder="1"/>
    <xf numFmtId="2" fontId="1" fillId="0" borderId="2" xfId="1" applyNumberFormat="1" applyBorder="1"/>
    <xf numFmtId="2" fontId="1" fillId="0" borderId="0" xfId="1" applyNumberFormat="1"/>
    <xf numFmtId="2" fontId="1" fillId="0" borderId="8" xfId="1" applyNumberFormat="1" applyBorder="1"/>
    <xf numFmtId="164" fontId="1" fillId="0" borderId="0" xfId="1" applyNumberFormat="1" applyFont="1" applyBorder="1" applyAlignment="1">
      <alignment horizontal="right"/>
    </xf>
    <xf numFmtId="164" fontId="1" fillId="0" borderId="0" xfId="1" applyNumberFormat="1"/>
    <xf numFmtId="2" fontId="1" fillId="0" borderId="3" xfId="1" applyNumberFormat="1" applyBorder="1"/>
    <xf numFmtId="0" fontId="1" fillId="0" borderId="9" xfId="1" applyBorder="1"/>
    <xf numFmtId="0" fontId="3" fillId="0" borderId="10" xfId="1" applyFont="1" applyBorder="1"/>
    <xf numFmtId="0" fontId="3" fillId="0" borderId="11" xfId="1" applyFont="1" applyBorder="1"/>
    <xf numFmtId="0" fontId="3" fillId="0" borderId="12" xfId="1" applyFont="1" applyBorder="1"/>
    <xf numFmtId="0" fontId="2" fillId="0" borderId="12" xfId="1" applyFont="1" applyBorder="1"/>
    <xf numFmtId="0" fontId="2" fillId="0" borderId="9" xfId="1" applyFont="1" applyBorder="1"/>
    <xf numFmtId="0" fontId="1" fillId="0" borderId="13" xfId="1" applyBorder="1"/>
    <xf numFmtId="0" fontId="2" fillId="0" borderId="13" xfId="1" applyFont="1" applyBorder="1"/>
    <xf numFmtId="0" fontId="2" fillId="0" borderId="9" xfId="1" applyFont="1" applyBorder="1" applyAlignment="1">
      <alignment horizontal="right"/>
    </xf>
    <xf numFmtId="164" fontId="1" fillId="0" borderId="3" xfId="1" applyNumberFormat="1" applyBorder="1" applyAlignment="1">
      <alignment horizontal="right"/>
    </xf>
    <xf numFmtId="164" fontId="1" fillId="0" borderId="9" xfId="1" applyNumberForma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1" fillId="0" borderId="0" xfId="1" applyAlignment="1">
      <alignment horizontal="right"/>
    </xf>
    <xf numFmtId="0" fontId="2" fillId="0" borderId="15" xfId="1" applyFont="1" applyBorder="1" applyAlignment="1">
      <alignment horizontal="right"/>
    </xf>
    <xf numFmtId="2" fontId="1" fillId="0" borderId="0" xfId="1" applyNumberFormat="1" applyAlignment="1">
      <alignment horizontal="right"/>
    </xf>
    <xf numFmtId="2" fontId="1" fillId="0" borderId="3" xfId="1" applyNumberFormat="1" applyBorder="1" applyAlignment="1">
      <alignment horizontal="right"/>
    </xf>
    <xf numFmtId="0" fontId="2" fillId="0" borderId="9" xfId="1" applyFont="1" applyFill="1" applyBorder="1" applyAlignment="1">
      <alignment horizontal="right"/>
    </xf>
    <xf numFmtId="0" fontId="2" fillId="0" borderId="15" xfId="1" applyFont="1" applyFill="1" applyBorder="1" applyAlignment="1">
      <alignment horizontal="right"/>
    </xf>
    <xf numFmtId="0" fontId="2" fillId="0" borderId="16" xfId="1" applyFont="1" applyFill="1" applyBorder="1" applyAlignment="1">
      <alignment horizontal="right"/>
    </xf>
    <xf numFmtId="0" fontId="1" fillId="0" borderId="7" xfId="1" applyBorder="1" applyAlignment="1">
      <alignment horizontal="right"/>
    </xf>
    <xf numFmtId="0" fontId="1" fillId="0" borderId="4" xfId="1" applyBorder="1" applyAlignment="1">
      <alignment horizontal="right"/>
    </xf>
    <xf numFmtId="0" fontId="1" fillId="0" borderId="13" xfId="1" applyBorder="1" applyAlignment="1">
      <alignment horizontal="right"/>
    </xf>
    <xf numFmtId="0" fontId="2" fillId="0" borderId="17" xfId="1" applyFont="1" applyFill="1" applyBorder="1" applyAlignment="1">
      <alignment horizontal="right"/>
    </xf>
    <xf numFmtId="164" fontId="1" fillId="0" borderId="0" xfId="1" applyNumberFormat="1" applyBorder="1"/>
    <xf numFmtId="164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 wrapText="1"/>
    </xf>
    <xf numFmtId="164" fontId="2" fillId="0" borderId="4" xfId="1" applyNumberFormat="1" applyFont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0" fontId="1" fillId="0" borderId="3" xfId="1" applyBorder="1"/>
    <xf numFmtId="164" fontId="1" fillId="0" borderId="0" xfId="1" applyNumberFormat="1" applyFont="1" applyBorder="1" applyAlignment="1"/>
    <xf numFmtId="164" fontId="1" fillId="0" borderId="0" xfId="1" applyNumberFormat="1" applyFont="1" applyBorder="1"/>
    <xf numFmtId="164" fontId="2" fillId="0" borderId="3" xfId="1" applyNumberFormat="1" applyFont="1" applyBorder="1"/>
    <xf numFmtId="0" fontId="2" fillId="0" borderId="9" xfId="1" applyFont="1" applyFill="1" applyBorder="1"/>
    <xf numFmtId="164" fontId="1" fillId="0" borderId="0" xfId="1" applyNumberFormat="1" applyAlignment="1">
      <alignment horizontal="right"/>
    </xf>
    <xf numFmtId="164" fontId="1" fillId="0" borderId="9" xfId="1" applyNumberFormat="1" applyBorder="1"/>
    <xf numFmtId="0" fontId="2" fillId="0" borderId="18" xfId="1" applyFont="1" applyBorder="1"/>
    <xf numFmtId="164" fontId="1" fillId="0" borderId="19" xfId="1" applyNumberFormat="1" applyBorder="1"/>
    <xf numFmtId="164" fontId="1" fillId="0" borderId="18" xfId="1" applyNumberFormat="1" applyBorder="1"/>
    <xf numFmtId="164" fontId="1" fillId="0" borderId="16" xfId="1" applyNumberFormat="1" applyBorder="1"/>
    <xf numFmtId="2" fontId="1" fillId="0" borderId="0" xfId="1" applyNumberFormat="1" applyFont="1" applyBorder="1"/>
    <xf numFmtId="2" fontId="1" fillId="0" borderId="19" xfId="1" applyNumberFormat="1" applyBorder="1"/>
    <xf numFmtId="0" fontId="1" fillId="0" borderId="3" xfId="1" applyBorder="1" applyAlignment="1">
      <alignment horizontal="right"/>
    </xf>
    <xf numFmtId="164" fontId="1" fillId="0" borderId="0" xfId="1" applyNumberFormat="1" applyFont="1" applyAlignment="1">
      <alignment horizontal="right"/>
    </xf>
    <xf numFmtId="164" fontId="2" fillId="0" borderId="3" xfId="1" applyNumberFormat="1" applyFont="1" applyBorder="1" applyAlignment="1">
      <alignment horizontal="right"/>
    </xf>
    <xf numFmtId="164" fontId="1" fillId="0" borderId="9" xfId="1" applyNumberFormat="1" applyFont="1" applyBorder="1" applyAlignment="1">
      <alignment horizontal="right"/>
    </xf>
    <xf numFmtId="164" fontId="1" fillId="2" borderId="0" xfId="1" applyNumberFormat="1" applyFont="1" applyFill="1" applyAlignment="1">
      <alignment horizontal="right"/>
    </xf>
    <xf numFmtId="0" fontId="2" fillId="0" borderId="16" xfId="1" applyFont="1" applyBorder="1" applyAlignment="1">
      <alignment horizontal="right"/>
    </xf>
    <xf numFmtId="164" fontId="1" fillId="0" borderId="18" xfId="1" applyNumberFormat="1" applyFont="1" applyBorder="1" applyAlignment="1">
      <alignment horizontal="right"/>
    </xf>
    <xf numFmtId="164" fontId="1" fillId="0" borderId="16" xfId="1" applyNumberFormat="1" applyFont="1" applyBorder="1" applyAlignment="1">
      <alignment horizontal="right"/>
    </xf>
    <xf numFmtId="164" fontId="1" fillId="0" borderId="20" xfId="1" applyNumberFormat="1" applyFont="1" applyBorder="1" applyAlignment="1">
      <alignment horizontal="right"/>
    </xf>
    <xf numFmtId="164" fontId="1" fillId="0" borderId="0" xfId="1" applyNumberFormat="1" applyFont="1" applyFill="1" applyAlignment="1">
      <alignment horizontal="right"/>
    </xf>
    <xf numFmtId="0" fontId="1" fillId="0" borderId="12" xfId="1" applyBorder="1"/>
    <xf numFmtId="0" fontId="2" fillId="0" borderId="11" xfId="1" applyFont="1" applyBorder="1"/>
    <xf numFmtId="0" fontId="1" fillId="0" borderId="21" xfId="1" applyBorder="1"/>
    <xf numFmtId="0" fontId="1" fillId="0" borderId="16" xfId="1" applyBorder="1"/>
    <xf numFmtId="0" fontId="2" fillId="0" borderId="19" xfId="1" applyFont="1" applyBorder="1"/>
    <xf numFmtId="0" fontId="1" fillId="0" borderId="22" xfId="1" applyBorder="1"/>
    <xf numFmtId="2" fontId="1" fillId="0" borderId="11" xfId="1" applyNumberFormat="1" applyBorder="1"/>
    <xf numFmtId="2" fontId="1" fillId="0" borderId="9" xfId="1" applyNumberFormat="1" applyBorder="1"/>
    <xf numFmtId="164" fontId="1" fillId="0" borderId="22" xfId="1" applyNumberFormat="1" applyBorder="1"/>
    <xf numFmtId="2" fontId="1" fillId="0" borderId="0" xfId="1" applyNumberFormat="1" applyBorder="1" applyAlignment="1">
      <alignment horizontal="right"/>
    </xf>
    <xf numFmtId="2" fontId="1" fillId="0" borderId="9" xfId="1" applyNumberFormat="1" applyBorder="1" applyAlignment="1">
      <alignment horizontal="right"/>
    </xf>
    <xf numFmtId="0" fontId="2" fillId="0" borderId="16" xfId="1" applyFont="1" applyFill="1" applyBorder="1"/>
    <xf numFmtId="164" fontId="1" fillId="0" borderId="7" xfId="1" applyNumberFormat="1" applyBorder="1"/>
    <xf numFmtId="164" fontId="1" fillId="0" borderId="4" xfId="1" applyNumberFormat="1" applyBorder="1"/>
    <xf numFmtId="2" fontId="1" fillId="0" borderId="7" xfId="1" applyNumberFormat="1" applyBorder="1"/>
    <xf numFmtId="2" fontId="1" fillId="0" borderId="4" xfId="1" applyNumberFormat="1" applyBorder="1"/>
    <xf numFmtId="2" fontId="1" fillId="0" borderId="13" xfId="1" applyNumberFormat="1" applyBorder="1"/>
    <xf numFmtId="0" fontId="1" fillId="0" borderId="23" xfId="1" applyBorder="1"/>
    <xf numFmtId="0" fontId="1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3446969696969696"/>
          <c:y val="9.1383812010443849E-2"/>
          <c:w val="0.74305555555555591"/>
          <c:h val="0.76240208877284577"/>
        </c:manualLayout>
      </c:layout>
      <c:barChart>
        <c:barDir val="col"/>
        <c:grouping val="clustered"/>
        <c:ser>
          <c:idx val="1"/>
          <c:order val="0"/>
          <c:tx>
            <c:strRef>
              <c:f>'Synthesis of Rain &amp; temp'!$E$3:$E$4</c:f>
              <c:strCache>
                <c:ptCount val="1"/>
                <c:pt idx="0">
                  <c:v>Total Rainfall (mm)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cat>
            <c:strRef>
              <c:f>'Synthesis of Rain &amp; temp'!$D$5:$D$16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'Synthesis of Rain &amp; temp'!$E$5:$E$16</c:f>
              <c:numCache>
                <c:formatCode>0.0</c:formatCode>
                <c:ptCount val="12"/>
                <c:pt idx="0">
                  <c:v>92</c:v>
                </c:pt>
                <c:pt idx="1">
                  <c:v>45.900000000000006</c:v>
                </c:pt>
                <c:pt idx="2">
                  <c:v>157.10000000000002</c:v>
                </c:pt>
                <c:pt idx="3">
                  <c:v>91.25</c:v>
                </c:pt>
                <c:pt idx="4">
                  <c:v>95.5</c:v>
                </c:pt>
                <c:pt idx="5">
                  <c:v>16</c:v>
                </c:pt>
                <c:pt idx="6">
                  <c:v>49.599999999999994</c:v>
                </c:pt>
                <c:pt idx="7">
                  <c:v>14.9</c:v>
                </c:pt>
                <c:pt idx="8">
                  <c:v>5.62</c:v>
                </c:pt>
                <c:pt idx="9">
                  <c:v>0</c:v>
                </c:pt>
                <c:pt idx="10">
                  <c:v>10.199999999999999</c:v>
                </c:pt>
                <c:pt idx="11">
                  <c:v>80.650000000000006</c:v>
                </c:pt>
              </c:numCache>
            </c:numRef>
          </c:val>
        </c:ser>
        <c:axId val="90590208"/>
        <c:axId val="90612864"/>
      </c:barChart>
      <c:lineChart>
        <c:grouping val="standard"/>
        <c:ser>
          <c:idx val="2"/>
          <c:order val="2"/>
          <c:tx>
            <c:v>average total rainfall (2000-2008)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'Synthesis of Rain &amp; temp'!$C$133:$C$144</c:f>
                <c:numCache>
                  <c:formatCode>General</c:formatCode>
                  <c:ptCount val="12"/>
                  <c:pt idx="0">
                    <c:v>43.135259013135034</c:v>
                  </c:pt>
                  <c:pt idx="1">
                    <c:v>28.060059940935421</c:v>
                  </c:pt>
                  <c:pt idx="2">
                    <c:v>38.844938136482604</c:v>
                  </c:pt>
                  <c:pt idx="3">
                    <c:v>29.930338168841903</c:v>
                  </c:pt>
                  <c:pt idx="4">
                    <c:v>23.194098826699783</c:v>
                  </c:pt>
                  <c:pt idx="5">
                    <c:v>13.571622968532537</c:v>
                  </c:pt>
                  <c:pt idx="6">
                    <c:v>9.9357382124913336</c:v>
                  </c:pt>
                  <c:pt idx="7">
                    <c:v>8.0907124394442391</c:v>
                  </c:pt>
                  <c:pt idx="8">
                    <c:v>7.86303980384114</c:v>
                  </c:pt>
                  <c:pt idx="9">
                    <c:v>16.179506966499702</c:v>
                  </c:pt>
                  <c:pt idx="10">
                    <c:v>52.379253193640096</c:v>
                  </c:pt>
                  <c:pt idx="11">
                    <c:v>28.992655535497253</c:v>
                  </c:pt>
                </c:numCache>
              </c:numRef>
            </c:plus>
            <c:minus>
              <c:numRef>
                <c:f>'Synthesis of Rain &amp; temp'!$C$133:$C$144</c:f>
                <c:numCache>
                  <c:formatCode>General</c:formatCode>
                  <c:ptCount val="12"/>
                  <c:pt idx="0">
                    <c:v>43.135259013135034</c:v>
                  </c:pt>
                  <c:pt idx="1">
                    <c:v>28.060059940935421</c:v>
                  </c:pt>
                  <c:pt idx="2">
                    <c:v>38.844938136482604</c:v>
                  </c:pt>
                  <c:pt idx="3">
                    <c:v>29.930338168841903</c:v>
                  </c:pt>
                  <c:pt idx="4">
                    <c:v>23.194098826699783</c:v>
                  </c:pt>
                  <c:pt idx="5">
                    <c:v>13.571622968532537</c:v>
                  </c:pt>
                  <c:pt idx="6">
                    <c:v>9.9357382124913336</c:v>
                  </c:pt>
                  <c:pt idx="7">
                    <c:v>8.0907124394442391</c:v>
                  </c:pt>
                  <c:pt idx="8">
                    <c:v>7.86303980384114</c:v>
                  </c:pt>
                  <c:pt idx="9">
                    <c:v>16.179506966499702</c:v>
                  </c:pt>
                  <c:pt idx="10">
                    <c:v>52.379253193640096</c:v>
                  </c:pt>
                  <c:pt idx="11">
                    <c:v>28.992655535497253</c:v>
                  </c:pt>
                </c:numCache>
              </c:numRef>
            </c:minus>
            <c:spPr>
              <a:ln w="19050">
                <a:solidFill>
                  <a:schemeClr val="tx2">
                    <a:lumMod val="75000"/>
                  </a:schemeClr>
                </a:solidFill>
              </a:ln>
            </c:spPr>
          </c:errBars>
          <c:val>
            <c:numRef>
              <c:f>'Synthesis of Rain &amp; temp'!$B$133:$B$144</c:f>
              <c:numCache>
                <c:formatCode>0.0</c:formatCode>
                <c:ptCount val="12"/>
                <c:pt idx="0">
                  <c:v>140.02885070839613</c:v>
                </c:pt>
                <c:pt idx="1">
                  <c:v>105.27666666666667</c:v>
                </c:pt>
                <c:pt idx="2">
                  <c:v>146.61222222222221</c:v>
                </c:pt>
                <c:pt idx="3">
                  <c:v>82.728888888888889</c:v>
                </c:pt>
                <c:pt idx="4">
                  <c:v>56.503777777777792</c:v>
                </c:pt>
                <c:pt idx="5">
                  <c:v>38.763333333333343</c:v>
                </c:pt>
                <c:pt idx="6">
                  <c:v>33.297777777777782</c:v>
                </c:pt>
                <c:pt idx="7">
                  <c:v>26.056666666666668</c:v>
                </c:pt>
                <c:pt idx="8">
                  <c:v>18.24411111111111</c:v>
                </c:pt>
                <c:pt idx="9">
                  <c:v>26.751111111111111</c:v>
                </c:pt>
                <c:pt idx="10">
                  <c:v>94.211111111111123</c:v>
                </c:pt>
                <c:pt idx="11">
                  <c:v>147.49333333333331</c:v>
                </c:pt>
              </c:numCache>
            </c:numRef>
          </c:val>
        </c:ser>
        <c:marker val="1"/>
        <c:axId val="90590208"/>
        <c:axId val="90612864"/>
      </c:lineChart>
      <c:lineChart>
        <c:grouping val="standard"/>
        <c:ser>
          <c:idx val="0"/>
          <c:order val="1"/>
          <c:tx>
            <c:v>Mean Maximum Temp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'Synthesis of Rain &amp; temp'!$H$5:$H$16</c:f>
                <c:numCache>
                  <c:formatCode>General</c:formatCode>
                  <c:ptCount val="12"/>
                  <c:pt idx="0">
                    <c:v>1.1000731428138735</c:v>
                  </c:pt>
                  <c:pt idx="1">
                    <c:v>0.57822022131557493</c:v>
                  </c:pt>
                  <c:pt idx="2">
                    <c:v>0.69142209693427614</c:v>
                  </c:pt>
                  <c:pt idx="3">
                    <c:v>0.90008939530481769</c:v>
                  </c:pt>
                  <c:pt idx="4">
                    <c:v>0.91051208562243702</c:v>
                  </c:pt>
                  <c:pt idx="5">
                    <c:v>1.1494926417047824</c:v>
                  </c:pt>
                  <c:pt idx="6">
                    <c:v>0.98127632489838257</c:v>
                  </c:pt>
                  <c:pt idx="7">
                    <c:v>0.76102647149934011</c:v>
                  </c:pt>
                  <c:pt idx="8">
                    <c:v>0.54709262911146783</c:v>
                  </c:pt>
                  <c:pt idx="9">
                    <c:v>1.7446280159330558</c:v>
                  </c:pt>
                  <c:pt idx="10">
                    <c:v>1.0614431395328436</c:v>
                  </c:pt>
                  <c:pt idx="11">
                    <c:v>0.86640738957241292</c:v>
                  </c:pt>
                </c:numCache>
              </c:numRef>
            </c:plus>
            <c:minus>
              <c:numRef>
                <c:f>'Synthesis of Rain &amp; temp'!$H$5:$H$16</c:f>
                <c:numCache>
                  <c:formatCode>General</c:formatCode>
                  <c:ptCount val="12"/>
                  <c:pt idx="0">
                    <c:v>1.1000731428138735</c:v>
                  </c:pt>
                  <c:pt idx="1">
                    <c:v>0.57822022131557493</c:v>
                  </c:pt>
                  <c:pt idx="2">
                    <c:v>0.69142209693427614</c:v>
                  </c:pt>
                  <c:pt idx="3">
                    <c:v>0.90008939530481769</c:v>
                  </c:pt>
                  <c:pt idx="4">
                    <c:v>0.91051208562243702</c:v>
                  </c:pt>
                  <c:pt idx="5">
                    <c:v>1.1494926417047824</c:v>
                  </c:pt>
                  <c:pt idx="6">
                    <c:v>0.98127632489838257</c:v>
                  </c:pt>
                  <c:pt idx="7">
                    <c:v>0.76102647149934011</c:v>
                  </c:pt>
                  <c:pt idx="8">
                    <c:v>0.54709262911146783</c:v>
                  </c:pt>
                  <c:pt idx="9">
                    <c:v>1.7446280159330558</c:v>
                  </c:pt>
                  <c:pt idx="10">
                    <c:v>1.0614431395328436</c:v>
                  </c:pt>
                  <c:pt idx="11">
                    <c:v>0.86640738957241292</c:v>
                  </c:pt>
                </c:numCache>
              </c:numRef>
            </c:minus>
            <c:spPr>
              <a:ln w="19050"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errBars>
          <c:cat>
            <c:strRef>
              <c:f>'Synthesis of Rain &amp; temp'!$D$5:$D$16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'Synthesis of Rain &amp; temp'!$G$5:$G$16</c:f>
              <c:numCache>
                <c:formatCode>0.0</c:formatCode>
                <c:ptCount val="12"/>
                <c:pt idx="0">
                  <c:v>32.111999999999995</c:v>
                </c:pt>
                <c:pt idx="1">
                  <c:v>31.865217391304352</c:v>
                </c:pt>
                <c:pt idx="2">
                  <c:v>33.283870967741933</c:v>
                </c:pt>
                <c:pt idx="3">
                  <c:v>33.046666666666667</c:v>
                </c:pt>
                <c:pt idx="4">
                  <c:v>31.56451612903226</c:v>
                </c:pt>
                <c:pt idx="5">
                  <c:v>29.693333333333332</c:v>
                </c:pt>
                <c:pt idx="6">
                  <c:v>28.209677419354843</c:v>
                </c:pt>
                <c:pt idx="7">
                  <c:v>28.687096774193542</c:v>
                </c:pt>
                <c:pt idx="8">
                  <c:v>29.599999999999998</c:v>
                </c:pt>
                <c:pt idx="9">
                  <c:v>29.255774193548387</c:v>
                </c:pt>
                <c:pt idx="10" formatCode="0.00">
                  <c:v>33.011538461538464</c:v>
                </c:pt>
                <c:pt idx="11">
                  <c:v>32.776470588235298</c:v>
                </c:pt>
              </c:numCache>
            </c:numRef>
          </c:val>
        </c:ser>
        <c:marker val="1"/>
        <c:axId val="90614784"/>
        <c:axId val="106379136"/>
      </c:lineChart>
      <c:catAx>
        <c:axId val="90590208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12864"/>
        <c:crosses val="autoZero"/>
        <c:lblAlgn val="ctr"/>
        <c:lblOffset val="100"/>
        <c:tickLblSkip val="1"/>
        <c:tickMarkSkip val="1"/>
      </c:catAx>
      <c:valAx>
        <c:axId val="90612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Total Monthly Rainfall (mm)</a:t>
                </a:r>
              </a:p>
            </c:rich>
          </c:tx>
          <c:layout>
            <c:manualLayout>
              <c:xMode val="edge"/>
              <c:yMode val="edge"/>
              <c:x val="1.8939370546596123E-2"/>
              <c:y val="0.25326371045724549"/>
            </c:manualLayout>
          </c:layout>
          <c:spPr>
            <a:noFill/>
            <a:ln w="25400">
              <a:noFill/>
            </a:ln>
          </c:spPr>
        </c:title>
        <c:numFmt formatCode="0.0" sourceLinked="1"/>
        <c:majorTickMark val="cross"/>
        <c:tickLblPos val="nextTo"/>
        <c:spPr>
          <a:ln w="19050">
            <a:solidFill>
              <a:srgbClr val="0070C0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90208"/>
        <c:crosses val="autoZero"/>
        <c:crossBetween val="between"/>
      </c:valAx>
      <c:catAx>
        <c:axId val="90614784"/>
        <c:scaling>
          <c:orientation val="minMax"/>
        </c:scaling>
        <c:delete val="1"/>
        <c:axPos val="b"/>
        <c:numFmt formatCode="General" sourceLinked="1"/>
        <c:tickLblPos val="none"/>
        <c:crossAx val="106379136"/>
        <c:crosses val="autoZero"/>
        <c:lblAlgn val="ctr"/>
        <c:lblOffset val="100"/>
      </c:catAx>
      <c:valAx>
        <c:axId val="106379136"/>
        <c:scaling>
          <c:orientation val="minMax"/>
          <c:min val="19"/>
        </c:scaling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Average Maximum Temperature (oC)</a:t>
                </a:r>
              </a:p>
            </c:rich>
          </c:tx>
          <c:layout>
            <c:manualLayout>
              <c:xMode val="edge"/>
              <c:yMode val="edge"/>
              <c:x val="0.94696965018410173"/>
              <c:y val="0.16449095178892123"/>
            </c:manualLayout>
          </c:layout>
          <c:spPr>
            <a:noFill/>
            <a:ln w="25400">
              <a:noFill/>
            </a:ln>
          </c:spPr>
        </c:title>
        <c:numFmt formatCode="0.0" sourceLinked="1"/>
        <c:majorTickMark val="cross"/>
        <c:tickLblPos val="nextTo"/>
        <c:spPr>
          <a:ln w="12700">
            <a:solidFill>
              <a:schemeClr val="tx2">
                <a:lumMod val="7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14784"/>
        <c:crosses val="max"/>
        <c:crossBetween val="between"/>
      </c:valAx>
      <c:spPr>
        <a:solidFill>
          <a:schemeClr val="bg1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840166369578148"/>
          <c:y val="1.3157894736842108E-2"/>
          <c:w val="0.3262032085561497"/>
          <c:h val="0.157894736842105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0</xdr:row>
      <xdr:rowOff>104775</xdr:rowOff>
    </xdr:from>
    <xdr:to>
      <xdr:col>26</xdr:col>
      <xdr:colOff>38100</xdr:colOff>
      <xdr:row>22</xdr:row>
      <xdr:rowOff>152400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A04A9EC8D99\Documents\Monitoring\Climate\Station%20MET%20readings\Met%20readings%2020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ynthesis of Rain &amp; temp"/>
    </sheetNames>
    <sheetDataSet>
      <sheetData sheetId="0">
        <row r="35">
          <cell r="B35">
            <v>29.244</v>
          </cell>
          <cell r="C35">
            <v>26.848000000000003</v>
          </cell>
          <cell r="D35">
            <v>32.111999999999995</v>
          </cell>
          <cell r="E35">
            <v>23.714285714285715</v>
          </cell>
          <cell r="I35">
            <v>2.2083333333333335</v>
          </cell>
        </row>
        <row r="36">
          <cell r="D36">
            <v>1.1000731428138735</v>
          </cell>
          <cell r="I36">
            <v>92</v>
          </cell>
        </row>
        <row r="37">
          <cell r="D37">
            <v>35</v>
          </cell>
          <cell r="I37">
            <v>7.254256185456426</v>
          </cell>
        </row>
      </sheetData>
      <sheetData sheetId="1">
        <row r="33">
          <cell r="B33">
            <v>28.691304347826087</v>
          </cell>
          <cell r="C33">
            <v>26.626086956521739</v>
          </cell>
          <cell r="D33">
            <v>31.865217391304352</v>
          </cell>
          <cell r="E33">
            <v>24.414285714285715</v>
          </cell>
          <cell r="I33">
            <v>1.8952380952380954</v>
          </cell>
        </row>
        <row r="34">
          <cell r="D34">
            <v>0.57822022131557493</v>
          </cell>
          <cell r="I34">
            <v>45.900000000000006</v>
          </cell>
        </row>
        <row r="35">
          <cell r="I35">
            <v>4.2659387399883437</v>
          </cell>
        </row>
      </sheetData>
      <sheetData sheetId="2">
        <row r="35">
          <cell r="B35">
            <v>18.740322580645163</v>
          </cell>
          <cell r="C35">
            <v>26.538709677419355</v>
          </cell>
          <cell r="D35">
            <v>33.283870967741933</v>
          </cell>
          <cell r="E35">
            <v>23.454838709677418</v>
          </cell>
          <cell r="I35">
            <v>6.2222222222222232</v>
          </cell>
        </row>
        <row r="36">
          <cell r="D36">
            <v>0.69142209693427614</v>
          </cell>
          <cell r="I36">
            <v>21.527619346709987</v>
          </cell>
        </row>
        <row r="37">
          <cell r="D37">
            <v>34.5</v>
          </cell>
          <cell r="I37">
            <v>157.10000000000002</v>
          </cell>
        </row>
      </sheetData>
      <sheetData sheetId="3">
        <row r="35">
          <cell r="B35">
            <v>19.399999999999999</v>
          </cell>
          <cell r="C35">
            <v>26.99</v>
          </cell>
          <cell r="D35">
            <v>33.046666666666667</v>
          </cell>
          <cell r="E35">
            <v>19.725925925925928</v>
          </cell>
          <cell r="K35">
            <v>3.9673913043478262</v>
          </cell>
        </row>
        <row r="36">
          <cell r="D36">
            <v>0.90008939530481769</v>
          </cell>
          <cell r="K36">
            <v>11.701452985688768</v>
          </cell>
        </row>
        <row r="37">
          <cell r="D37">
            <v>34.5</v>
          </cell>
          <cell r="K37">
            <v>91.25</v>
          </cell>
        </row>
      </sheetData>
      <sheetData sheetId="4">
        <row r="35">
          <cell r="B35">
            <v>18.22258064516129</v>
          </cell>
          <cell r="C35">
            <v>26.545161290322579</v>
          </cell>
          <cell r="D35">
            <v>31.56451612903226</v>
          </cell>
          <cell r="E35">
            <v>14.964516129032257</v>
          </cell>
          <cell r="K35">
            <v>3.4107142857142856</v>
          </cell>
        </row>
        <row r="36">
          <cell r="D36">
            <v>0.91051208562243702</v>
          </cell>
          <cell r="K36">
            <v>12.467033247305389</v>
          </cell>
        </row>
        <row r="37">
          <cell r="D37">
            <v>33</v>
          </cell>
          <cell r="K37">
            <v>95.5</v>
          </cell>
        </row>
      </sheetData>
      <sheetData sheetId="5">
        <row r="35">
          <cell r="B35">
            <v>17.75</v>
          </cell>
          <cell r="C35">
            <v>25.55</v>
          </cell>
          <cell r="D35">
            <v>29.693333333333332</v>
          </cell>
          <cell r="E35">
            <v>14.45</v>
          </cell>
          <cell r="K35">
            <v>0.5714285714285714</v>
          </cell>
        </row>
        <row r="36">
          <cell r="D36">
            <v>1.1494926417047824</v>
          </cell>
          <cell r="K36">
            <v>3.0237157840738176</v>
          </cell>
        </row>
        <row r="37">
          <cell r="D37">
            <v>31.5</v>
          </cell>
          <cell r="K37">
            <v>16</v>
          </cell>
        </row>
      </sheetData>
      <sheetData sheetId="6">
        <row r="35">
          <cell r="B35">
            <v>15.832258064516129</v>
          </cell>
          <cell r="C35">
            <v>24.064516129032249</v>
          </cell>
          <cell r="D35">
            <v>28.209677419354843</v>
          </cell>
          <cell r="E35">
            <v>15.558620689655172</v>
          </cell>
          <cell r="K35">
            <v>1.5999999999999999</v>
          </cell>
        </row>
        <row r="36">
          <cell r="D36">
            <v>0.98127632489838257</v>
          </cell>
          <cell r="K36">
            <v>2.503331114069145</v>
          </cell>
        </row>
        <row r="37">
          <cell r="D37">
            <v>31.2</v>
          </cell>
          <cell r="K37">
            <v>49.599999999999994</v>
          </cell>
        </row>
      </sheetData>
      <sheetData sheetId="7">
        <row r="35">
          <cell r="B35">
            <v>16.180645161290318</v>
          </cell>
          <cell r="C35">
            <v>24.041935483870969</v>
          </cell>
          <cell r="D35">
            <v>28.687096774193542</v>
          </cell>
          <cell r="E35">
            <v>15.551612903225807</v>
          </cell>
          <cell r="K35">
            <v>0.48064516129032259</v>
          </cell>
        </row>
        <row r="36">
          <cell r="D36">
            <v>0.76102647149934011</v>
          </cell>
          <cell r="K36">
            <v>1.0961810540352386</v>
          </cell>
        </row>
        <row r="37">
          <cell r="D37">
            <v>30</v>
          </cell>
          <cell r="K37">
            <v>14.9</v>
          </cell>
        </row>
      </sheetData>
      <sheetData sheetId="8">
        <row r="34">
          <cell r="B34">
            <v>16.833333333333332</v>
          </cell>
          <cell r="C34">
            <v>24.406666666666673</v>
          </cell>
          <cell r="D34">
            <v>29.599999999999998</v>
          </cell>
          <cell r="E34">
            <v>16.286666666666669</v>
          </cell>
          <cell r="K34">
            <v>0.18733333333333332</v>
          </cell>
        </row>
        <row r="35">
          <cell r="D35">
            <v>0.54709262911146783</v>
          </cell>
          <cell r="K35">
            <v>0.58900812788334556</v>
          </cell>
        </row>
        <row r="36">
          <cell r="D36">
            <v>30.6</v>
          </cell>
          <cell r="K36">
            <v>5.62</v>
          </cell>
        </row>
      </sheetData>
      <sheetData sheetId="9">
        <row r="35">
          <cell r="B35">
            <v>18.725806451612904</v>
          </cell>
          <cell r="C35">
            <v>25.564516129032263</v>
          </cell>
          <cell r="D35">
            <v>29.255774193548387</v>
          </cell>
          <cell r="E35">
            <v>19.366666666666667</v>
          </cell>
          <cell r="I35">
            <v>0</v>
          </cell>
        </row>
        <row r="36">
          <cell r="D36">
            <v>1.7446280159330558</v>
          </cell>
          <cell r="I36">
            <v>0</v>
          </cell>
        </row>
        <row r="37">
          <cell r="D37">
            <v>31</v>
          </cell>
          <cell r="I37">
            <v>0</v>
          </cell>
        </row>
      </sheetData>
      <sheetData sheetId="10">
        <row r="35">
          <cell r="B35">
            <v>19.576923076923077</v>
          </cell>
          <cell r="C35">
            <v>27.03846153846154</v>
          </cell>
          <cell r="D35">
            <v>33.011538461538464</v>
          </cell>
          <cell r="E35">
            <v>15.452380952380953</v>
          </cell>
          <cell r="K35">
            <v>0.3923076923076923</v>
          </cell>
        </row>
        <row r="36">
          <cell r="D36">
            <v>1.0614431395328436</v>
          </cell>
          <cell r="K36">
            <v>1.193624087197666</v>
          </cell>
        </row>
        <row r="37">
          <cell r="D37">
            <v>34</v>
          </cell>
          <cell r="K37">
            <v>10.199999999999999</v>
          </cell>
        </row>
        <row r="42">
          <cell r="M42">
            <v>33.011538461538464</v>
          </cell>
        </row>
        <row r="43">
          <cell r="M43">
            <v>15.452380952380953</v>
          </cell>
        </row>
      </sheetData>
      <sheetData sheetId="11">
        <row r="35">
          <cell r="B35">
            <v>19.805882352941172</v>
          </cell>
          <cell r="C35">
            <v>27.876470588235293</v>
          </cell>
          <cell r="D35">
            <v>32.776470588235298</v>
          </cell>
          <cell r="E35" t="e">
            <v>#DIV/0!</v>
          </cell>
          <cell r="K35">
            <v>4.7441176470588236</v>
          </cell>
        </row>
        <row r="36">
          <cell r="D36">
            <v>0.86640738957241292</v>
          </cell>
          <cell r="K36">
            <v>10.847175357451086</v>
          </cell>
        </row>
        <row r="37">
          <cell r="D37">
            <v>35.6</v>
          </cell>
          <cell r="K37">
            <v>80.650000000000006</v>
          </cell>
        </row>
      </sheetData>
      <sheetData sheetId="1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ynthesis of Rain &amp; temp"/>
    </sheetNames>
    <sheetDataSet>
      <sheetData sheetId="0">
        <row r="35">
          <cell r="B35">
            <v>27.738709677419351</v>
          </cell>
          <cell r="C35">
            <v>26.787096774193547</v>
          </cell>
          <cell r="D35">
            <v>35.50645161290322</v>
          </cell>
          <cell r="E35">
            <v>25.936666666666667</v>
          </cell>
          <cell r="I35">
            <v>7.903225806451613</v>
          </cell>
        </row>
        <row r="36">
          <cell r="D36">
            <v>5.7361333497793758E-2</v>
          </cell>
          <cell r="I36">
            <v>245</v>
          </cell>
        </row>
        <row r="37">
          <cell r="D37">
            <v>35.799999999999997</v>
          </cell>
          <cell r="I37">
            <v>14.05113243054257</v>
          </cell>
        </row>
      </sheetData>
      <sheetData sheetId="1">
        <row r="32">
          <cell r="B32">
            <v>27.660714285714285</v>
          </cell>
          <cell r="C32">
            <v>26.5</v>
          </cell>
          <cell r="D32">
            <v>35.5</v>
          </cell>
          <cell r="E32">
            <v>25.803571428571423</v>
          </cell>
          <cell r="I32">
            <v>1.8428571428571432</v>
          </cell>
        </row>
        <row r="33">
          <cell r="D33">
            <v>0</v>
          </cell>
          <cell r="I33">
            <v>51.600000000000009</v>
          </cell>
        </row>
        <row r="34">
          <cell r="D34">
            <v>35.5</v>
          </cell>
          <cell r="I34">
            <v>3.7770680939378609</v>
          </cell>
        </row>
      </sheetData>
      <sheetData sheetId="2">
        <row r="34">
          <cell r="B34">
            <v>27.57586206896552</v>
          </cell>
          <cell r="C34">
            <v>26.327586206896552</v>
          </cell>
          <cell r="D34">
            <v>35.468965517241379</v>
          </cell>
          <cell r="E34">
            <v>25.693103448275856</v>
          </cell>
          <cell r="I34">
            <v>3.9965517241379307</v>
          </cell>
        </row>
        <row r="35">
          <cell r="D35">
            <v>4.7082361543076517E-2</v>
          </cell>
          <cell r="I35">
            <v>115.89999999999999</v>
          </cell>
        </row>
        <row r="36">
          <cell r="D36">
            <v>35.5</v>
          </cell>
          <cell r="I36">
            <v>6.2738392642225458</v>
          </cell>
        </row>
      </sheetData>
      <sheetData sheetId="3">
        <row r="33">
          <cell r="B33">
            <v>27.280000000000005</v>
          </cell>
          <cell r="C33">
            <v>26.17</v>
          </cell>
          <cell r="D33">
            <v>32.766666666666673</v>
          </cell>
          <cell r="E33">
            <v>25.273333333333333</v>
          </cell>
          <cell r="I33">
            <v>4.0259999999999998</v>
          </cell>
        </row>
        <row r="34">
          <cell r="D34">
            <v>1.6946840481307315</v>
          </cell>
          <cell r="I34">
            <v>120.78</v>
          </cell>
        </row>
        <row r="35">
          <cell r="D35">
            <v>35.5</v>
          </cell>
          <cell r="I35">
            <v>6.436148237721925</v>
          </cell>
        </row>
      </sheetData>
      <sheetData sheetId="4">
        <row r="34">
          <cell r="B34">
            <v>26.806451612903228</v>
          </cell>
          <cell r="C34">
            <v>24.887096774193544</v>
          </cell>
          <cell r="D34">
            <v>31.600000000000016</v>
          </cell>
          <cell r="E34">
            <v>25.241935483870964</v>
          </cell>
          <cell r="I34">
            <v>0.23793103448275862</v>
          </cell>
        </row>
        <row r="35">
          <cell r="D35">
            <v>1.4445760789742609E-14</v>
          </cell>
          <cell r="I35">
            <v>6.9</v>
          </cell>
        </row>
        <row r="36">
          <cell r="D36">
            <v>31.6</v>
          </cell>
          <cell r="I36">
            <v>0.73844130877305547</v>
          </cell>
        </row>
      </sheetData>
      <sheetData sheetId="5">
        <row r="33">
          <cell r="B33">
            <v>25.29666666666667</v>
          </cell>
          <cell r="C33">
            <v>23.763333333333332</v>
          </cell>
          <cell r="D33">
            <v>29.45</v>
          </cell>
          <cell r="E33">
            <v>23.616666666666671</v>
          </cell>
          <cell r="I33">
            <v>0.46666666666666673</v>
          </cell>
        </row>
        <row r="34">
          <cell r="D34">
            <v>1.5586798127327979</v>
          </cell>
          <cell r="I34">
            <v>12.600000000000001</v>
          </cell>
        </row>
        <row r="35">
          <cell r="D35">
            <v>33</v>
          </cell>
          <cell r="I35">
            <v>0.78691217377212386</v>
          </cell>
        </row>
      </sheetData>
      <sheetData sheetId="6">
        <row r="34">
          <cell r="B34">
            <v>24.274193548387096</v>
          </cell>
          <cell r="C34">
            <v>22.700000000000006</v>
          </cell>
          <cell r="D34">
            <v>28.619354838709675</v>
          </cell>
          <cell r="E34">
            <v>17.600000000000001</v>
          </cell>
          <cell r="I34">
            <v>0.54666666666666675</v>
          </cell>
        </row>
        <row r="35">
          <cell r="D35">
            <v>1.7057587470759681</v>
          </cell>
          <cell r="I35">
            <v>16.400000000000002</v>
          </cell>
        </row>
        <row r="36">
          <cell r="D36">
            <v>33</v>
          </cell>
          <cell r="I36">
            <v>1.4792200492228966</v>
          </cell>
        </row>
      </sheetData>
      <sheetData sheetId="7">
        <row r="36">
          <cell r="B36">
            <v>24.554838709677416</v>
          </cell>
          <cell r="C36">
            <v>22.816129032258065</v>
          </cell>
          <cell r="D36">
            <v>28.470967741935478</v>
          </cell>
          <cell r="E36">
            <v>18.235483870967737</v>
          </cell>
          <cell r="I36">
            <v>0.17419354838709675</v>
          </cell>
        </row>
        <row r="37">
          <cell r="D37">
            <v>0.49070938336763309</v>
          </cell>
          <cell r="I37">
            <v>5.3999999999999995</v>
          </cell>
        </row>
        <row r="38">
          <cell r="D38">
            <v>29.5</v>
          </cell>
          <cell r="I38">
            <v>0.59215298807852235</v>
          </cell>
        </row>
      </sheetData>
      <sheetData sheetId="8">
        <row r="33">
          <cell r="B33">
            <v>25.390000000000004</v>
          </cell>
          <cell r="C33">
            <v>23.669999999999995</v>
          </cell>
          <cell r="D33">
            <v>29.57</v>
          </cell>
          <cell r="E33">
            <v>18.613333333333333</v>
          </cell>
          <cell r="I33">
            <v>0.35666666666666663</v>
          </cell>
        </row>
        <row r="34">
          <cell r="D34">
            <v>0.66806462623588114</v>
          </cell>
          <cell r="I34">
            <v>10.7</v>
          </cell>
        </row>
        <row r="35">
          <cell r="I35">
            <v>1.0890309939331968</v>
          </cell>
        </row>
      </sheetData>
      <sheetData sheetId="9">
        <row r="34">
          <cell r="B34">
            <v>26.533333333333331</v>
          </cell>
          <cell r="C34">
            <v>24.68571428571429</v>
          </cell>
          <cell r="D34">
            <v>30.56666666666667</v>
          </cell>
          <cell r="E34">
            <v>19.361904761904761</v>
          </cell>
          <cell r="I34">
            <v>0.19999999999999998</v>
          </cell>
        </row>
        <row r="35">
          <cell r="D35">
            <v>0.89907359728380876</v>
          </cell>
          <cell r="I35">
            <v>4.3999999999999995</v>
          </cell>
        </row>
        <row r="36">
          <cell r="D36">
            <v>32.1</v>
          </cell>
          <cell r="I36">
            <v>0.73225028247893231</v>
          </cell>
        </row>
      </sheetData>
      <sheetData sheetId="10">
        <row r="33">
          <cell r="I33">
            <v>2.54</v>
          </cell>
        </row>
        <row r="34">
          <cell r="I34">
            <v>76.2</v>
          </cell>
        </row>
        <row r="35">
          <cell r="D35">
            <v>0</v>
          </cell>
          <cell r="I35">
            <v>8.4357040872873128</v>
          </cell>
        </row>
      </sheetData>
      <sheetData sheetId="11">
        <row r="34">
          <cell r="B34">
            <v>28.91612903225807</v>
          </cell>
          <cell r="C34">
            <v>26.86774193548387</v>
          </cell>
          <cell r="D34">
            <v>32.796774193548387</v>
          </cell>
          <cell r="I34">
            <v>4.3464285714285715</v>
          </cell>
        </row>
        <row r="35">
          <cell r="I35">
            <v>121.7</v>
          </cell>
        </row>
        <row r="36">
          <cell r="D36">
            <v>34.799999999999997</v>
          </cell>
          <cell r="I36">
            <v>8.2985711462144547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uary"/>
      <sheetName val="February"/>
      <sheetName val="March 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ynthesis of Rain &amp; temp"/>
    </sheetNames>
    <sheetDataSet>
      <sheetData sheetId="0">
        <row r="35">
          <cell r="B35">
            <v>28.690322580645155</v>
          </cell>
          <cell r="C35">
            <v>25.354838709677423</v>
          </cell>
          <cell r="D35">
            <v>31.248387096774191</v>
          </cell>
          <cell r="E35">
            <v>17.5</v>
          </cell>
          <cell r="I35">
            <v>1.6322580645161291</v>
          </cell>
        </row>
        <row r="36">
          <cell r="B36">
            <v>2.0189691823155855</v>
          </cell>
          <cell r="I36">
            <v>5.4048982165423611</v>
          </cell>
        </row>
        <row r="37">
          <cell r="D37">
            <v>32.5</v>
          </cell>
          <cell r="I37">
            <v>50.6</v>
          </cell>
        </row>
      </sheetData>
      <sheetData sheetId="1">
        <row r="34">
          <cell r="B34">
            <v>28.365517241379319</v>
          </cell>
          <cell r="C34">
            <v>25.50344827586207</v>
          </cell>
          <cell r="D34">
            <v>31.410714285714281</v>
          </cell>
          <cell r="I34">
            <v>0.4620689655172413</v>
          </cell>
        </row>
        <row r="35">
          <cell r="D35">
            <v>1.0064014682740647</v>
          </cell>
          <cell r="I35">
            <v>1.2957109998274658</v>
          </cell>
        </row>
        <row r="36">
          <cell r="D36">
            <v>32.6</v>
          </cell>
          <cell r="I36">
            <v>13.399999999999999</v>
          </cell>
        </row>
      </sheetData>
      <sheetData sheetId="2">
        <row r="35">
          <cell r="B35">
            <v>27.990322580645159</v>
          </cell>
          <cell r="C35">
            <v>26.161290322580641</v>
          </cell>
          <cell r="D35">
            <v>31.048387096774192</v>
          </cell>
          <cell r="I35">
            <v>3.9354838709677424</v>
          </cell>
        </row>
        <row r="36">
          <cell r="D36">
            <v>0.98687080131822758</v>
          </cell>
          <cell r="I36">
            <v>7.8915798328385751</v>
          </cell>
        </row>
        <row r="37">
          <cell r="D37">
            <v>32.5</v>
          </cell>
          <cell r="I37">
            <v>122.00000000000001</v>
          </cell>
        </row>
      </sheetData>
      <sheetData sheetId="3">
        <row r="35">
          <cell r="B35">
            <v>27.295999999999999</v>
          </cell>
          <cell r="C35">
            <v>25.313333333333333</v>
          </cell>
          <cell r="D35">
            <v>30.713333333333331</v>
          </cell>
          <cell r="E35">
            <v>25.324137931034485</v>
          </cell>
          <cell r="I35">
            <v>1.1466666666666667</v>
          </cell>
        </row>
        <row r="36">
          <cell r="D36">
            <v>0.80973956363737298</v>
          </cell>
          <cell r="I36">
            <v>6.111759909829761</v>
          </cell>
        </row>
        <row r="37">
          <cell r="D37">
            <v>32.299999999999997</v>
          </cell>
          <cell r="I37">
            <v>34.4</v>
          </cell>
        </row>
      </sheetData>
      <sheetData sheetId="4">
        <row r="35">
          <cell r="B35">
            <v>27.106896551724134</v>
          </cell>
          <cell r="C35">
            <v>24.799999999999997</v>
          </cell>
          <cell r="D35">
            <v>30.145161290322577</v>
          </cell>
          <cell r="E35">
            <v>25.058064516129029</v>
          </cell>
          <cell r="I35">
            <v>0.68448275862068975</v>
          </cell>
        </row>
        <row r="36">
          <cell r="D36">
            <v>0.73022312100587961</v>
          </cell>
          <cell r="I36">
            <v>3.54247450460318</v>
          </cell>
        </row>
        <row r="37">
          <cell r="D37">
            <v>31.8</v>
          </cell>
          <cell r="I37">
            <v>19.850000000000001</v>
          </cell>
        </row>
      </sheetData>
      <sheetData sheetId="5">
        <row r="35">
          <cell r="B35">
            <v>25.196551724137933</v>
          </cell>
          <cell r="C35">
            <v>23.22413793103448</v>
          </cell>
          <cell r="D35">
            <v>27.910344827586197</v>
          </cell>
          <cell r="E35">
            <v>23.216666666666672</v>
          </cell>
          <cell r="I35">
            <v>2.3551724137931034</v>
          </cell>
        </row>
        <row r="36">
          <cell r="D36">
            <v>1.0431219719075102</v>
          </cell>
          <cell r="I36">
            <v>7.8915228571503295</v>
          </cell>
        </row>
        <row r="37">
          <cell r="D37">
            <v>29.9</v>
          </cell>
          <cell r="I37">
            <v>68.3</v>
          </cell>
        </row>
      </sheetData>
      <sheetData sheetId="6">
        <row r="35">
          <cell r="B35">
            <v>24.289999999999996</v>
          </cell>
          <cell r="C35">
            <v>22.09333333333333</v>
          </cell>
          <cell r="D35">
            <v>26.996774193548386</v>
          </cell>
          <cell r="E35">
            <v>22.445161290322581</v>
          </cell>
          <cell r="I35">
            <v>0.68620689655172407</v>
          </cell>
        </row>
        <row r="36">
          <cell r="D36">
            <v>0.73415887062131124</v>
          </cell>
          <cell r="I36">
            <v>1.8185009796004736</v>
          </cell>
        </row>
        <row r="37">
          <cell r="D37">
            <v>27.9</v>
          </cell>
          <cell r="I37">
            <v>19.899999999999999</v>
          </cell>
        </row>
      </sheetData>
      <sheetData sheetId="7">
        <row r="35">
          <cell r="B35">
            <v>24.36</v>
          </cell>
          <cell r="C35">
            <v>22.286666666666669</v>
          </cell>
          <cell r="D35">
            <v>26.993548387096773</v>
          </cell>
          <cell r="E35">
            <v>22.233333333333331</v>
          </cell>
          <cell r="I35">
            <v>0.67096774193548392</v>
          </cell>
        </row>
        <row r="36">
          <cell r="D36">
            <v>0.36477043639048373</v>
          </cell>
          <cell r="I36">
            <v>1.9937719119251354</v>
          </cell>
        </row>
        <row r="37">
          <cell r="D37">
            <v>27.9</v>
          </cell>
          <cell r="I37">
            <v>20.8</v>
          </cell>
        </row>
      </sheetData>
      <sheetData sheetId="8">
        <row r="35">
          <cell r="B35">
            <v>24.903571428571428</v>
          </cell>
          <cell r="C35">
            <v>23.3</v>
          </cell>
          <cell r="D35">
            <v>27.657142857142855</v>
          </cell>
          <cell r="E35">
            <v>23.314285714285717</v>
          </cell>
          <cell r="I35">
            <v>5.8620689655172406E-2</v>
          </cell>
        </row>
        <row r="36">
          <cell r="D36">
            <v>0.60149725003443344</v>
          </cell>
          <cell r="I36">
            <v>0.18031171695410134</v>
          </cell>
        </row>
        <row r="37">
          <cell r="D37">
            <v>29</v>
          </cell>
          <cell r="I37">
            <v>1.6999999999999997</v>
          </cell>
        </row>
      </sheetData>
      <sheetData sheetId="9">
        <row r="35">
          <cell r="B35">
            <v>25.951612903225808</v>
          </cell>
          <cell r="C35">
            <v>24.841935483870969</v>
          </cell>
          <cell r="D35">
            <v>28.603225806451615</v>
          </cell>
          <cell r="E35">
            <v>23.983333333333334</v>
          </cell>
          <cell r="I35">
            <v>3.2258064516129031E-2</v>
          </cell>
        </row>
        <row r="36">
          <cell r="D36">
            <v>0.9185074381725844</v>
          </cell>
          <cell r="I36">
            <v>0.12750711555097244</v>
          </cell>
        </row>
        <row r="37">
          <cell r="D37">
            <v>31</v>
          </cell>
          <cell r="I37">
            <v>1</v>
          </cell>
        </row>
      </sheetData>
      <sheetData sheetId="10">
        <row r="3">
          <cell r="E3">
            <v>26</v>
          </cell>
        </row>
        <row r="35">
          <cell r="B35">
            <v>27.706896551724139</v>
          </cell>
          <cell r="C35">
            <v>26.655172413793103</v>
          </cell>
          <cell r="D35">
            <v>31.017241379310345</v>
          </cell>
          <cell r="I35">
            <v>0.78448275862068961</v>
          </cell>
        </row>
        <row r="36">
          <cell r="D36">
            <v>1.0647162484226256</v>
          </cell>
          <cell r="I36">
            <v>3.3680511387011931</v>
          </cell>
        </row>
        <row r="37">
          <cell r="D37">
            <v>33</v>
          </cell>
          <cell r="I37">
            <v>22.75</v>
          </cell>
        </row>
      </sheetData>
      <sheetData sheetId="11">
        <row r="35">
          <cell r="B35">
            <v>28.258620689655171</v>
          </cell>
          <cell r="C35">
            <v>27.137931034482758</v>
          </cell>
          <cell r="D35">
            <v>31.862068965517242</v>
          </cell>
          <cell r="E35">
            <v>25.793103448275861</v>
          </cell>
          <cell r="I35">
            <v>3.7683870967741937</v>
          </cell>
        </row>
        <row r="36">
          <cell r="D36">
            <v>0.76644531680043271</v>
          </cell>
          <cell r="I36">
            <v>8.4219720955661348</v>
          </cell>
        </row>
        <row r="37">
          <cell r="D37">
            <v>33</v>
          </cell>
          <cell r="I37">
            <v>116.82000000000001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>
        <row r="35">
          <cell r="B35">
            <v>28.516666666666666</v>
          </cell>
          <cell r="C35">
            <v>26.666666666666668</v>
          </cell>
          <cell r="D35">
            <v>31.333333333333332</v>
          </cell>
          <cell r="E35">
            <v>28.203703703703702</v>
          </cell>
          <cell r="I35">
            <v>4.5225806451612902</v>
          </cell>
        </row>
        <row r="36">
          <cell r="B36">
            <v>0.59427343835996183</v>
          </cell>
          <cell r="I36">
            <v>9.6965529846923548</v>
          </cell>
        </row>
        <row r="37">
          <cell r="D37">
            <v>33</v>
          </cell>
          <cell r="I37">
            <v>140.19999999999999</v>
          </cell>
        </row>
      </sheetData>
      <sheetData sheetId="1">
        <row r="33">
          <cell r="B33">
            <v>27.907407407407408</v>
          </cell>
          <cell r="C33">
            <v>26.62962962962963</v>
          </cell>
          <cell r="D33">
            <v>32.018518518518519</v>
          </cell>
          <cell r="E33">
            <v>26.796296296296298</v>
          </cell>
          <cell r="I33">
            <v>8.1214285714285719</v>
          </cell>
        </row>
        <row r="34">
          <cell r="D34">
            <v>0.8602490860375821</v>
          </cell>
          <cell r="I34">
            <v>12.713316353273552</v>
          </cell>
        </row>
        <row r="35">
          <cell r="D35">
            <v>33</v>
          </cell>
          <cell r="I35">
            <v>227.4</v>
          </cell>
        </row>
      </sheetData>
      <sheetData sheetId="2">
        <row r="35">
          <cell r="B35">
            <v>28.1</v>
          </cell>
          <cell r="C35">
            <v>26.816666666666666</v>
          </cell>
          <cell r="D35">
            <v>31.616666666666667</v>
          </cell>
          <cell r="E35">
            <v>26.266666666666666</v>
          </cell>
          <cell r="I35">
            <v>3.4467741935483871</v>
          </cell>
        </row>
        <row r="36">
          <cell r="D36">
            <v>1.3814243856734794</v>
          </cell>
          <cell r="I36">
            <v>6.0646920158662496</v>
          </cell>
        </row>
        <row r="37">
          <cell r="D37">
            <v>33</v>
          </cell>
          <cell r="I37">
            <v>106.85</v>
          </cell>
        </row>
      </sheetData>
      <sheetData sheetId="3">
        <row r="35">
          <cell r="B35">
            <v>28.233333333333334</v>
          </cell>
          <cell r="C35">
            <v>26.416666666666668</v>
          </cell>
          <cell r="D35">
            <v>31.866666666666667</v>
          </cell>
          <cell r="E35">
            <v>26.3</v>
          </cell>
          <cell r="I35">
            <v>1.9633333333333334</v>
          </cell>
        </row>
        <row r="36">
          <cell r="D36">
            <v>0.95532386035361661</v>
          </cell>
          <cell r="I36">
            <v>3.4073433207921866</v>
          </cell>
        </row>
        <row r="37">
          <cell r="D37">
            <v>33</v>
          </cell>
          <cell r="I37">
            <v>58.9</v>
          </cell>
        </row>
      </sheetData>
      <sheetData sheetId="4">
        <row r="35">
          <cell r="B35">
            <v>27.241935483870968</v>
          </cell>
          <cell r="C35">
            <v>25.241935483870968</v>
          </cell>
          <cell r="D35">
            <v>30.274193548387096</v>
          </cell>
          <cell r="E35">
            <v>25.629032258064516</v>
          </cell>
          <cell r="I35">
            <v>1.4</v>
          </cell>
        </row>
        <row r="36">
          <cell r="D36">
            <v>0.83505199116997875</v>
          </cell>
          <cell r="I36">
            <v>2.288085080003218</v>
          </cell>
        </row>
        <row r="37">
          <cell r="D37">
            <v>31.5</v>
          </cell>
          <cell r="I37">
            <v>43.4</v>
          </cell>
        </row>
      </sheetData>
      <sheetData sheetId="5">
        <row r="35">
          <cell r="B35">
            <v>24.955172413793104</v>
          </cell>
          <cell r="C35">
            <v>23.051724137931036</v>
          </cell>
          <cell r="D35">
            <v>27.862068965517242</v>
          </cell>
          <cell r="E35">
            <v>24.53448275862069</v>
          </cell>
          <cell r="I35">
            <v>0.81333333333333335</v>
          </cell>
        </row>
        <row r="36">
          <cell r="D36">
            <v>0.86495821249329807</v>
          </cell>
          <cell r="I36">
            <v>1.5390846660256878</v>
          </cell>
        </row>
        <row r="37">
          <cell r="D37">
            <v>29</v>
          </cell>
          <cell r="I37">
            <v>24.400000000000002</v>
          </cell>
        </row>
      </sheetData>
      <sheetData sheetId="6">
        <row r="35">
          <cell r="B35">
            <v>24.422222222222221</v>
          </cell>
          <cell r="C35">
            <v>22.296296296296298</v>
          </cell>
          <cell r="D35">
            <v>27.603703703703701</v>
          </cell>
          <cell r="E35">
            <v>24.272222222222222</v>
          </cell>
          <cell r="I35">
            <v>0.71111111111111114</v>
          </cell>
        </row>
        <row r="36">
          <cell r="D36">
            <v>1.5358535587243478</v>
          </cell>
          <cell r="I36">
            <v>1.647219880080778</v>
          </cell>
        </row>
        <row r="37">
          <cell r="D37">
            <v>29.5</v>
          </cell>
          <cell r="I37">
            <v>19.2</v>
          </cell>
        </row>
      </sheetData>
      <sheetData sheetId="7">
        <row r="35">
          <cell r="B35">
            <v>24.051612903225802</v>
          </cell>
          <cell r="C35">
            <v>22.887096774193548</v>
          </cell>
          <cell r="E35">
            <v>23.467741935483872</v>
          </cell>
          <cell r="I35">
            <v>1.3209677419354839</v>
          </cell>
        </row>
        <row r="36">
          <cell r="D36">
            <v>0.70445586413652961</v>
          </cell>
          <cell r="I36">
            <v>2.6512818972951049</v>
          </cell>
        </row>
        <row r="37">
          <cell r="I37">
            <v>40.950000000000003</v>
          </cell>
        </row>
      </sheetData>
      <sheetData sheetId="8">
        <row r="35">
          <cell r="B35">
            <v>25.086206896551722</v>
          </cell>
          <cell r="C35">
            <v>22.731034482758623</v>
          </cell>
          <cell r="D35">
            <v>28.441379310344825</v>
          </cell>
          <cell r="E35">
            <v>31.886206896551727</v>
          </cell>
          <cell r="I35">
            <v>0.12000000000000001</v>
          </cell>
        </row>
        <row r="36">
          <cell r="D36">
            <v>0.57911092040140988</v>
          </cell>
          <cell r="I36">
            <v>0.42943427099318504</v>
          </cell>
        </row>
        <row r="37">
          <cell r="D37">
            <v>29</v>
          </cell>
          <cell r="I37">
            <v>3.6</v>
          </cell>
        </row>
      </sheetData>
      <sheetData sheetId="9">
        <row r="35">
          <cell r="B35">
            <v>26.34333333333333</v>
          </cell>
          <cell r="C35">
            <v>24.4</v>
          </cell>
          <cell r="D35">
            <v>29.383333333333333</v>
          </cell>
          <cell r="E35">
            <v>25.526666666666664</v>
          </cell>
          <cell r="I35">
            <v>2.5870967741935482</v>
          </cell>
        </row>
        <row r="36">
          <cell r="D36">
            <v>0.72473878426557048</v>
          </cell>
          <cell r="I36">
            <v>12.508416951143573</v>
          </cell>
        </row>
        <row r="37">
          <cell r="D37">
            <v>31.5</v>
          </cell>
          <cell r="I37">
            <v>80.199999999999989</v>
          </cell>
        </row>
      </sheetData>
      <sheetData sheetId="10">
        <row r="35">
          <cell r="B35">
            <v>27.362068965517242</v>
          </cell>
          <cell r="C35">
            <v>26.086206896551722</v>
          </cell>
          <cell r="D35">
            <v>30.620689655172413</v>
          </cell>
          <cell r="E35">
            <v>26.827586206896552</v>
          </cell>
          <cell r="I35">
            <v>0.37931034482758624</v>
          </cell>
        </row>
        <row r="36">
          <cell r="D36">
            <v>0.76362823338171282</v>
          </cell>
          <cell r="I36">
            <v>1.7253114233057065</v>
          </cell>
        </row>
        <row r="37">
          <cell r="D37">
            <v>31.5</v>
          </cell>
          <cell r="I37">
            <v>11.000000000000002</v>
          </cell>
        </row>
      </sheetData>
      <sheetData sheetId="11">
        <row r="35">
          <cell r="B35">
            <v>28.232142857142858</v>
          </cell>
          <cell r="C35">
            <v>26.928571428571427</v>
          </cell>
          <cell r="D35">
            <v>32.339285714285715</v>
          </cell>
          <cell r="E35">
            <v>27.696428571428573</v>
          </cell>
          <cell r="I35">
            <v>3.657142857142857</v>
          </cell>
        </row>
        <row r="36">
          <cell r="D36">
            <v>0.60151754905689458</v>
          </cell>
          <cell r="I36">
            <v>8.3916814441634671</v>
          </cell>
        </row>
        <row r="37">
          <cell r="D37">
            <v>33.5</v>
          </cell>
          <cell r="I37">
            <v>102.39999999999999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>
        <row r="35">
          <cell r="B35">
            <v>28.714285714285715</v>
          </cell>
          <cell r="C35">
            <v>26.785714285714285</v>
          </cell>
          <cell r="D35">
            <v>31.806428571428569</v>
          </cell>
          <cell r="E35">
            <v>28.285714285714285</v>
          </cell>
          <cell r="I35">
            <v>3.819354838709677</v>
          </cell>
        </row>
        <row r="36">
          <cell r="B36">
            <v>0.79847738700989945</v>
          </cell>
          <cell r="I36">
            <v>6.4394833827380236</v>
          </cell>
        </row>
        <row r="37">
          <cell r="D37">
            <v>34</v>
          </cell>
          <cell r="I37">
            <v>118.39999999999999</v>
          </cell>
        </row>
      </sheetData>
      <sheetData sheetId="1">
        <row r="33">
          <cell r="B33">
            <v>28.481481481481481</v>
          </cell>
          <cell r="C33">
            <v>26.074074074074073</v>
          </cell>
          <cell r="D33">
            <v>31.944444444444443</v>
          </cell>
          <cell r="E33">
            <v>27.851851851851851</v>
          </cell>
          <cell r="I33">
            <v>2.411111111111111</v>
          </cell>
        </row>
        <row r="34">
          <cell r="D34">
            <v>0.88070484592800569</v>
          </cell>
          <cell r="I34">
            <v>8.1236280893042689</v>
          </cell>
        </row>
        <row r="35">
          <cell r="D35">
            <v>33</v>
          </cell>
          <cell r="I35">
            <v>65.099999999999994</v>
          </cell>
        </row>
      </sheetData>
      <sheetData sheetId="2">
        <row r="35">
          <cell r="B35">
            <v>28.225806451612904</v>
          </cell>
          <cell r="C35">
            <v>26.193548387096776</v>
          </cell>
          <cell r="D35">
            <v>33</v>
          </cell>
          <cell r="E35">
            <v>23.64516129032258</v>
          </cell>
          <cell r="I35">
            <v>5.6387096774193539</v>
          </cell>
        </row>
        <row r="36">
          <cell r="D36">
            <v>0</v>
          </cell>
          <cell r="I36">
            <v>9.3264025726019657</v>
          </cell>
        </row>
        <row r="37">
          <cell r="D37">
            <v>33</v>
          </cell>
          <cell r="I37">
            <v>174.79999999999998</v>
          </cell>
        </row>
      </sheetData>
      <sheetData sheetId="3">
        <row r="35">
          <cell r="B35">
            <v>27.986206896551725</v>
          </cell>
          <cell r="C35">
            <v>26.478571428571428</v>
          </cell>
          <cell r="D35">
            <v>33</v>
          </cell>
          <cell r="E35">
            <v>23.520689655172415</v>
          </cell>
          <cell r="I35">
            <v>1.3892857142857142</v>
          </cell>
        </row>
        <row r="36">
          <cell r="D36">
            <v>0</v>
          </cell>
          <cell r="I36">
            <v>3.2303352980095021</v>
          </cell>
        </row>
        <row r="37">
          <cell r="D37">
            <v>33</v>
          </cell>
          <cell r="I37">
            <v>38.9</v>
          </cell>
        </row>
      </sheetData>
      <sheetData sheetId="4">
        <row r="35">
          <cell r="B35">
            <v>26.991666666666667</v>
          </cell>
          <cell r="C35">
            <v>25.115384615384617</v>
          </cell>
          <cell r="D35">
            <v>30.209999999999997</v>
          </cell>
          <cell r="E35">
            <v>27.791666666666668</v>
          </cell>
          <cell r="I35">
            <v>0.26774193548387093</v>
          </cell>
        </row>
        <row r="36">
          <cell r="D36">
            <v>1.6963144633648248</v>
          </cell>
          <cell r="I36">
            <v>1.2887686880052587</v>
          </cell>
        </row>
        <row r="37">
          <cell r="D37">
            <v>33</v>
          </cell>
          <cell r="I37">
            <v>8.2999999999999989</v>
          </cell>
        </row>
      </sheetData>
      <sheetData sheetId="5">
        <row r="35">
          <cell r="B35">
            <v>25.127999999999997</v>
          </cell>
          <cell r="C35">
            <v>22.831999999999997</v>
          </cell>
          <cell r="D35">
            <v>29.215999999999998</v>
          </cell>
          <cell r="I35">
            <v>0.10384615384615387</v>
          </cell>
        </row>
        <row r="36">
          <cell r="D36">
            <v>1.2618372848087824</v>
          </cell>
          <cell r="I36">
            <v>0.12800240382358211</v>
          </cell>
        </row>
        <row r="37">
          <cell r="D37">
            <v>30.5</v>
          </cell>
          <cell r="I37">
            <v>2.7000000000000006</v>
          </cell>
        </row>
      </sheetData>
      <sheetData sheetId="6">
        <row r="35">
          <cell r="B35">
            <v>24.5</v>
          </cell>
          <cell r="C35">
            <v>23.0625</v>
          </cell>
          <cell r="D35">
            <v>28.6875</v>
          </cell>
          <cell r="I35">
            <v>0.11249999999999999</v>
          </cell>
        </row>
        <row r="36">
          <cell r="D36">
            <v>0.4425306015783918</v>
          </cell>
          <cell r="I36">
            <v>0.16278820596099711</v>
          </cell>
        </row>
        <row r="37">
          <cell r="D37">
            <v>29</v>
          </cell>
          <cell r="I37">
            <v>1.7999999999999998</v>
          </cell>
        </row>
      </sheetData>
      <sheetData sheetId="7">
        <row r="35">
          <cell r="B35">
            <v>24.421739130434784</v>
          </cell>
          <cell r="C35">
            <v>22.069565217391304</v>
          </cell>
          <cell r="D35">
            <v>27.882608695652173</v>
          </cell>
          <cell r="I35">
            <v>0.18695652173913047</v>
          </cell>
        </row>
        <row r="36">
          <cell r="D36">
            <v>0.56298891795426964</v>
          </cell>
          <cell r="I36">
            <v>0.42885084059409384</v>
          </cell>
        </row>
        <row r="37">
          <cell r="D37">
            <v>28</v>
          </cell>
          <cell r="I37">
            <v>4.3000000000000007</v>
          </cell>
        </row>
      </sheetData>
      <sheetData sheetId="8">
        <row r="35">
          <cell r="B35">
            <v>25.178260869565218</v>
          </cell>
          <cell r="C35">
            <v>23.104347826086954</v>
          </cell>
          <cell r="D35">
            <v>29.291304347826088</v>
          </cell>
          <cell r="I35">
            <v>0.32173913043478264</v>
          </cell>
        </row>
        <row r="36">
          <cell r="D36">
            <v>0.46798702728526653</v>
          </cell>
          <cell r="I36">
            <v>0.69541127251768364</v>
          </cell>
        </row>
        <row r="37">
          <cell r="D37">
            <v>29.5</v>
          </cell>
          <cell r="I37">
            <v>7.4</v>
          </cell>
        </row>
      </sheetData>
      <sheetData sheetId="9">
        <row r="35">
          <cell r="B35">
            <v>26.493103448275864</v>
          </cell>
          <cell r="C35">
            <v>24.213793103448275</v>
          </cell>
          <cell r="D35">
            <v>30.237931034482752</v>
          </cell>
          <cell r="I35">
            <v>7.0967741935483872E-2</v>
          </cell>
        </row>
        <row r="36">
          <cell r="D36">
            <v>0.36976227218470559</v>
          </cell>
          <cell r="I36">
            <v>0.37700004278257648</v>
          </cell>
        </row>
        <row r="37">
          <cell r="D37">
            <v>31</v>
          </cell>
          <cell r="I37">
            <v>2.2000000000000002</v>
          </cell>
        </row>
      </sheetData>
      <sheetData sheetId="10">
        <row r="35">
          <cell r="B35">
            <v>27.656666666666663</v>
          </cell>
          <cell r="C35">
            <v>25.379999999999995</v>
          </cell>
          <cell r="D35">
            <v>31.523333333333326</v>
          </cell>
          <cell r="I35">
            <v>1.4833333333333334</v>
          </cell>
        </row>
        <row r="36">
          <cell r="D36">
            <v>0.53542334738047515</v>
          </cell>
          <cell r="I36">
            <v>3.7822711051223816</v>
          </cell>
        </row>
        <row r="37">
          <cell r="D37">
            <v>33</v>
          </cell>
          <cell r="I37">
            <v>44.5</v>
          </cell>
        </row>
      </sheetData>
      <sheetData sheetId="11">
        <row r="35">
          <cell r="B35">
            <v>28.651724137931033</v>
          </cell>
          <cell r="C35">
            <v>26.375862068965517</v>
          </cell>
          <cell r="D35">
            <v>33.04137931034483</v>
          </cell>
          <cell r="I35">
            <v>4.5517857142857139</v>
          </cell>
        </row>
        <row r="36">
          <cell r="D36">
            <v>0.51652495540539178</v>
          </cell>
          <cell r="I36">
            <v>7.5919894692056245</v>
          </cell>
        </row>
        <row r="37">
          <cell r="D37">
            <v>35.6</v>
          </cell>
          <cell r="I37">
            <v>127.44999999999999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>
        <row r="35">
          <cell r="B35">
            <v>28.88333333333334</v>
          </cell>
          <cell r="C35">
            <v>26.09</v>
          </cell>
          <cell r="D35">
            <v>33.673333333333325</v>
          </cell>
          <cell r="I35">
            <v>3.9229032258064516</v>
          </cell>
        </row>
        <row r="36">
          <cell r="D36">
            <v>0.52975813175532294</v>
          </cell>
          <cell r="I36">
            <v>17.978205174330462</v>
          </cell>
        </row>
        <row r="37">
          <cell r="D37">
            <v>35.799999999999997</v>
          </cell>
          <cell r="I37">
            <v>121.61</v>
          </cell>
        </row>
      </sheetData>
      <sheetData sheetId="1">
        <row r="33">
          <cell r="B33">
            <v>28.857142857142858</v>
          </cell>
          <cell r="C33">
            <v>26.050000000000004</v>
          </cell>
          <cell r="D33">
            <v>33.714285714285708</v>
          </cell>
          <cell r="I33">
            <v>1.5757142857142858</v>
          </cell>
        </row>
        <row r="34">
          <cell r="D34">
            <v>0.14327979804948138</v>
          </cell>
          <cell r="I34">
            <v>5.240475966912582</v>
          </cell>
        </row>
        <row r="35">
          <cell r="I35">
            <v>44.120000000000005</v>
          </cell>
        </row>
      </sheetData>
      <sheetData sheetId="2">
        <row r="35">
          <cell r="B35">
            <v>28.638333333333335</v>
          </cell>
          <cell r="C35">
            <v>26.040000000000003</v>
          </cell>
          <cell r="D35">
            <v>33.709999999999987</v>
          </cell>
          <cell r="I35">
            <v>4.4633333333333338</v>
          </cell>
        </row>
        <row r="36">
          <cell r="D36">
            <v>0.80101229057724121</v>
          </cell>
          <cell r="I36">
            <v>8.6529039707162347</v>
          </cell>
        </row>
        <row r="37">
          <cell r="D37">
            <v>34</v>
          </cell>
          <cell r="I37">
            <v>133.9</v>
          </cell>
        </row>
      </sheetData>
      <sheetData sheetId="3">
        <row r="35">
          <cell r="B35">
            <v>28.11379310344827</v>
          </cell>
          <cell r="C35">
            <v>25.96551724137931</v>
          </cell>
          <cell r="D35">
            <v>33.879310344827573</v>
          </cell>
          <cell r="I35">
            <v>9.4568965517241388</v>
          </cell>
        </row>
        <row r="36">
          <cell r="D36">
            <v>0.21108446235295114</v>
          </cell>
          <cell r="I36">
            <v>20.043692114878912</v>
          </cell>
        </row>
        <row r="37">
          <cell r="D37">
            <v>34.9</v>
          </cell>
          <cell r="I37">
            <v>274.25</v>
          </cell>
        </row>
      </sheetData>
      <sheetData sheetId="4">
        <row r="35">
          <cell r="B35">
            <v>27.63548387096774</v>
          </cell>
          <cell r="C35">
            <v>26.71612903225807</v>
          </cell>
          <cell r="D35">
            <v>33.767741935483883</v>
          </cell>
          <cell r="I35">
            <v>5.6264516129032263</v>
          </cell>
        </row>
        <row r="36">
          <cell r="D36">
            <v>7.4775650110594769E-2</v>
          </cell>
          <cell r="I36">
            <v>20.955361056045952</v>
          </cell>
        </row>
        <row r="37">
          <cell r="C37">
            <v>28.3</v>
          </cell>
          <cell r="D37">
            <v>34</v>
          </cell>
          <cell r="I37">
            <v>174.42000000000002</v>
          </cell>
        </row>
      </sheetData>
      <sheetData sheetId="5">
        <row r="35">
          <cell r="B35">
            <v>25.990000000000006</v>
          </cell>
          <cell r="C35">
            <v>25.730000000000004</v>
          </cell>
          <cell r="D35">
            <v>33.696666666666687</v>
          </cell>
          <cell r="I35">
            <v>1.238</v>
          </cell>
        </row>
        <row r="36">
          <cell r="D36">
            <v>4.1384099339732736E-2</v>
          </cell>
          <cell r="I36">
            <v>3.181152903131732</v>
          </cell>
        </row>
        <row r="37">
          <cell r="D37">
            <v>33.799999999999997</v>
          </cell>
          <cell r="I37">
            <v>37.14</v>
          </cell>
        </row>
      </sheetData>
      <sheetData sheetId="6">
        <row r="35">
          <cell r="B35">
            <v>24.643333333333331</v>
          </cell>
          <cell r="C35">
            <v>24.446666666666665</v>
          </cell>
          <cell r="D35">
            <v>33.693333333333349</v>
          </cell>
          <cell r="I35">
            <v>1.0566666666666664</v>
          </cell>
        </row>
        <row r="36">
          <cell r="D36">
            <v>2.5370813170246604E-2</v>
          </cell>
          <cell r="I36">
            <v>1.7044229144388923</v>
          </cell>
        </row>
        <row r="37">
          <cell r="D37">
            <v>33.700000000000003</v>
          </cell>
          <cell r="I37">
            <v>31.699999999999996</v>
          </cell>
        </row>
      </sheetData>
      <sheetData sheetId="7">
        <row r="35">
          <cell r="B35">
            <v>24.516666666666662</v>
          </cell>
          <cell r="C35">
            <v>24.273333333333333</v>
          </cell>
          <cell r="D35">
            <v>33.700000000000017</v>
          </cell>
          <cell r="I35">
            <v>0.8543333333333335</v>
          </cell>
        </row>
        <row r="36">
          <cell r="D36">
            <v>5.2522573143888834E-2</v>
          </cell>
          <cell r="I36">
            <v>2.1268751294074493</v>
          </cell>
        </row>
        <row r="37">
          <cell r="I37">
            <v>25.630000000000006</v>
          </cell>
        </row>
      </sheetData>
      <sheetData sheetId="8">
        <row r="35">
          <cell r="B35">
            <v>25.249999999999996</v>
          </cell>
          <cell r="C35">
            <v>25.114999999999998</v>
          </cell>
          <cell r="D35">
            <v>33.666666666666686</v>
          </cell>
          <cell r="I35">
            <v>0.51966666666666661</v>
          </cell>
        </row>
        <row r="36">
          <cell r="D36">
            <v>4.7946330148539093E-2</v>
          </cell>
          <cell r="I36">
            <v>1.7085010234490461</v>
          </cell>
        </row>
        <row r="37">
          <cell r="D37">
            <v>33.700000000000003</v>
          </cell>
          <cell r="I37">
            <v>15.59</v>
          </cell>
        </row>
      </sheetData>
      <sheetData sheetId="9">
        <row r="35">
          <cell r="B35">
            <v>26.693103448275856</v>
          </cell>
          <cell r="C35">
            <v>26.255172413793098</v>
          </cell>
          <cell r="D35">
            <v>33.710344827586212</v>
          </cell>
          <cell r="I35">
            <v>0.17826086956521742</v>
          </cell>
        </row>
        <row r="36">
          <cell r="D36">
            <v>4.8879060563560284E-2</v>
          </cell>
          <cell r="I36">
            <v>0.65917063712953339</v>
          </cell>
        </row>
        <row r="37">
          <cell r="D37">
            <v>33.799999999999997</v>
          </cell>
          <cell r="I37">
            <v>4.1000000000000005</v>
          </cell>
        </row>
      </sheetData>
      <sheetData sheetId="10">
        <row r="35">
          <cell r="B35">
            <v>27.73103448275862</v>
          </cell>
          <cell r="C35">
            <v>27.031034482758617</v>
          </cell>
          <cell r="D35">
            <v>32.134482758620692</v>
          </cell>
          <cell r="I35">
            <v>0.98275862068965514</v>
          </cell>
        </row>
        <row r="36">
          <cell r="D36">
            <v>0.84400231129880643</v>
          </cell>
          <cell r="I36">
            <v>2.2572215799703281</v>
          </cell>
        </row>
        <row r="37">
          <cell r="D37">
            <v>33.700000000000003</v>
          </cell>
          <cell r="I37">
            <v>28.5</v>
          </cell>
        </row>
      </sheetData>
      <sheetData sheetId="11">
        <row r="35">
          <cell r="B35">
            <v>28.718518518518515</v>
          </cell>
          <cell r="C35">
            <v>27.99629629629629</v>
          </cell>
          <cell r="D35">
            <v>32.89703703703703</v>
          </cell>
          <cell r="I35">
            <v>11.256071428571428</v>
          </cell>
        </row>
        <row r="36">
          <cell r="D36">
            <v>0.17474849652296551</v>
          </cell>
          <cell r="I36">
            <v>27.970221511495335</v>
          </cell>
        </row>
        <row r="37">
          <cell r="D37">
            <v>33.01</v>
          </cell>
          <cell r="I37">
            <v>315.16999999999996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Wind"/>
      <sheetName val="Collective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/>
      <sheetData sheetId="1"/>
      <sheetData sheetId="2">
        <row r="38">
          <cell r="B38">
            <v>28.559999999999995</v>
          </cell>
          <cell r="C38">
            <v>28.139999999999997</v>
          </cell>
          <cell r="D38">
            <v>33</v>
          </cell>
          <cell r="I38">
            <v>3.5566666666666662</v>
          </cell>
        </row>
        <row r="39">
          <cell r="D39">
            <v>0</v>
          </cell>
          <cell r="I39">
            <v>8.8402950229024615</v>
          </cell>
        </row>
        <row r="40">
          <cell r="D40">
            <v>33</v>
          </cell>
          <cell r="I40">
            <v>106.69999999999999</v>
          </cell>
        </row>
      </sheetData>
      <sheetData sheetId="3">
        <row r="36">
          <cell r="B36">
            <v>28.577777777777769</v>
          </cell>
          <cell r="C36">
            <v>28.025925925925929</v>
          </cell>
          <cell r="D36">
            <v>32.733333333333341</v>
          </cell>
          <cell r="I36">
            <v>5.3722222222222227</v>
          </cell>
        </row>
        <row r="37">
          <cell r="D37">
            <v>0.20191391920395602</v>
          </cell>
          <cell r="I37">
            <v>10.932575997847806</v>
          </cell>
        </row>
        <row r="38">
          <cell r="D38">
            <v>33</v>
          </cell>
          <cell r="I38">
            <v>145.05000000000001</v>
          </cell>
        </row>
      </sheetData>
      <sheetData sheetId="4">
        <row r="36">
          <cell r="B36">
            <v>28.63214285714286</v>
          </cell>
          <cell r="C36">
            <v>28.311111111111106</v>
          </cell>
          <cell r="D36">
            <v>33.240740740740733</v>
          </cell>
          <cell r="I36">
            <v>0.54074074074074074</v>
          </cell>
        </row>
        <row r="37">
          <cell r="D37">
            <v>1.0478032916019764</v>
          </cell>
          <cell r="I37">
            <v>2.7700679329713838</v>
          </cell>
        </row>
        <row r="38">
          <cell r="D38">
            <v>34.1</v>
          </cell>
          <cell r="I38">
            <v>14.6</v>
          </cell>
        </row>
      </sheetData>
      <sheetData sheetId="5">
        <row r="36">
          <cell r="B36">
            <v>27.682608695652174</v>
          </cell>
          <cell r="C36">
            <v>27.326086956521738</v>
          </cell>
          <cell r="D36">
            <v>32.939130434782612</v>
          </cell>
          <cell r="I36">
            <v>0.41739130434782618</v>
          </cell>
        </row>
        <row r="37">
          <cell r="D37">
            <v>1.1150781181091913</v>
          </cell>
          <cell r="I37">
            <v>1.0070894940430357</v>
          </cell>
        </row>
        <row r="38">
          <cell r="D38">
            <v>35</v>
          </cell>
          <cell r="I38">
            <v>9.6000000000000014</v>
          </cell>
        </row>
      </sheetData>
      <sheetData sheetId="6">
        <row r="36">
          <cell r="B36">
            <v>27.022580645161288</v>
          </cell>
          <cell r="C36">
            <v>26.554838709677419</v>
          </cell>
          <cell r="D36">
            <v>32.535483870967745</v>
          </cell>
          <cell r="I36">
            <v>0.47096774193548385</v>
          </cell>
        </row>
        <row r="37">
          <cell r="D37">
            <v>6.6072622150550847E-2</v>
          </cell>
          <cell r="I37">
            <v>1.4765260012130041</v>
          </cell>
        </row>
        <row r="38">
          <cell r="D38">
            <v>32.799999999999997</v>
          </cell>
          <cell r="I38">
            <v>14.6</v>
          </cell>
        </row>
      </sheetData>
      <sheetData sheetId="7">
        <row r="36">
          <cell r="B36">
            <v>25.01</v>
          </cell>
          <cell r="C36">
            <v>25.003333333333334</v>
          </cell>
          <cell r="D36">
            <v>32.326666666666675</v>
          </cell>
          <cell r="I36">
            <v>0.52857142857142858</v>
          </cell>
        </row>
        <row r="37">
          <cell r="D37">
            <v>1.4046556415234914</v>
          </cell>
          <cell r="I37">
            <v>0.63781908627226491</v>
          </cell>
        </row>
        <row r="38">
          <cell r="D38">
            <v>32.700000000000003</v>
          </cell>
          <cell r="I38">
            <v>7.4</v>
          </cell>
        </row>
      </sheetData>
      <sheetData sheetId="8">
        <row r="36">
          <cell r="B36">
            <v>24.129629629629633</v>
          </cell>
          <cell r="D36">
            <v>32.533333333333339</v>
          </cell>
          <cell r="I36">
            <v>1.532142857142857</v>
          </cell>
        </row>
        <row r="37">
          <cell r="D37">
            <v>5.5470019622523729E-2</v>
          </cell>
          <cell r="I37">
            <v>2.5033390400036408</v>
          </cell>
        </row>
        <row r="38">
          <cell r="D38">
            <v>32.700000000000003</v>
          </cell>
          <cell r="I38">
            <v>42.9</v>
          </cell>
        </row>
      </sheetData>
      <sheetData sheetId="9">
        <row r="36">
          <cell r="B36">
            <v>24.41</v>
          </cell>
          <cell r="C36">
            <v>24.13666666666666</v>
          </cell>
          <cell r="D36">
            <v>32.523333333333333</v>
          </cell>
          <cell r="I36">
            <v>1.1558823529411764</v>
          </cell>
        </row>
        <row r="37">
          <cell r="D37">
            <v>4.301830671520826E-2</v>
          </cell>
          <cell r="I37">
            <v>2.6484595966890105</v>
          </cell>
        </row>
        <row r="38">
          <cell r="D38">
            <v>32.6</v>
          </cell>
          <cell r="I38">
            <v>19.649999999999999</v>
          </cell>
        </row>
      </sheetData>
      <sheetData sheetId="10">
        <row r="36">
          <cell r="B36">
            <v>25.31</v>
          </cell>
          <cell r="C36">
            <v>24.92</v>
          </cell>
          <cell r="D36">
            <v>32.583333333333343</v>
          </cell>
          <cell r="I36">
            <v>1.55</v>
          </cell>
        </row>
        <row r="37">
          <cell r="D37">
            <v>7.4663998310284127E-2</v>
          </cell>
          <cell r="I37">
            <v>1.3576941236277531</v>
          </cell>
        </row>
        <row r="38">
          <cell r="D38">
            <v>32.799999999999997</v>
          </cell>
          <cell r="I38">
            <v>6.2</v>
          </cell>
        </row>
      </sheetData>
      <sheetData sheetId="11">
        <row r="36">
          <cell r="B36">
            <v>26.309677419354838</v>
          </cell>
          <cell r="C36">
            <v>26.012903225806454</v>
          </cell>
          <cell r="D36">
            <v>32.593548387096781</v>
          </cell>
          <cell r="I36">
            <v>9.7828571428571429</v>
          </cell>
        </row>
        <row r="37">
          <cell r="D37">
            <v>0.10625592962581025</v>
          </cell>
          <cell r="I37">
            <v>27.966453098330128</v>
          </cell>
        </row>
        <row r="38">
          <cell r="D38">
            <v>32.9</v>
          </cell>
          <cell r="I38">
            <v>136.96</v>
          </cell>
        </row>
      </sheetData>
      <sheetData sheetId="12">
        <row r="36">
          <cell r="B36">
            <v>27.817241379310339</v>
          </cell>
          <cell r="C36">
            <v>27.268965517241373</v>
          </cell>
          <cell r="D36">
            <v>32.548275862068969</v>
          </cell>
          <cell r="I36">
            <v>5.375</v>
          </cell>
        </row>
        <row r="37">
          <cell r="D37">
            <v>5.7449913932377056E-2</v>
          </cell>
          <cell r="I37">
            <v>7.6281823960014661</v>
          </cell>
        </row>
        <row r="38">
          <cell r="D38">
            <v>32.700000000000003</v>
          </cell>
          <cell r="I38">
            <v>21.5</v>
          </cell>
        </row>
      </sheetData>
      <sheetData sheetId="13">
        <row r="36">
          <cell r="B36">
            <v>29.212903225806453</v>
          </cell>
          <cell r="C36">
            <v>27.903225806451612</v>
          </cell>
          <cell r="D36">
            <v>32.541935483870972</v>
          </cell>
          <cell r="I36">
            <v>21.74285714285714</v>
          </cell>
        </row>
        <row r="37">
          <cell r="D37">
            <v>0.66722020030772944</v>
          </cell>
          <cell r="I37">
            <v>10.888657269969388</v>
          </cell>
        </row>
        <row r="38">
          <cell r="D38">
            <v>33.799999999999997</v>
          </cell>
          <cell r="I38">
            <v>152.19999999999999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llective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/>
      <sheetData sheetId="1">
        <row r="36">
          <cell r="B36">
            <v>28.420689655172417</v>
          </cell>
          <cell r="C36">
            <v>27.828571428571426</v>
          </cell>
          <cell r="D36">
            <v>33.596551724137939</v>
          </cell>
          <cell r="I36">
            <v>11.871428571428572</v>
          </cell>
        </row>
        <row r="37">
          <cell r="B37">
            <v>1.1412334524991412</v>
          </cell>
          <cell r="I37">
            <v>249.3</v>
          </cell>
        </row>
        <row r="38">
          <cell r="D38">
            <v>33.799999999999997</v>
          </cell>
          <cell r="I38">
            <v>19.866709411906719</v>
          </cell>
        </row>
      </sheetData>
      <sheetData sheetId="2">
        <row r="36">
          <cell r="B36">
            <v>28.257692307692306</v>
          </cell>
          <cell r="C36">
            <v>27.915384615384614</v>
          </cell>
          <cell r="D36">
            <v>33.503846153846162</v>
          </cell>
          <cell r="I36">
            <v>16.87222222222222</v>
          </cell>
        </row>
        <row r="37">
          <cell r="D37">
            <v>0.41326095313203726</v>
          </cell>
          <cell r="I37">
            <v>16.136432209272424</v>
          </cell>
        </row>
        <row r="38">
          <cell r="D38">
            <v>33.700000000000003</v>
          </cell>
          <cell r="I38">
            <v>151.84999999999997</v>
          </cell>
        </row>
      </sheetData>
      <sheetData sheetId="3">
        <row r="36">
          <cell r="B36">
            <v>27.981481481481481</v>
          </cell>
          <cell r="C36">
            <v>27.88518518518519</v>
          </cell>
          <cell r="D36">
            <v>33.840740740740735</v>
          </cell>
          <cell r="I36">
            <v>4.8693548387096781</v>
          </cell>
        </row>
        <row r="37">
          <cell r="D37">
            <v>0.28589839408086498</v>
          </cell>
          <cell r="I37">
            <v>10.895049926605468</v>
          </cell>
        </row>
        <row r="38">
          <cell r="D38">
            <v>34</v>
          </cell>
          <cell r="I38">
            <v>150.95000000000002</v>
          </cell>
        </row>
      </sheetData>
      <sheetData sheetId="4">
        <row r="36">
          <cell r="B36">
            <v>28.285185185185178</v>
          </cell>
          <cell r="C36">
            <v>27.977777777777774</v>
          </cell>
          <cell r="D36">
            <v>34.018518518518519</v>
          </cell>
          <cell r="I36">
            <v>5.6866666666666665</v>
          </cell>
        </row>
        <row r="37">
          <cell r="D37">
            <v>9.6225044864937617E-2</v>
          </cell>
          <cell r="I37">
            <v>10.60776336831478</v>
          </cell>
        </row>
        <row r="38">
          <cell r="D38">
            <v>34.5</v>
          </cell>
          <cell r="I38">
            <v>170.6</v>
          </cell>
        </row>
      </sheetData>
      <sheetData sheetId="5">
        <row r="36">
          <cell r="B36">
            <v>27.325925925925926</v>
          </cell>
          <cell r="C36">
            <v>27.177777777777777</v>
          </cell>
          <cell r="D36">
            <v>33.974074074074068</v>
          </cell>
          <cell r="I36">
            <v>6.6462962962962973</v>
          </cell>
        </row>
        <row r="37">
          <cell r="D37">
            <v>4.4657608470472884E-2</v>
          </cell>
          <cell r="I37">
            <v>17.719160239727493</v>
          </cell>
        </row>
        <row r="38">
          <cell r="D38">
            <v>34</v>
          </cell>
          <cell r="I38">
            <v>179.45000000000002</v>
          </cell>
        </row>
      </sheetData>
      <sheetData sheetId="6">
        <row r="36">
          <cell r="B36">
            <v>25.583333333333332</v>
          </cell>
          <cell r="C36">
            <v>25.475000000000001</v>
          </cell>
          <cell r="D36">
            <v>34</v>
          </cell>
          <cell r="I36">
            <v>0.311</v>
          </cell>
        </row>
        <row r="37">
          <cell r="D37">
            <v>0</v>
          </cell>
          <cell r="I37">
            <v>0.67245997188911055</v>
          </cell>
        </row>
        <row r="38">
          <cell r="D38">
            <v>34</v>
          </cell>
          <cell r="I38">
            <v>9.33</v>
          </cell>
        </row>
      </sheetData>
      <sheetData sheetId="7">
        <row r="36">
          <cell r="B36">
            <v>24.616666666666667</v>
          </cell>
          <cell r="C36">
            <v>24.425000000000001</v>
          </cell>
          <cell r="D36">
            <v>34</v>
          </cell>
          <cell r="I36">
            <v>1.2759999999999998</v>
          </cell>
        </row>
        <row r="37">
          <cell r="D37">
            <v>0</v>
          </cell>
          <cell r="I37">
            <v>2.6256107335509453</v>
          </cell>
        </row>
        <row r="38">
          <cell r="D38">
            <v>34</v>
          </cell>
          <cell r="I38">
            <v>38.279999999999994</v>
          </cell>
        </row>
      </sheetData>
      <sheetData sheetId="8">
        <row r="36">
          <cell r="B36">
            <v>24.266129032258064</v>
          </cell>
          <cell r="C36">
            <v>24.391935483870967</v>
          </cell>
          <cell r="D36">
            <v>28.45</v>
          </cell>
          <cell r="I36">
            <v>0.56709677419354831</v>
          </cell>
        </row>
        <row r="37">
          <cell r="D37">
            <v>1.3038404810405202</v>
          </cell>
          <cell r="I37">
            <v>1.6670016867585691</v>
          </cell>
        </row>
        <row r="38">
          <cell r="D38">
            <v>34</v>
          </cell>
          <cell r="I38">
            <v>17.579999999999998</v>
          </cell>
        </row>
      </sheetData>
      <sheetData sheetId="9">
        <row r="36">
          <cell r="B36">
            <v>24.75</v>
          </cell>
          <cell r="C36">
            <v>24.483333333333334</v>
          </cell>
          <cell r="D36">
            <v>28.541666666666668</v>
          </cell>
          <cell r="E36">
            <v>23.196666666666665</v>
          </cell>
          <cell r="I36">
            <v>0.13666666666666666</v>
          </cell>
        </row>
        <row r="37">
          <cell r="D37">
            <v>0.55352838966123619</v>
          </cell>
          <cell r="I37">
            <v>0.49652817632543017</v>
          </cell>
        </row>
        <row r="38">
          <cell r="D38">
            <v>29.5</v>
          </cell>
          <cell r="I38">
            <v>4.0999999999999996</v>
          </cell>
        </row>
      </sheetData>
      <sheetData sheetId="10">
        <row r="36">
          <cell r="B36">
            <v>26.129032258064516</v>
          </cell>
          <cell r="C36">
            <v>25.388709677419353</v>
          </cell>
          <cell r="D36">
            <v>29.387096774193548</v>
          </cell>
          <cell r="E36">
            <v>24.169354838709676</v>
          </cell>
          <cell r="I36">
            <v>0.16129032258064516</v>
          </cell>
        </row>
        <row r="37">
          <cell r="D37">
            <v>0.67957924996961672</v>
          </cell>
          <cell r="I37">
            <v>0.73470058271146022</v>
          </cell>
        </row>
        <row r="38">
          <cell r="D38">
            <v>30.5</v>
          </cell>
          <cell r="I38">
            <v>5</v>
          </cell>
        </row>
      </sheetData>
      <sheetData sheetId="11">
        <row r="36">
          <cell r="B36">
            <v>27.316666666666666</v>
          </cell>
          <cell r="C36">
            <v>26.408333333333335</v>
          </cell>
          <cell r="D36">
            <v>31.35</v>
          </cell>
          <cell r="E36">
            <v>24.471999999999998</v>
          </cell>
          <cell r="I36">
            <v>0.85166666666666668</v>
          </cell>
        </row>
        <row r="37">
          <cell r="D37">
            <v>1.1153320210777615</v>
          </cell>
          <cell r="I37">
            <v>4.6647704480856644</v>
          </cell>
        </row>
        <row r="38">
          <cell r="D38">
            <v>32.5</v>
          </cell>
          <cell r="I38">
            <v>25.55</v>
          </cell>
        </row>
      </sheetData>
      <sheetData sheetId="12">
        <row r="39">
          <cell r="B39">
            <v>27.870967741935484</v>
          </cell>
          <cell r="C39">
            <v>26.943548387096776</v>
          </cell>
          <cell r="I39">
            <v>2.6827586206896554</v>
          </cell>
        </row>
        <row r="40">
          <cell r="D40">
            <v>1.2070580960798312</v>
          </cell>
          <cell r="I40">
            <v>5.2830638408785129</v>
          </cell>
        </row>
        <row r="41">
          <cell r="D41">
            <v>33.5</v>
          </cell>
          <cell r="I41">
            <v>77.800000000000011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llective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/>
      <sheetData sheetId="1">
        <row r="36">
          <cell r="B36">
            <v>27.258064516129032</v>
          </cell>
          <cell r="C36">
            <v>26.561290322580643</v>
          </cell>
          <cell r="D36">
            <v>31.085483870967742</v>
          </cell>
          <cell r="E36">
            <v>25.353225806451615</v>
          </cell>
          <cell r="I36">
            <v>12.36451612903226</v>
          </cell>
        </row>
        <row r="37">
          <cell r="D37">
            <v>1.447652902021471</v>
          </cell>
          <cell r="I37">
            <v>383.30000000000007</v>
          </cell>
        </row>
        <row r="38">
          <cell r="D38">
            <v>33</v>
          </cell>
          <cell r="I38">
            <v>22.032454067989441</v>
          </cell>
        </row>
      </sheetData>
      <sheetData sheetId="2">
        <row r="36">
          <cell r="B36">
            <v>27.526785714285715</v>
          </cell>
          <cell r="C36">
            <v>26.910714285714285</v>
          </cell>
          <cell r="D36">
            <v>31.065357142857145</v>
          </cell>
          <cell r="E36">
            <v>25.017857142857142</v>
          </cell>
          <cell r="I36">
            <v>8.0714285714285712</v>
          </cell>
        </row>
        <row r="37">
          <cell r="D37">
            <v>1.3657082876602784</v>
          </cell>
          <cell r="I37">
            <v>226</v>
          </cell>
        </row>
        <row r="38">
          <cell r="D38">
            <v>33.25</v>
          </cell>
          <cell r="I38">
            <v>16.877178479803828</v>
          </cell>
        </row>
      </sheetData>
      <sheetData sheetId="3">
        <row r="36">
          <cell r="B36">
            <v>27.883870967741935</v>
          </cell>
          <cell r="C36">
            <v>27.093548387096774</v>
          </cell>
          <cell r="D36">
            <v>31.641935483870967</v>
          </cell>
          <cell r="E36">
            <v>25.98516129032258</v>
          </cell>
          <cell r="I36">
            <v>13.916129032258064</v>
          </cell>
        </row>
        <row r="37">
          <cell r="D37">
            <v>0.88337390858329456</v>
          </cell>
          <cell r="I37">
            <v>431.4</v>
          </cell>
        </row>
        <row r="38">
          <cell r="D38">
            <v>32.75</v>
          </cell>
          <cell r="I38">
            <v>38.293359709608431</v>
          </cell>
        </row>
      </sheetData>
      <sheetData sheetId="4">
        <row r="36">
          <cell r="B36">
            <v>27.683333333333334</v>
          </cell>
          <cell r="C36">
            <v>26.958333333333332</v>
          </cell>
          <cell r="D36">
            <v>31.933333333333334</v>
          </cell>
          <cell r="I36">
            <v>7.4</v>
          </cell>
        </row>
        <row r="37">
          <cell r="D37">
            <v>0.48215273966634015</v>
          </cell>
          <cell r="I37">
            <v>29.6</v>
          </cell>
        </row>
        <row r="38">
          <cell r="D38">
            <v>33</v>
          </cell>
          <cell r="I38">
            <v>9.7747975256097597</v>
          </cell>
        </row>
      </sheetData>
      <sheetData sheetId="5">
        <row r="36">
          <cell r="B36">
            <v>27.112903225806452</v>
          </cell>
          <cell r="C36">
            <v>26.298387096774192</v>
          </cell>
          <cell r="D36">
            <v>30.653225806451612</v>
          </cell>
          <cell r="E36">
            <v>25.362903225806452</v>
          </cell>
          <cell r="I36">
            <v>1.4129032258064516</v>
          </cell>
        </row>
        <row r="37">
          <cell r="D37">
            <v>0.73789514655665478</v>
          </cell>
          <cell r="I37">
            <v>43.8</v>
          </cell>
        </row>
        <row r="38">
          <cell r="D38">
            <v>31.5</v>
          </cell>
          <cell r="I38">
            <v>5.0184155491206495</v>
          </cell>
        </row>
      </sheetData>
      <sheetData sheetId="6">
        <row r="36">
          <cell r="B36">
            <v>25.576666666666664</v>
          </cell>
          <cell r="C36">
            <v>24.416666666666668</v>
          </cell>
          <cell r="D36">
            <v>28.993333333333332</v>
          </cell>
          <cell r="E36">
            <v>24.003333333333334</v>
          </cell>
          <cell r="I36">
            <v>4.5538461538461537</v>
          </cell>
        </row>
        <row r="37">
          <cell r="D37">
            <v>0.89853648567662525</v>
          </cell>
          <cell r="I37">
            <v>59.2</v>
          </cell>
        </row>
        <row r="38">
          <cell r="D38">
            <v>30</v>
          </cell>
          <cell r="I38">
            <v>4.2050793461826981</v>
          </cell>
        </row>
      </sheetData>
      <sheetData sheetId="7">
        <row r="36">
          <cell r="B36">
            <v>24.548387096774192</v>
          </cell>
          <cell r="C36">
            <v>23.346774193548388</v>
          </cell>
          <cell r="D36">
            <v>29.25</v>
          </cell>
          <cell r="E36">
            <v>22.919354838709676</v>
          </cell>
          <cell r="I36">
            <v>17.616666666666667</v>
          </cell>
        </row>
        <row r="37">
          <cell r="D37">
            <v>0.47871355387816905</v>
          </cell>
          <cell r="I37">
            <v>105.7</v>
          </cell>
        </row>
        <row r="38">
          <cell r="D38">
            <v>30</v>
          </cell>
          <cell r="I38">
            <v>24.999633330644404</v>
          </cell>
        </row>
      </sheetData>
      <sheetData sheetId="8">
        <row r="36">
          <cell r="B36">
            <v>24.177419354838708</v>
          </cell>
          <cell r="C36">
            <v>23.112903225806452</v>
          </cell>
          <cell r="D36">
            <v>29.5</v>
          </cell>
          <cell r="E36">
            <v>22.741935483870968</v>
          </cell>
          <cell r="I36">
            <v>11.995714285714286</v>
          </cell>
        </row>
        <row r="37">
          <cell r="D37">
            <v>0</v>
          </cell>
          <cell r="I37">
            <v>83.97</v>
          </cell>
        </row>
        <row r="38">
          <cell r="D38">
            <v>29.5</v>
          </cell>
          <cell r="I38">
            <v>22.493905735511902</v>
          </cell>
        </row>
      </sheetData>
      <sheetData sheetId="9">
        <row r="36">
          <cell r="B36">
            <v>24.692666666666671</v>
          </cell>
          <cell r="C36">
            <v>23.016666666666666</v>
          </cell>
          <cell r="D36">
            <v>29.503333333333334</v>
          </cell>
          <cell r="E36">
            <v>23.04</v>
          </cell>
          <cell r="I36">
            <v>2.3635666666666664</v>
          </cell>
        </row>
        <row r="37">
          <cell r="D37">
            <v>1.8257418583505797E-2</v>
          </cell>
          <cell r="I37">
            <v>70.906999999999996</v>
          </cell>
        </row>
        <row r="38">
          <cell r="D38">
            <v>29.6</v>
          </cell>
          <cell r="I38">
            <v>7.7656552166367883</v>
          </cell>
        </row>
      </sheetData>
      <sheetData sheetId="10">
        <row r="36">
          <cell r="B36">
            <v>25.858064516129033</v>
          </cell>
          <cell r="C36">
            <v>24.538709677419355</v>
          </cell>
          <cell r="D36">
            <v>29.967741935483883</v>
          </cell>
          <cell r="E36">
            <v>24.216129032258063</v>
          </cell>
          <cell r="I36">
            <v>4.8387096774193547E-2</v>
          </cell>
        </row>
        <row r="37">
          <cell r="D37">
            <v>0.21507688047535636</v>
          </cell>
          <cell r="I37">
            <v>1.5</v>
          </cell>
        </row>
        <row r="38">
          <cell r="D38">
            <v>30.1</v>
          </cell>
          <cell r="I38">
            <v>0.15247069170157584</v>
          </cell>
        </row>
      </sheetData>
      <sheetData sheetId="11">
        <row r="36">
          <cell r="B36">
            <v>27.34333333333333</v>
          </cell>
          <cell r="C36">
            <v>26.35</v>
          </cell>
          <cell r="D36">
            <v>31.566666666666663</v>
          </cell>
          <cell r="E36">
            <v>25.49666666666667</v>
          </cell>
          <cell r="I36">
            <v>16.803333333333335</v>
          </cell>
        </row>
        <row r="37">
          <cell r="D37">
            <v>0.77741096988169145</v>
          </cell>
          <cell r="I37">
            <v>504.1</v>
          </cell>
        </row>
        <row r="38">
          <cell r="D38">
            <v>32.5</v>
          </cell>
          <cell r="I38">
            <v>45.204199403132456</v>
          </cell>
        </row>
      </sheetData>
      <sheetData sheetId="12">
        <row r="36">
          <cell r="B36">
            <v>26.835483870967739</v>
          </cell>
          <cell r="C36">
            <v>26.429032258064513</v>
          </cell>
          <cell r="D36">
            <v>32.929032258064517</v>
          </cell>
          <cell r="E36">
            <v>24.377419354838711</v>
          </cell>
          <cell r="I36">
            <v>8.5451612903225787</v>
          </cell>
        </row>
        <row r="37">
          <cell r="D37">
            <v>0.19355197129296847</v>
          </cell>
          <cell r="I37">
            <v>264.89999999999992</v>
          </cell>
        </row>
        <row r="38">
          <cell r="D38">
            <v>33.1</v>
          </cell>
          <cell r="I38">
            <v>16.766829131943375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Monthly temp 00-07"/>
      <sheetName val="Monthly rainfall 00-07"/>
      <sheetName val="Temperatures"/>
    </sheetNames>
    <sheetDataSet>
      <sheetData sheetId="0">
        <row r="36">
          <cell r="B36">
            <v>27.929032258064513</v>
          </cell>
          <cell r="C36">
            <v>27.71290322580645</v>
          </cell>
          <cell r="D36">
            <v>32.996774193548383</v>
          </cell>
          <cell r="E36">
            <v>24.035483870967735</v>
          </cell>
          <cell r="I36">
            <v>4.0154838709677421</v>
          </cell>
        </row>
        <row r="37">
          <cell r="D37">
            <v>5.4674009472765399E-2</v>
          </cell>
          <cell r="I37">
            <v>124.48</v>
          </cell>
        </row>
        <row r="38">
          <cell r="D38">
            <v>33.1</v>
          </cell>
          <cell r="I38">
            <v>10.085064481271194</v>
          </cell>
        </row>
      </sheetData>
      <sheetData sheetId="1">
        <row r="33">
          <cell r="B33">
            <v>28.971428571428568</v>
          </cell>
          <cell r="C33">
            <v>27.42857142857142</v>
          </cell>
          <cell r="D33">
            <v>33.214285714285722</v>
          </cell>
          <cell r="E33">
            <v>27.460714285714285</v>
          </cell>
          <cell r="I33">
            <v>0.82035714285714278</v>
          </cell>
        </row>
        <row r="34">
          <cell r="D34">
            <v>0.13253730631840002</v>
          </cell>
          <cell r="I34">
            <v>22.97</v>
          </cell>
        </row>
        <row r="35">
          <cell r="D35">
            <v>33.5</v>
          </cell>
          <cell r="I35">
            <v>3.0064750889234819</v>
          </cell>
        </row>
      </sheetData>
      <sheetData sheetId="2">
        <row r="36">
          <cell r="B36">
            <v>28.238709677419358</v>
          </cell>
          <cell r="C36">
            <v>28.093548387096778</v>
          </cell>
          <cell r="D36">
            <v>33.599999999999994</v>
          </cell>
          <cell r="E36">
            <v>21.703225806451613</v>
          </cell>
          <cell r="I36">
            <v>2.2293548387096775</v>
          </cell>
        </row>
        <row r="37">
          <cell r="D37">
            <v>0.40824829046386302</v>
          </cell>
          <cell r="I37">
            <v>69.11</v>
          </cell>
        </row>
        <row r="38">
          <cell r="D38">
            <v>34.799999999999997</v>
          </cell>
          <cell r="I38">
            <v>5.560094085225459</v>
          </cell>
        </row>
      </sheetData>
      <sheetData sheetId="3">
        <row r="35">
          <cell r="B35">
            <v>28.024137931034481</v>
          </cell>
          <cell r="C35">
            <v>27.331034482758621</v>
          </cell>
          <cell r="D35">
            <v>35.144827586206908</v>
          </cell>
          <cell r="E35">
            <v>25.224137931034491</v>
          </cell>
          <cell r="I35">
            <v>0.251</v>
          </cell>
        </row>
        <row r="36">
          <cell r="D36">
            <v>0.3581561978632114</v>
          </cell>
          <cell r="I36">
            <v>7.5299999999999994</v>
          </cell>
        </row>
        <row r="37">
          <cell r="D37">
            <v>35.5</v>
          </cell>
          <cell r="I37">
            <v>0.86503478104281617</v>
          </cell>
        </row>
      </sheetData>
      <sheetData sheetId="4">
        <row r="36">
          <cell r="B36">
            <v>27.477419354838705</v>
          </cell>
          <cell r="C36">
            <v>26.251612903225801</v>
          </cell>
          <cell r="D36">
            <v>35.216129032258074</v>
          </cell>
          <cell r="E36">
            <v>25.780645161290323</v>
          </cell>
          <cell r="I36">
            <v>0.57464516129032261</v>
          </cell>
        </row>
        <row r="37">
          <cell r="D37">
            <v>0.12137208408731706</v>
          </cell>
          <cell r="I37">
            <v>17.814</v>
          </cell>
        </row>
        <row r="38">
          <cell r="D38">
            <v>35.5</v>
          </cell>
          <cell r="I38">
            <v>2.1290325431736532</v>
          </cell>
        </row>
      </sheetData>
      <sheetData sheetId="5">
        <row r="35">
          <cell r="B35">
            <v>25.586666666666662</v>
          </cell>
          <cell r="C35">
            <v>26.080000000000005</v>
          </cell>
          <cell r="D35">
            <v>35.366666666666653</v>
          </cell>
          <cell r="E35">
            <v>23.76</v>
          </cell>
          <cell r="I35">
            <v>4.26</v>
          </cell>
        </row>
        <row r="36">
          <cell r="D36">
            <v>5.4667227359054174E-2</v>
          </cell>
          <cell r="I36">
            <v>127.8</v>
          </cell>
        </row>
        <row r="37">
          <cell r="D37">
            <v>35.5</v>
          </cell>
          <cell r="I37">
            <v>14.625546850960996</v>
          </cell>
        </row>
      </sheetData>
      <sheetData sheetId="6">
        <row r="36">
          <cell r="B36">
            <v>24.587096774193551</v>
          </cell>
          <cell r="C36">
            <v>23.990322580645163</v>
          </cell>
          <cell r="D36">
            <v>35.31290322580643</v>
          </cell>
          <cell r="E36">
            <v>23.396774193548385</v>
          </cell>
          <cell r="I36">
            <v>0.76774193548387093</v>
          </cell>
        </row>
        <row r="37">
          <cell r="D37">
            <v>3.4077710054824344E-2</v>
          </cell>
          <cell r="I37">
            <v>23.799999999999997</v>
          </cell>
        </row>
        <row r="38">
          <cell r="D38">
            <v>35.4</v>
          </cell>
          <cell r="I38">
            <v>1.9535245236536267</v>
          </cell>
        </row>
      </sheetData>
      <sheetData sheetId="7">
        <row r="36">
          <cell r="B36">
            <v>25.116129032258065</v>
          </cell>
          <cell r="C36">
            <v>24.216129032258063</v>
          </cell>
          <cell r="D36">
            <v>35.37419354838709</v>
          </cell>
          <cell r="E36">
            <v>22.912903225806453</v>
          </cell>
          <cell r="I36">
            <v>0.5235483870967742</v>
          </cell>
        </row>
        <row r="37">
          <cell r="D37">
            <v>4.4480272297457581E-2</v>
          </cell>
          <cell r="I37">
            <v>16.23</v>
          </cell>
        </row>
        <row r="38">
          <cell r="D38">
            <v>35.4</v>
          </cell>
          <cell r="I38">
            <v>1.3158179924470221</v>
          </cell>
        </row>
      </sheetData>
      <sheetData sheetId="8">
        <row r="35">
          <cell r="B35">
            <v>25.235714285714288</v>
          </cell>
          <cell r="C35">
            <v>24.157142857142855</v>
          </cell>
          <cell r="D35">
            <v>35.399999999999984</v>
          </cell>
          <cell r="E35">
            <v>23.503571428571426</v>
          </cell>
          <cell r="I35">
            <v>1.5714285714285714</v>
          </cell>
        </row>
        <row r="36">
          <cell r="D36">
            <v>1.4471626093874067E-14</v>
          </cell>
          <cell r="I36">
            <v>44</v>
          </cell>
        </row>
        <row r="37">
          <cell r="D37">
            <v>35.4</v>
          </cell>
          <cell r="I37">
            <v>4.7858477435391347</v>
          </cell>
        </row>
      </sheetData>
      <sheetData sheetId="9">
        <row r="36">
          <cell r="B36">
            <v>26.167741935483871</v>
          </cell>
          <cell r="C36">
            <v>24.980645161290322</v>
          </cell>
          <cell r="E36">
            <v>24.43870967741935</v>
          </cell>
          <cell r="I36">
            <v>0.17419354838709677</v>
          </cell>
        </row>
        <row r="37">
          <cell r="D37">
            <v>0.16369391841095118</v>
          </cell>
          <cell r="I37">
            <v>5.4</v>
          </cell>
        </row>
        <row r="38">
          <cell r="D38">
            <v>35.5</v>
          </cell>
          <cell r="I38">
            <v>0.67476798083266309</v>
          </cell>
        </row>
      </sheetData>
      <sheetData sheetId="10">
        <row r="35">
          <cell r="B35">
            <v>27.073076923076922</v>
          </cell>
          <cell r="C35">
            <v>25.961538461538467</v>
          </cell>
          <cell r="D35">
            <v>35.399999999999991</v>
          </cell>
          <cell r="E35">
            <v>24.449999999999996</v>
          </cell>
          <cell r="I35">
            <v>4.3769230769230765</v>
          </cell>
        </row>
        <row r="36">
          <cell r="D36">
            <v>4.8989794855663099E-2</v>
          </cell>
          <cell r="I36">
            <v>113.8</v>
          </cell>
        </row>
        <row r="37">
          <cell r="D37">
            <v>35.5</v>
          </cell>
          <cell r="I37">
            <v>16.573190584611226</v>
          </cell>
        </row>
      </sheetData>
      <sheetData sheetId="11">
        <row r="36">
          <cell r="B36">
            <v>27.989999999999995</v>
          </cell>
          <cell r="C36">
            <v>26.649999999999995</v>
          </cell>
          <cell r="E36">
            <v>24.666666666666675</v>
          </cell>
          <cell r="I36">
            <v>1.6333333333333333</v>
          </cell>
        </row>
        <row r="37">
          <cell r="D37">
            <v>4.6609159969940563E-2</v>
          </cell>
          <cell r="I37">
            <v>49</v>
          </cell>
        </row>
        <row r="38">
          <cell r="D38">
            <v>35.5</v>
          </cell>
          <cell r="I38">
            <v>4.8345975358175721</v>
          </cell>
        </row>
      </sheetData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144"/>
  <sheetViews>
    <sheetView tabSelected="1" workbookViewId="0">
      <selection activeCell="D19" sqref="D19"/>
    </sheetView>
  </sheetViews>
  <sheetFormatPr defaultRowHeight="12.75"/>
  <cols>
    <col min="1" max="1" width="18.5703125" style="1" customWidth="1"/>
    <col min="2" max="2" width="9.28515625" style="1" customWidth="1"/>
    <col min="3" max="4" width="6.7109375" style="1" customWidth="1"/>
    <col min="5" max="5" width="8" style="1" customWidth="1"/>
    <col min="6" max="6" width="6.85546875" style="1" customWidth="1"/>
    <col min="7" max="7" width="10.42578125" style="1" customWidth="1"/>
    <col min="8" max="8" width="8.7109375" style="1" customWidth="1"/>
    <col min="9" max="9" width="8.5703125" style="1" customWidth="1"/>
    <col min="10" max="10" width="12" style="1" customWidth="1"/>
    <col min="11" max="11" width="7.7109375" style="1" customWidth="1"/>
    <col min="12" max="15" width="6.7109375" style="1" customWidth="1"/>
    <col min="16" max="16" width="8.140625" style="1" customWidth="1"/>
    <col min="17" max="37" width="6.7109375" style="1" customWidth="1"/>
    <col min="38" max="256" width="9.140625" style="1"/>
    <col min="257" max="257" width="18.5703125" style="1" customWidth="1"/>
    <col min="258" max="258" width="9.28515625" style="1" customWidth="1"/>
    <col min="259" max="260" width="6.7109375" style="1" customWidth="1"/>
    <col min="261" max="261" width="8" style="1" customWidth="1"/>
    <col min="262" max="262" width="6.85546875" style="1" customWidth="1"/>
    <col min="263" max="263" width="10.42578125" style="1" customWidth="1"/>
    <col min="264" max="264" width="8.7109375" style="1" customWidth="1"/>
    <col min="265" max="265" width="8.5703125" style="1" customWidth="1"/>
    <col min="266" max="266" width="12" style="1" customWidth="1"/>
    <col min="267" max="267" width="7.7109375" style="1" customWidth="1"/>
    <col min="268" max="271" width="6.7109375" style="1" customWidth="1"/>
    <col min="272" max="272" width="8.140625" style="1" customWidth="1"/>
    <col min="273" max="293" width="6.7109375" style="1" customWidth="1"/>
    <col min="294" max="512" width="9.140625" style="1"/>
    <col min="513" max="513" width="18.5703125" style="1" customWidth="1"/>
    <col min="514" max="514" width="9.28515625" style="1" customWidth="1"/>
    <col min="515" max="516" width="6.7109375" style="1" customWidth="1"/>
    <col min="517" max="517" width="8" style="1" customWidth="1"/>
    <col min="518" max="518" width="6.85546875" style="1" customWidth="1"/>
    <col min="519" max="519" width="10.42578125" style="1" customWidth="1"/>
    <col min="520" max="520" width="8.7109375" style="1" customWidth="1"/>
    <col min="521" max="521" width="8.5703125" style="1" customWidth="1"/>
    <col min="522" max="522" width="12" style="1" customWidth="1"/>
    <col min="523" max="523" width="7.7109375" style="1" customWidth="1"/>
    <col min="524" max="527" width="6.7109375" style="1" customWidth="1"/>
    <col min="528" max="528" width="8.140625" style="1" customWidth="1"/>
    <col min="529" max="549" width="6.7109375" style="1" customWidth="1"/>
    <col min="550" max="768" width="9.140625" style="1"/>
    <col min="769" max="769" width="18.5703125" style="1" customWidth="1"/>
    <col min="770" max="770" width="9.28515625" style="1" customWidth="1"/>
    <col min="771" max="772" width="6.7109375" style="1" customWidth="1"/>
    <col min="773" max="773" width="8" style="1" customWidth="1"/>
    <col min="774" max="774" width="6.85546875" style="1" customWidth="1"/>
    <col min="775" max="775" width="10.42578125" style="1" customWidth="1"/>
    <col min="776" max="776" width="8.7109375" style="1" customWidth="1"/>
    <col min="777" max="777" width="8.5703125" style="1" customWidth="1"/>
    <col min="778" max="778" width="12" style="1" customWidth="1"/>
    <col min="779" max="779" width="7.7109375" style="1" customWidth="1"/>
    <col min="780" max="783" width="6.7109375" style="1" customWidth="1"/>
    <col min="784" max="784" width="8.140625" style="1" customWidth="1"/>
    <col min="785" max="805" width="6.7109375" style="1" customWidth="1"/>
    <col min="806" max="1024" width="9.140625" style="1"/>
    <col min="1025" max="1025" width="18.5703125" style="1" customWidth="1"/>
    <col min="1026" max="1026" width="9.28515625" style="1" customWidth="1"/>
    <col min="1027" max="1028" width="6.7109375" style="1" customWidth="1"/>
    <col min="1029" max="1029" width="8" style="1" customWidth="1"/>
    <col min="1030" max="1030" width="6.85546875" style="1" customWidth="1"/>
    <col min="1031" max="1031" width="10.42578125" style="1" customWidth="1"/>
    <col min="1032" max="1032" width="8.7109375" style="1" customWidth="1"/>
    <col min="1033" max="1033" width="8.5703125" style="1" customWidth="1"/>
    <col min="1034" max="1034" width="12" style="1" customWidth="1"/>
    <col min="1035" max="1035" width="7.7109375" style="1" customWidth="1"/>
    <col min="1036" max="1039" width="6.7109375" style="1" customWidth="1"/>
    <col min="1040" max="1040" width="8.140625" style="1" customWidth="1"/>
    <col min="1041" max="1061" width="6.7109375" style="1" customWidth="1"/>
    <col min="1062" max="1280" width="9.140625" style="1"/>
    <col min="1281" max="1281" width="18.5703125" style="1" customWidth="1"/>
    <col min="1282" max="1282" width="9.28515625" style="1" customWidth="1"/>
    <col min="1283" max="1284" width="6.7109375" style="1" customWidth="1"/>
    <col min="1285" max="1285" width="8" style="1" customWidth="1"/>
    <col min="1286" max="1286" width="6.85546875" style="1" customWidth="1"/>
    <col min="1287" max="1287" width="10.42578125" style="1" customWidth="1"/>
    <col min="1288" max="1288" width="8.7109375" style="1" customWidth="1"/>
    <col min="1289" max="1289" width="8.5703125" style="1" customWidth="1"/>
    <col min="1290" max="1290" width="12" style="1" customWidth="1"/>
    <col min="1291" max="1291" width="7.7109375" style="1" customWidth="1"/>
    <col min="1292" max="1295" width="6.7109375" style="1" customWidth="1"/>
    <col min="1296" max="1296" width="8.140625" style="1" customWidth="1"/>
    <col min="1297" max="1317" width="6.7109375" style="1" customWidth="1"/>
    <col min="1318" max="1536" width="9.140625" style="1"/>
    <col min="1537" max="1537" width="18.5703125" style="1" customWidth="1"/>
    <col min="1538" max="1538" width="9.28515625" style="1" customWidth="1"/>
    <col min="1539" max="1540" width="6.7109375" style="1" customWidth="1"/>
    <col min="1541" max="1541" width="8" style="1" customWidth="1"/>
    <col min="1542" max="1542" width="6.85546875" style="1" customWidth="1"/>
    <col min="1543" max="1543" width="10.42578125" style="1" customWidth="1"/>
    <col min="1544" max="1544" width="8.7109375" style="1" customWidth="1"/>
    <col min="1545" max="1545" width="8.5703125" style="1" customWidth="1"/>
    <col min="1546" max="1546" width="12" style="1" customWidth="1"/>
    <col min="1547" max="1547" width="7.7109375" style="1" customWidth="1"/>
    <col min="1548" max="1551" width="6.7109375" style="1" customWidth="1"/>
    <col min="1552" max="1552" width="8.140625" style="1" customWidth="1"/>
    <col min="1553" max="1573" width="6.7109375" style="1" customWidth="1"/>
    <col min="1574" max="1792" width="9.140625" style="1"/>
    <col min="1793" max="1793" width="18.5703125" style="1" customWidth="1"/>
    <col min="1794" max="1794" width="9.28515625" style="1" customWidth="1"/>
    <col min="1795" max="1796" width="6.7109375" style="1" customWidth="1"/>
    <col min="1797" max="1797" width="8" style="1" customWidth="1"/>
    <col min="1798" max="1798" width="6.85546875" style="1" customWidth="1"/>
    <col min="1799" max="1799" width="10.42578125" style="1" customWidth="1"/>
    <col min="1800" max="1800" width="8.7109375" style="1" customWidth="1"/>
    <col min="1801" max="1801" width="8.5703125" style="1" customWidth="1"/>
    <col min="1802" max="1802" width="12" style="1" customWidth="1"/>
    <col min="1803" max="1803" width="7.7109375" style="1" customWidth="1"/>
    <col min="1804" max="1807" width="6.7109375" style="1" customWidth="1"/>
    <col min="1808" max="1808" width="8.140625" style="1" customWidth="1"/>
    <col min="1809" max="1829" width="6.7109375" style="1" customWidth="1"/>
    <col min="1830" max="2048" width="9.140625" style="1"/>
    <col min="2049" max="2049" width="18.5703125" style="1" customWidth="1"/>
    <col min="2050" max="2050" width="9.28515625" style="1" customWidth="1"/>
    <col min="2051" max="2052" width="6.7109375" style="1" customWidth="1"/>
    <col min="2053" max="2053" width="8" style="1" customWidth="1"/>
    <col min="2054" max="2054" width="6.85546875" style="1" customWidth="1"/>
    <col min="2055" max="2055" width="10.42578125" style="1" customWidth="1"/>
    <col min="2056" max="2056" width="8.7109375" style="1" customWidth="1"/>
    <col min="2057" max="2057" width="8.5703125" style="1" customWidth="1"/>
    <col min="2058" max="2058" width="12" style="1" customWidth="1"/>
    <col min="2059" max="2059" width="7.7109375" style="1" customWidth="1"/>
    <col min="2060" max="2063" width="6.7109375" style="1" customWidth="1"/>
    <col min="2064" max="2064" width="8.140625" style="1" customWidth="1"/>
    <col min="2065" max="2085" width="6.7109375" style="1" customWidth="1"/>
    <col min="2086" max="2304" width="9.140625" style="1"/>
    <col min="2305" max="2305" width="18.5703125" style="1" customWidth="1"/>
    <col min="2306" max="2306" width="9.28515625" style="1" customWidth="1"/>
    <col min="2307" max="2308" width="6.7109375" style="1" customWidth="1"/>
    <col min="2309" max="2309" width="8" style="1" customWidth="1"/>
    <col min="2310" max="2310" width="6.85546875" style="1" customWidth="1"/>
    <col min="2311" max="2311" width="10.42578125" style="1" customWidth="1"/>
    <col min="2312" max="2312" width="8.7109375" style="1" customWidth="1"/>
    <col min="2313" max="2313" width="8.5703125" style="1" customWidth="1"/>
    <col min="2314" max="2314" width="12" style="1" customWidth="1"/>
    <col min="2315" max="2315" width="7.7109375" style="1" customWidth="1"/>
    <col min="2316" max="2319" width="6.7109375" style="1" customWidth="1"/>
    <col min="2320" max="2320" width="8.140625" style="1" customWidth="1"/>
    <col min="2321" max="2341" width="6.7109375" style="1" customWidth="1"/>
    <col min="2342" max="2560" width="9.140625" style="1"/>
    <col min="2561" max="2561" width="18.5703125" style="1" customWidth="1"/>
    <col min="2562" max="2562" width="9.28515625" style="1" customWidth="1"/>
    <col min="2563" max="2564" width="6.7109375" style="1" customWidth="1"/>
    <col min="2565" max="2565" width="8" style="1" customWidth="1"/>
    <col min="2566" max="2566" width="6.85546875" style="1" customWidth="1"/>
    <col min="2567" max="2567" width="10.42578125" style="1" customWidth="1"/>
    <col min="2568" max="2568" width="8.7109375" style="1" customWidth="1"/>
    <col min="2569" max="2569" width="8.5703125" style="1" customWidth="1"/>
    <col min="2570" max="2570" width="12" style="1" customWidth="1"/>
    <col min="2571" max="2571" width="7.7109375" style="1" customWidth="1"/>
    <col min="2572" max="2575" width="6.7109375" style="1" customWidth="1"/>
    <col min="2576" max="2576" width="8.140625" style="1" customWidth="1"/>
    <col min="2577" max="2597" width="6.7109375" style="1" customWidth="1"/>
    <col min="2598" max="2816" width="9.140625" style="1"/>
    <col min="2817" max="2817" width="18.5703125" style="1" customWidth="1"/>
    <col min="2818" max="2818" width="9.28515625" style="1" customWidth="1"/>
    <col min="2819" max="2820" width="6.7109375" style="1" customWidth="1"/>
    <col min="2821" max="2821" width="8" style="1" customWidth="1"/>
    <col min="2822" max="2822" width="6.85546875" style="1" customWidth="1"/>
    <col min="2823" max="2823" width="10.42578125" style="1" customWidth="1"/>
    <col min="2824" max="2824" width="8.7109375" style="1" customWidth="1"/>
    <col min="2825" max="2825" width="8.5703125" style="1" customWidth="1"/>
    <col min="2826" max="2826" width="12" style="1" customWidth="1"/>
    <col min="2827" max="2827" width="7.7109375" style="1" customWidth="1"/>
    <col min="2828" max="2831" width="6.7109375" style="1" customWidth="1"/>
    <col min="2832" max="2832" width="8.140625" style="1" customWidth="1"/>
    <col min="2833" max="2853" width="6.7109375" style="1" customWidth="1"/>
    <col min="2854" max="3072" width="9.140625" style="1"/>
    <col min="3073" max="3073" width="18.5703125" style="1" customWidth="1"/>
    <col min="3074" max="3074" width="9.28515625" style="1" customWidth="1"/>
    <col min="3075" max="3076" width="6.7109375" style="1" customWidth="1"/>
    <col min="3077" max="3077" width="8" style="1" customWidth="1"/>
    <col min="3078" max="3078" width="6.85546875" style="1" customWidth="1"/>
    <col min="3079" max="3079" width="10.42578125" style="1" customWidth="1"/>
    <col min="3080" max="3080" width="8.7109375" style="1" customWidth="1"/>
    <col min="3081" max="3081" width="8.5703125" style="1" customWidth="1"/>
    <col min="3082" max="3082" width="12" style="1" customWidth="1"/>
    <col min="3083" max="3083" width="7.7109375" style="1" customWidth="1"/>
    <col min="3084" max="3087" width="6.7109375" style="1" customWidth="1"/>
    <col min="3088" max="3088" width="8.140625" style="1" customWidth="1"/>
    <col min="3089" max="3109" width="6.7109375" style="1" customWidth="1"/>
    <col min="3110" max="3328" width="9.140625" style="1"/>
    <col min="3329" max="3329" width="18.5703125" style="1" customWidth="1"/>
    <col min="3330" max="3330" width="9.28515625" style="1" customWidth="1"/>
    <col min="3331" max="3332" width="6.7109375" style="1" customWidth="1"/>
    <col min="3333" max="3333" width="8" style="1" customWidth="1"/>
    <col min="3334" max="3334" width="6.85546875" style="1" customWidth="1"/>
    <col min="3335" max="3335" width="10.42578125" style="1" customWidth="1"/>
    <col min="3336" max="3336" width="8.7109375" style="1" customWidth="1"/>
    <col min="3337" max="3337" width="8.5703125" style="1" customWidth="1"/>
    <col min="3338" max="3338" width="12" style="1" customWidth="1"/>
    <col min="3339" max="3339" width="7.7109375" style="1" customWidth="1"/>
    <col min="3340" max="3343" width="6.7109375" style="1" customWidth="1"/>
    <col min="3344" max="3344" width="8.140625" style="1" customWidth="1"/>
    <col min="3345" max="3365" width="6.7109375" style="1" customWidth="1"/>
    <col min="3366" max="3584" width="9.140625" style="1"/>
    <col min="3585" max="3585" width="18.5703125" style="1" customWidth="1"/>
    <col min="3586" max="3586" width="9.28515625" style="1" customWidth="1"/>
    <col min="3587" max="3588" width="6.7109375" style="1" customWidth="1"/>
    <col min="3589" max="3589" width="8" style="1" customWidth="1"/>
    <col min="3590" max="3590" width="6.85546875" style="1" customWidth="1"/>
    <col min="3591" max="3591" width="10.42578125" style="1" customWidth="1"/>
    <col min="3592" max="3592" width="8.7109375" style="1" customWidth="1"/>
    <col min="3593" max="3593" width="8.5703125" style="1" customWidth="1"/>
    <col min="3594" max="3594" width="12" style="1" customWidth="1"/>
    <col min="3595" max="3595" width="7.7109375" style="1" customWidth="1"/>
    <col min="3596" max="3599" width="6.7109375" style="1" customWidth="1"/>
    <col min="3600" max="3600" width="8.140625" style="1" customWidth="1"/>
    <col min="3601" max="3621" width="6.7109375" style="1" customWidth="1"/>
    <col min="3622" max="3840" width="9.140625" style="1"/>
    <col min="3841" max="3841" width="18.5703125" style="1" customWidth="1"/>
    <col min="3842" max="3842" width="9.28515625" style="1" customWidth="1"/>
    <col min="3843" max="3844" width="6.7109375" style="1" customWidth="1"/>
    <col min="3845" max="3845" width="8" style="1" customWidth="1"/>
    <col min="3846" max="3846" width="6.85546875" style="1" customWidth="1"/>
    <col min="3847" max="3847" width="10.42578125" style="1" customWidth="1"/>
    <col min="3848" max="3848" width="8.7109375" style="1" customWidth="1"/>
    <col min="3849" max="3849" width="8.5703125" style="1" customWidth="1"/>
    <col min="3850" max="3850" width="12" style="1" customWidth="1"/>
    <col min="3851" max="3851" width="7.7109375" style="1" customWidth="1"/>
    <col min="3852" max="3855" width="6.7109375" style="1" customWidth="1"/>
    <col min="3856" max="3856" width="8.140625" style="1" customWidth="1"/>
    <col min="3857" max="3877" width="6.7109375" style="1" customWidth="1"/>
    <col min="3878" max="4096" width="9.140625" style="1"/>
    <col min="4097" max="4097" width="18.5703125" style="1" customWidth="1"/>
    <col min="4098" max="4098" width="9.28515625" style="1" customWidth="1"/>
    <col min="4099" max="4100" width="6.7109375" style="1" customWidth="1"/>
    <col min="4101" max="4101" width="8" style="1" customWidth="1"/>
    <col min="4102" max="4102" width="6.85546875" style="1" customWidth="1"/>
    <col min="4103" max="4103" width="10.42578125" style="1" customWidth="1"/>
    <col min="4104" max="4104" width="8.7109375" style="1" customWidth="1"/>
    <col min="4105" max="4105" width="8.5703125" style="1" customWidth="1"/>
    <col min="4106" max="4106" width="12" style="1" customWidth="1"/>
    <col min="4107" max="4107" width="7.7109375" style="1" customWidth="1"/>
    <col min="4108" max="4111" width="6.7109375" style="1" customWidth="1"/>
    <col min="4112" max="4112" width="8.140625" style="1" customWidth="1"/>
    <col min="4113" max="4133" width="6.7109375" style="1" customWidth="1"/>
    <col min="4134" max="4352" width="9.140625" style="1"/>
    <col min="4353" max="4353" width="18.5703125" style="1" customWidth="1"/>
    <col min="4354" max="4354" width="9.28515625" style="1" customWidth="1"/>
    <col min="4355" max="4356" width="6.7109375" style="1" customWidth="1"/>
    <col min="4357" max="4357" width="8" style="1" customWidth="1"/>
    <col min="4358" max="4358" width="6.85546875" style="1" customWidth="1"/>
    <col min="4359" max="4359" width="10.42578125" style="1" customWidth="1"/>
    <col min="4360" max="4360" width="8.7109375" style="1" customWidth="1"/>
    <col min="4361" max="4361" width="8.5703125" style="1" customWidth="1"/>
    <col min="4362" max="4362" width="12" style="1" customWidth="1"/>
    <col min="4363" max="4363" width="7.7109375" style="1" customWidth="1"/>
    <col min="4364" max="4367" width="6.7109375" style="1" customWidth="1"/>
    <col min="4368" max="4368" width="8.140625" style="1" customWidth="1"/>
    <col min="4369" max="4389" width="6.7109375" style="1" customWidth="1"/>
    <col min="4390" max="4608" width="9.140625" style="1"/>
    <col min="4609" max="4609" width="18.5703125" style="1" customWidth="1"/>
    <col min="4610" max="4610" width="9.28515625" style="1" customWidth="1"/>
    <col min="4611" max="4612" width="6.7109375" style="1" customWidth="1"/>
    <col min="4613" max="4613" width="8" style="1" customWidth="1"/>
    <col min="4614" max="4614" width="6.85546875" style="1" customWidth="1"/>
    <col min="4615" max="4615" width="10.42578125" style="1" customWidth="1"/>
    <col min="4616" max="4616" width="8.7109375" style="1" customWidth="1"/>
    <col min="4617" max="4617" width="8.5703125" style="1" customWidth="1"/>
    <col min="4618" max="4618" width="12" style="1" customWidth="1"/>
    <col min="4619" max="4619" width="7.7109375" style="1" customWidth="1"/>
    <col min="4620" max="4623" width="6.7109375" style="1" customWidth="1"/>
    <col min="4624" max="4624" width="8.140625" style="1" customWidth="1"/>
    <col min="4625" max="4645" width="6.7109375" style="1" customWidth="1"/>
    <col min="4646" max="4864" width="9.140625" style="1"/>
    <col min="4865" max="4865" width="18.5703125" style="1" customWidth="1"/>
    <col min="4866" max="4866" width="9.28515625" style="1" customWidth="1"/>
    <col min="4867" max="4868" width="6.7109375" style="1" customWidth="1"/>
    <col min="4869" max="4869" width="8" style="1" customWidth="1"/>
    <col min="4870" max="4870" width="6.85546875" style="1" customWidth="1"/>
    <col min="4871" max="4871" width="10.42578125" style="1" customWidth="1"/>
    <col min="4872" max="4872" width="8.7109375" style="1" customWidth="1"/>
    <col min="4873" max="4873" width="8.5703125" style="1" customWidth="1"/>
    <col min="4874" max="4874" width="12" style="1" customWidth="1"/>
    <col min="4875" max="4875" width="7.7109375" style="1" customWidth="1"/>
    <col min="4876" max="4879" width="6.7109375" style="1" customWidth="1"/>
    <col min="4880" max="4880" width="8.140625" style="1" customWidth="1"/>
    <col min="4881" max="4901" width="6.7109375" style="1" customWidth="1"/>
    <col min="4902" max="5120" width="9.140625" style="1"/>
    <col min="5121" max="5121" width="18.5703125" style="1" customWidth="1"/>
    <col min="5122" max="5122" width="9.28515625" style="1" customWidth="1"/>
    <col min="5123" max="5124" width="6.7109375" style="1" customWidth="1"/>
    <col min="5125" max="5125" width="8" style="1" customWidth="1"/>
    <col min="5126" max="5126" width="6.85546875" style="1" customWidth="1"/>
    <col min="5127" max="5127" width="10.42578125" style="1" customWidth="1"/>
    <col min="5128" max="5128" width="8.7109375" style="1" customWidth="1"/>
    <col min="5129" max="5129" width="8.5703125" style="1" customWidth="1"/>
    <col min="5130" max="5130" width="12" style="1" customWidth="1"/>
    <col min="5131" max="5131" width="7.7109375" style="1" customWidth="1"/>
    <col min="5132" max="5135" width="6.7109375" style="1" customWidth="1"/>
    <col min="5136" max="5136" width="8.140625" style="1" customWidth="1"/>
    <col min="5137" max="5157" width="6.7109375" style="1" customWidth="1"/>
    <col min="5158" max="5376" width="9.140625" style="1"/>
    <col min="5377" max="5377" width="18.5703125" style="1" customWidth="1"/>
    <col min="5378" max="5378" width="9.28515625" style="1" customWidth="1"/>
    <col min="5379" max="5380" width="6.7109375" style="1" customWidth="1"/>
    <col min="5381" max="5381" width="8" style="1" customWidth="1"/>
    <col min="5382" max="5382" width="6.85546875" style="1" customWidth="1"/>
    <col min="5383" max="5383" width="10.42578125" style="1" customWidth="1"/>
    <col min="5384" max="5384" width="8.7109375" style="1" customWidth="1"/>
    <col min="5385" max="5385" width="8.5703125" style="1" customWidth="1"/>
    <col min="5386" max="5386" width="12" style="1" customWidth="1"/>
    <col min="5387" max="5387" width="7.7109375" style="1" customWidth="1"/>
    <col min="5388" max="5391" width="6.7109375" style="1" customWidth="1"/>
    <col min="5392" max="5392" width="8.140625" style="1" customWidth="1"/>
    <col min="5393" max="5413" width="6.7109375" style="1" customWidth="1"/>
    <col min="5414" max="5632" width="9.140625" style="1"/>
    <col min="5633" max="5633" width="18.5703125" style="1" customWidth="1"/>
    <col min="5634" max="5634" width="9.28515625" style="1" customWidth="1"/>
    <col min="5635" max="5636" width="6.7109375" style="1" customWidth="1"/>
    <col min="5637" max="5637" width="8" style="1" customWidth="1"/>
    <col min="5638" max="5638" width="6.85546875" style="1" customWidth="1"/>
    <col min="5639" max="5639" width="10.42578125" style="1" customWidth="1"/>
    <col min="5640" max="5640" width="8.7109375" style="1" customWidth="1"/>
    <col min="5641" max="5641" width="8.5703125" style="1" customWidth="1"/>
    <col min="5642" max="5642" width="12" style="1" customWidth="1"/>
    <col min="5643" max="5643" width="7.7109375" style="1" customWidth="1"/>
    <col min="5644" max="5647" width="6.7109375" style="1" customWidth="1"/>
    <col min="5648" max="5648" width="8.140625" style="1" customWidth="1"/>
    <col min="5649" max="5669" width="6.7109375" style="1" customWidth="1"/>
    <col min="5670" max="5888" width="9.140625" style="1"/>
    <col min="5889" max="5889" width="18.5703125" style="1" customWidth="1"/>
    <col min="5890" max="5890" width="9.28515625" style="1" customWidth="1"/>
    <col min="5891" max="5892" width="6.7109375" style="1" customWidth="1"/>
    <col min="5893" max="5893" width="8" style="1" customWidth="1"/>
    <col min="5894" max="5894" width="6.85546875" style="1" customWidth="1"/>
    <col min="5895" max="5895" width="10.42578125" style="1" customWidth="1"/>
    <col min="5896" max="5896" width="8.7109375" style="1" customWidth="1"/>
    <col min="5897" max="5897" width="8.5703125" style="1" customWidth="1"/>
    <col min="5898" max="5898" width="12" style="1" customWidth="1"/>
    <col min="5899" max="5899" width="7.7109375" style="1" customWidth="1"/>
    <col min="5900" max="5903" width="6.7109375" style="1" customWidth="1"/>
    <col min="5904" max="5904" width="8.140625" style="1" customWidth="1"/>
    <col min="5905" max="5925" width="6.7109375" style="1" customWidth="1"/>
    <col min="5926" max="6144" width="9.140625" style="1"/>
    <col min="6145" max="6145" width="18.5703125" style="1" customWidth="1"/>
    <col min="6146" max="6146" width="9.28515625" style="1" customWidth="1"/>
    <col min="6147" max="6148" width="6.7109375" style="1" customWidth="1"/>
    <col min="6149" max="6149" width="8" style="1" customWidth="1"/>
    <col min="6150" max="6150" width="6.85546875" style="1" customWidth="1"/>
    <col min="6151" max="6151" width="10.42578125" style="1" customWidth="1"/>
    <col min="6152" max="6152" width="8.7109375" style="1" customWidth="1"/>
    <col min="6153" max="6153" width="8.5703125" style="1" customWidth="1"/>
    <col min="6154" max="6154" width="12" style="1" customWidth="1"/>
    <col min="6155" max="6155" width="7.7109375" style="1" customWidth="1"/>
    <col min="6156" max="6159" width="6.7109375" style="1" customWidth="1"/>
    <col min="6160" max="6160" width="8.140625" style="1" customWidth="1"/>
    <col min="6161" max="6181" width="6.7109375" style="1" customWidth="1"/>
    <col min="6182" max="6400" width="9.140625" style="1"/>
    <col min="6401" max="6401" width="18.5703125" style="1" customWidth="1"/>
    <col min="6402" max="6402" width="9.28515625" style="1" customWidth="1"/>
    <col min="6403" max="6404" width="6.7109375" style="1" customWidth="1"/>
    <col min="6405" max="6405" width="8" style="1" customWidth="1"/>
    <col min="6406" max="6406" width="6.85546875" style="1" customWidth="1"/>
    <col min="6407" max="6407" width="10.42578125" style="1" customWidth="1"/>
    <col min="6408" max="6408" width="8.7109375" style="1" customWidth="1"/>
    <col min="6409" max="6409" width="8.5703125" style="1" customWidth="1"/>
    <col min="6410" max="6410" width="12" style="1" customWidth="1"/>
    <col min="6411" max="6411" width="7.7109375" style="1" customWidth="1"/>
    <col min="6412" max="6415" width="6.7109375" style="1" customWidth="1"/>
    <col min="6416" max="6416" width="8.140625" style="1" customWidth="1"/>
    <col min="6417" max="6437" width="6.7109375" style="1" customWidth="1"/>
    <col min="6438" max="6656" width="9.140625" style="1"/>
    <col min="6657" max="6657" width="18.5703125" style="1" customWidth="1"/>
    <col min="6658" max="6658" width="9.28515625" style="1" customWidth="1"/>
    <col min="6659" max="6660" width="6.7109375" style="1" customWidth="1"/>
    <col min="6661" max="6661" width="8" style="1" customWidth="1"/>
    <col min="6662" max="6662" width="6.85546875" style="1" customWidth="1"/>
    <col min="6663" max="6663" width="10.42578125" style="1" customWidth="1"/>
    <col min="6664" max="6664" width="8.7109375" style="1" customWidth="1"/>
    <col min="6665" max="6665" width="8.5703125" style="1" customWidth="1"/>
    <col min="6666" max="6666" width="12" style="1" customWidth="1"/>
    <col min="6667" max="6667" width="7.7109375" style="1" customWidth="1"/>
    <col min="6668" max="6671" width="6.7109375" style="1" customWidth="1"/>
    <col min="6672" max="6672" width="8.140625" style="1" customWidth="1"/>
    <col min="6673" max="6693" width="6.7109375" style="1" customWidth="1"/>
    <col min="6694" max="6912" width="9.140625" style="1"/>
    <col min="6913" max="6913" width="18.5703125" style="1" customWidth="1"/>
    <col min="6914" max="6914" width="9.28515625" style="1" customWidth="1"/>
    <col min="6915" max="6916" width="6.7109375" style="1" customWidth="1"/>
    <col min="6917" max="6917" width="8" style="1" customWidth="1"/>
    <col min="6918" max="6918" width="6.85546875" style="1" customWidth="1"/>
    <col min="6919" max="6919" width="10.42578125" style="1" customWidth="1"/>
    <col min="6920" max="6920" width="8.7109375" style="1" customWidth="1"/>
    <col min="6921" max="6921" width="8.5703125" style="1" customWidth="1"/>
    <col min="6922" max="6922" width="12" style="1" customWidth="1"/>
    <col min="6923" max="6923" width="7.7109375" style="1" customWidth="1"/>
    <col min="6924" max="6927" width="6.7109375" style="1" customWidth="1"/>
    <col min="6928" max="6928" width="8.140625" style="1" customWidth="1"/>
    <col min="6929" max="6949" width="6.7109375" style="1" customWidth="1"/>
    <col min="6950" max="7168" width="9.140625" style="1"/>
    <col min="7169" max="7169" width="18.5703125" style="1" customWidth="1"/>
    <col min="7170" max="7170" width="9.28515625" style="1" customWidth="1"/>
    <col min="7171" max="7172" width="6.7109375" style="1" customWidth="1"/>
    <col min="7173" max="7173" width="8" style="1" customWidth="1"/>
    <col min="7174" max="7174" width="6.85546875" style="1" customWidth="1"/>
    <col min="7175" max="7175" width="10.42578125" style="1" customWidth="1"/>
    <col min="7176" max="7176" width="8.7109375" style="1" customWidth="1"/>
    <col min="7177" max="7177" width="8.5703125" style="1" customWidth="1"/>
    <col min="7178" max="7178" width="12" style="1" customWidth="1"/>
    <col min="7179" max="7179" width="7.7109375" style="1" customWidth="1"/>
    <col min="7180" max="7183" width="6.7109375" style="1" customWidth="1"/>
    <col min="7184" max="7184" width="8.140625" style="1" customWidth="1"/>
    <col min="7185" max="7205" width="6.7109375" style="1" customWidth="1"/>
    <col min="7206" max="7424" width="9.140625" style="1"/>
    <col min="7425" max="7425" width="18.5703125" style="1" customWidth="1"/>
    <col min="7426" max="7426" width="9.28515625" style="1" customWidth="1"/>
    <col min="7427" max="7428" width="6.7109375" style="1" customWidth="1"/>
    <col min="7429" max="7429" width="8" style="1" customWidth="1"/>
    <col min="7430" max="7430" width="6.85546875" style="1" customWidth="1"/>
    <col min="7431" max="7431" width="10.42578125" style="1" customWidth="1"/>
    <col min="7432" max="7432" width="8.7109375" style="1" customWidth="1"/>
    <col min="7433" max="7433" width="8.5703125" style="1" customWidth="1"/>
    <col min="7434" max="7434" width="12" style="1" customWidth="1"/>
    <col min="7435" max="7435" width="7.7109375" style="1" customWidth="1"/>
    <col min="7436" max="7439" width="6.7109375" style="1" customWidth="1"/>
    <col min="7440" max="7440" width="8.140625" style="1" customWidth="1"/>
    <col min="7441" max="7461" width="6.7109375" style="1" customWidth="1"/>
    <col min="7462" max="7680" width="9.140625" style="1"/>
    <col min="7681" max="7681" width="18.5703125" style="1" customWidth="1"/>
    <col min="7682" max="7682" width="9.28515625" style="1" customWidth="1"/>
    <col min="7683" max="7684" width="6.7109375" style="1" customWidth="1"/>
    <col min="7685" max="7685" width="8" style="1" customWidth="1"/>
    <col min="7686" max="7686" width="6.85546875" style="1" customWidth="1"/>
    <col min="7687" max="7687" width="10.42578125" style="1" customWidth="1"/>
    <col min="7688" max="7688" width="8.7109375" style="1" customWidth="1"/>
    <col min="7689" max="7689" width="8.5703125" style="1" customWidth="1"/>
    <col min="7690" max="7690" width="12" style="1" customWidth="1"/>
    <col min="7691" max="7691" width="7.7109375" style="1" customWidth="1"/>
    <col min="7692" max="7695" width="6.7109375" style="1" customWidth="1"/>
    <col min="7696" max="7696" width="8.140625" style="1" customWidth="1"/>
    <col min="7697" max="7717" width="6.7109375" style="1" customWidth="1"/>
    <col min="7718" max="7936" width="9.140625" style="1"/>
    <col min="7937" max="7937" width="18.5703125" style="1" customWidth="1"/>
    <col min="7938" max="7938" width="9.28515625" style="1" customWidth="1"/>
    <col min="7939" max="7940" width="6.7109375" style="1" customWidth="1"/>
    <col min="7941" max="7941" width="8" style="1" customWidth="1"/>
    <col min="7942" max="7942" width="6.85546875" style="1" customWidth="1"/>
    <col min="7943" max="7943" width="10.42578125" style="1" customWidth="1"/>
    <col min="7944" max="7944" width="8.7109375" style="1" customWidth="1"/>
    <col min="7945" max="7945" width="8.5703125" style="1" customWidth="1"/>
    <col min="7946" max="7946" width="12" style="1" customWidth="1"/>
    <col min="7947" max="7947" width="7.7109375" style="1" customWidth="1"/>
    <col min="7948" max="7951" width="6.7109375" style="1" customWidth="1"/>
    <col min="7952" max="7952" width="8.140625" style="1" customWidth="1"/>
    <col min="7953" max="7973" width="6.7109375" style="1" customWidth="1"/>
    <col min="7974" max="8192" width="9.140625" style="1"/>
    <col min="8193" max="8193" width="18.5703125" style="1" customWidth="1"/>
    <col min="8194" max="8194" width="9.28515625" style="1" customWidth="1"/>
    <col min="8195" max="8196" width="6.7109375" style="1" customWidth="1"/>
    <col min="8197" max="8197" width="8" style="1" customWidth="1"/>
    <col min="8198" max="8198" width="6.85546875" style="1" customWidth="1"/>
    <col min="8199" max="8199" width="10.42578125" style="1" customWidth="1"/>
    <col min="8200" max="8200" width="8.7109375" style="1" customWidth="1"/>
    <col min="8201" max="8201" width="8.5703125" style="1" customWidth="1"/>
    <col min="8202" max="8202" width="12" style="1" customWidth="1"/>
    <col min="8203" max="8203" width="7.7109375" style="1" customWidth="1"/>
    <col min="8204" max="8207" width="6.7109375" style="1" customWidth="1"/>
    <col min="8208" max="8208" width="8.140625" style="1" customWidth="1"/>
    <col min="8209" max="8229" width="6.7109375" style="1" customWidth="1"/>
    <col min="8230" max="8448" width="9.140625" style="1"/>
    <col min="8449" max="8449" width="18.5703125" style="1" customWidth="1"/>
    <col min="8450" max="8450" width="9.28515625" style="1" customWidth="1"/>
    <col min="8451" max="8452" width="6.7109375" style="1" customWidth="1"/>
    <col min="8453" max="8453" width="8" style="1" customWidth="1"/>
    <col min="8454" max="8454" width="6.85546875" style="1" customWidth="1"/>
    <col min="8455" max="8455" width="10.42578125" style="1" customWidth="1"/>
    <col min="8456" max="8456" width="8.7109375" style="1" customWidth="1"/>
    <col min="8457" max="8457" width="8.5703125" style="1" customWidth="1"/>
    <col min="8458" max="8458" width="12" style="1" customWidth="1"/>
    <col min="8459" max="8459" width="7.7109375" style="1" customWidth="1"/>
    <col min="8460" max="8463" width="6.7109375" style="1" customWidth="1"/>
    <col min="8464" max="8464" width="8.140625" style="1" customWidth="1"/>
    <col min="8465" max="8485" width="6.7109375" style="1" customWidth="1"/>
    <col min="8486" max="8704" width="9.140625" style="1"/>
    <col min="8705" max="8705" width="18.5703125" style="1" customWidth="1"/>
    <col min="8706" max="8706" width="9.28515625" style="1" customWidth="1"/>
    <col min="8707" max="8708" width="6.7109375" style="1" customWidth="1"/>
    <col min="8709" max="8709" width="8" style="1" customWidth="1"/>
    <col min="8710" max="8710" width="6.85546875" style="1" customWidth="1"/>
    <col min="8711" max="8711" width="10.42578125" style="1" customWidth="1"/>
    <col min="8712" max="8712" width="8.7109375" style="1" customWidth="1"/>
    <col min="8713" max="8713" width="8.5703125" style="1" customWidth="1"/>
    <col min="8714" max="8714" width="12" style="1" customWidth="1"/>
    <col min="8715" max="8715" width="7.7109375" style="1" customWidth="1"/>
    <col min="8716" max="8719" width="6.7109375" style="1" customWidth="1"/>
    <col min="8720" max="8720" width="8.140625" style="1" customWidth="1"/>
    <col min="8721" max="8741" width="6.7109375" style="1" customWidth="1"/>
    <col min="8742" max="8960" width="9.140625" style="1"/>
    <col min="8961" max="8961" width="18.5703125" style="1" customWidth="1"/>
    <col min="8962" max="8962" width="9.28515625" style="1" customWidth="1"/>
    <col min="8963" max="8964" width="6.7109375" style="1" customWidth="1"/>
    <col min="8965" max="8965" width="8" style="1" customWidth="1"/>
    <col min="8966" max="8966" width="6.85546875" style="1" customWidth="1"/>
    <col min="8967" max="8967" width="10.42578125" style="1" customWidth="1"/>
    <col min="8968" max="8968" width="8.7109375" style="1" customWidth="1"/>
    <col min="8969" max="8969" width="8.5703125" style="1" customWidth="1"/>
    <col min="8970" max="8970" width="12" style="1" customWidth="1"/>
    <col min="8971" max="8971" width="7.7109375" style="1" customWidth="1"/>
    <col min="8972" max="8975" width="6.7109375" style="1" customWidth="1"/>
    <col min="8976" max="8976" width="8.140625" style="1" customWidth="1"/>
    <col min="8977" max="8997" width="6.7109375" style="1" customWidth="1"/>
    <col min="8998" max="9216" width="9.140625" style="1"/>
    <col min="9217" max="9217" width="18.5703125" style="1" customWidth="1"/>
    <col min="9218" max="9218" width="9.28515625" style="1" customWidth="1"/>
    <col min="9219" max="9220" width="6.7109375" style="1" customWidth="1"/>
    <col min="9221" max="9221" width="8" style="1" customWidth="1"/>
    <col min="9222" max="9222" width="6.85546875" style="1" customWidth="1"/>
    <col min="9223" max="9223" width="10.42578125" style="1" customWidth="1"/>
    <col min="9224" max="9224" width="8.7109375" style="1" customWidth="1"/>
    <col min="9225" max="9225" width="8.5703125" style="1" customWidth="1"/>
    <col min="9226" max="9226" width="12" style="1" customWidth="1"/>
    <col min="9227" max="9227" width="7.7109375" style="1" customWidth="1"/>
    <col min="9228" max="9231" width="6.7109375" style="1" customWidth="1"/>
    <col min="9232" max="9232" width="8.140625" style="1" customWidth="1"/>
    <col min="9233" max="9253" width="6.7109375" style="1" customWidth="1"/>
    <col min="9254" max="9472" width="9.140625" style="1"/>
    <col min="9473" max="9473" width="18.5703125" style="1" customWidth="1"/>
    <col min="9474" max="9474" width="9.28515625" style="1" customWidth="1"/>
    <col min="9475" max="9476" width="6.7109375" style="1" customWidth="1"/>
    <col min="9477" max="9477" width="8" style="1" customWidth="1"/>
    <col min="9478" max="9478" width="6.85546875" style="1" customWidth="1"/>
    <col min="9479" max="9479" width="10.42578125" style="1" customWidth="1"/>
    <col min="9480" max="9480" width="8.7109375" style="1" customWidth="1"/>
    <col min="9481" max="9481" width="8.5703125" style="1" customWidth="1"/>
    <col min="9482" max="9482" width="12" style="1" customWidth="1"/>
    <col min="9483" max="9483" width="7.7109375" style="1" customWidth="1"/>
    <col min="9484" max="9487" width="6.7109375" style="1" customWidth="1"/>
    <col min="9488" max="9488" width="8.140625" style="1" customWidth="1"/>
    <col min="9489" max="9509" width="6.7109375" style="1" customWidth="1"/>
    <col min="9510" max="9728" width="9.140625" style="1"/>
    <col min="9729" max="9729" width="18.5703125" style="1" customWidth="1"/>
    <col min="9730" max="9730" width="9.28515625" style="1" customWidth="1"/>
    <col min="9731" max="9732" width="6.7109375" style="1" customWidth="1"/>
    <col min="9733" max="9733" width="8" style="1" customWidth="1"/>
    <col min="9734" max="9734" width="6.85546875" style="1" customWidth="1"/>
    <col min="9735" max="9735" width="10.42578125" style="1" customWidth="1"/>
    <col min="9736" max="9736" width="8.7109375" style="1" customWidth="1"/>
    <col min="9737" max="9737" width="8.5703125" style="1" customWidth="1"/>
    <col min="9738" max="9738" width="12" style="1" customWidth="1"/>
    <col min="9739" max="9739" width="7.7109375" style="1" customWidth="1"/>
    <col min="9740" max="9743" width="6.7109375" style="1" customWidth="1"/>
    <col min="9744" max="9744" width="8.140625" style="1" customWidth="1"/>
    <col min="9745" max="9765" width="6.7109375" style="1" customWidth="1"/>
    <col min="9766" max="9984" width="9.140625" style="1"/>
    <col min="9985" max="9985" width="18.5703125" style="1" customWidth="1"/>
    <col min="9986" max="9986" width="9.28515625" style="1" customWidth="1"/>
    <col min="9987" max="9988" width="6.7109375" style="1" customWidth="1"/>
    <col min="9989" max="9989" width="8" style="1" customWidth="1"/>
    <col min="9990" max="9990" width="6.85546875" style="1" customWidth="1"/>
    <col min="9991" max="9991" width="10.42578125" style="1" customWidth="1"/>
    <col min="9992" max="9992" width="8.7109375" style="1" customWidth="1"/>
    <col min="9993" max="9993" width="8.5703125" style="1" customWidth="1"/>
    <col min="9994" max="9994" width="12" style="1" customWidth="1"/>
    <col min="9995" max="9995" width="7.7109375" style="1" customWidth="1"/>
    <col min="9996" max="9999" width="6.7109375" style="1" customWidth="1"/>
    <col min="10000" max="10000" width="8.140625" style="1" customWidth="1"/>
    <col min="10001" max="10021" width="6.7109375" style="1" customWidth="1"/>
    <col min="10022" max="10240" width="9.140625" style="1"/>
    <col min="10241" max="10241" width="18.5703125" style="1" customWidth="1"/>
    <col min="10242" max="10242" width="9.28515625" style="1" customWidth="1"/>
    <col min="10243" max="10244" width="6.7109375" style="1" customWidth="1"/>
    <col min="10245" max="10245" width="8" style="1" customWidth="1"/>
    <col min="10246" max="10246" width="6.85546875" style="1" customWidth="1"/>
    <col min="10247" max="10247" width="10.42578125" style="1" customWidth="1"/>
    <col min="10248" max="10248" width="8.7109375" style="1" customWidth="1"/>
    <col min="10249" max="10249" width="8.5703125" style="1" customWidth="1"/>
    <col min="10250" max="10250" width="12" style="1" customWidth="1"/>
    <col min="10251" max="10251" width="7.7109375" style="1" customWidth="1"/>
    <col min="10252" max="10255" width="6.7109375" style="1" customWidth="1"/>
    <col min="10256" max="10256" width="8.140625" style="1" customWidth="1"/>
    <col min="10257" max="10277" width="6.7109375" style="1" customWidth="1"/>
    <col min="10278" max="10496" width="9.140625" style="1"/>
    <col min="10497" max="10497" width="18.5703125" style="1" customWidth="1"/>
    <col min="10498" max="10498" width="9.28515625" style="1" customWidth="1"/>
    <col min="10499" max="10500" width="6.7109375" style="1" customWidth="1"/>
    <col min="10501" max="10501" width="8" style="1" customWidth="1"/>
    <col min="10502" max="10502" width="6.85546875" style="1" customWidth="1"/>
    <col min="10503" max="10503" width="10.42578125" style="1" customWidth="1"/>
    <col min="10504" max="10504" width="8.7109375" style="1" customWidth="1"/>
    <col min="10505" max="10505" width="8.5703125" style="1" customWidth="1"/>
    <col min="10506" max="10506" width="12" style="1" customWidth="1"/>
    <col min="10507" max="10507" width="7.7109375" style="1" customWidth="1"/>
    <col min="10508" max="10511" width="6.7109375" style="1" customWidth="1"/>
    <col min="10512" max="10512" width="8.140625" style="1" customWidth="1"/>
    <col min="10513" max="10533" width="6.7109375" style="1" customWidth="1"/>
    <col min="10534" max="10752" width="9.140625" style="1"/>
    <col min="10753" max="10753" width="18.5703125" style="1" customWidth="1"/>
    <col min="10754" max="10754" width="9.28515625" style="1" customWidth="1"/>
    <col min="10755" max="10756" width="6.7109375" style="1" customWidth="1"/>
    <col min="10757" max="10757" width="8" style="1" customWidth="1"/>
    <col min="10758" max="10758" width="6.85546875" style="1" customWidth="1"/>
    <col min="10759" max="10759" width="10.42578125" style="1" customWidth="1"/>
    <col min="10760" max="10760" width="8.7109375" style="1" customWidth="1"/>
    <col min="10761" max="10761" width="8.5703125" style="1" customWidth="1"/>
    <col min="10762" max="10762" width="12" style="1" customWidth="1"/>
    <col min="10763" max="10763" width="7.7109375" style="1" customWidth="1"/>
    <col min="10764" max="10767" width="6.7109375" style="1" customWidth="1"/>
    <col min="10768" max="10768" width="8.140625" style="1" customWidth="1"/>
    <col min="10769" max="10789" width="6.7109375" style="1" customWidth="1"/>
    <col min="10790" max="11008" width="9.140625" style="1"/>
    <col min="11009" max="11009" width="18.5703125" style="1" customWidth="1"/>
    <col min="11010" max="11010" width="9.28515625" style="1" customWidth="1"/>
    <col min="11011" max="11012" width="6.7109375" style="1" customWidth="1"/>
    <col min="11013" max="11013" width="8" style="1" customWidth="1"/>
    <col min="11014" max="11014" width="6.85546875" style="1" customWidth="1"/>
    <col min="11015" max="11015" width="10.42578125" style="1" customWidth="1"/>
    <col min="11016" max="11016" width="8.7109375" style="1" customWidth="1"/>
    <col min="11017" max="11017" width="8.5703125" style="1" customWidth="1"/>
    <col min="11018" max="11018" width="12" style="1" customWidth="1"/>
    <col min="11019" max="11019" width="7.7109375" style="1" customWidth="1"/>
    <col min="11020" max="11023" width="6.7109375" style="1" customWidth="1"/>
    <col min="11024" max="11024" width="8.140625" style="1" customWidth="1"/>
    <col min="11025" max="11045" width="6.7109375" style="1" customWidth="1"/>
    <col min="11046" max="11264" width="9.140625" style="1"/>
    <col min="11265" max="11265" width="18.5703125" style="1" customWidth="1"/>
    <col min="11266" max="11266" width="9.28515625" style="1" customWidth="1"/>
    <col min="11267" max="11268" width="6.7109375" style="1" customWidth="1"/>
    <col min="11269" max="11269" width="8" style="1" customWidth="1"/>
    <col min="11270" max="11270" width="6.85546875" style="1" customWidth="1"/>
    <col min="11271" max="11271" width="10.42578125" style="1" customWidth="1"/>
    <col min="11272" max="11272" width="8.7109375" style="1" customWidth="1"/>
    <col min="11273" max="11273" width="8.5703125" style="1" customWidth="1"/>
    <col min="11274" max="11274" width="12" style="1" customWidth="1"/>
    <col min="11275" max="11275" width="7.7109375" style="1" customWidth="1"/>
    <col min="11276" max="11279" width="6.7109375" style="1" customWidth="1"/>
    <col min="11280" max="11280" width="8.140625" style="1" customWidth="1"/>
    <col min="11281" max="11301" width="6.7109375" style="1" customWidth="1"/>
    <col min="11302" max="11520" width="9.140625" style="1"/>
    <col min="11521" max="11521" width="18.5703125" style="1" customWidth="1"/>
    <col min="11522" max="11522" width="9.28515625" style="1" customWidth="1"/>
    <col min="11523" max="11524" width="6.7109375" style="1" customWidth="1"/>
    <col min="11525" max="11525" width="8" style="1" customWidth="1"/>
    <col min="11526" max="11526" width="6.85546875" style="1" customWidth="1"/>
    <col min="11527" max="11527" width="10.42578125" style="1" customWidth="1"/>
    <col min="11528" max="11528" width="8.7109375" style="1" customWidth="1"/>
    <col min="11529" max="11529" width="8.5703125" style="1" customWidth="1"/>
    <col min="11530" max="11530" width="12" style="1" customWidth="1"/>
    <col min="11531" max="11531" width="7.7109375" style="1" customWidth="1"/>
    <col min="11532" max="11535" width="6.7109375" style="1" customWidth="1"/>
    <col min="11536" max="11536" width="8.140625" style="1" customWidth="1"/>
    <col min="11537" max="11557" width="6.7109375" style="1" customWidth="1"/>
    <col min="11558" max="11776" width="9.140625" style="1"/>
    <col min="11777" max="11777" width="18.5703125" style="1" customWidth="1"/>
    <col min="11778" max="11778" width="9.28515625" style="1" customWidth="1"/>
    <col min="11779" max="11780" width="6.7109375" style="1" customWidth="1"/>
    <col min="11781" max="11781" width="8" style="1" customWidth="1"/>
    <col min="11782" max="11782" width="6.85546875" style="1" customWidth="1"/>
    <col min="11783" max="11783" width="10.42578125" style="1" customWidth="1"/>
    <col min="11784" max="11784" width="8.7109375" style="1" customWidth="1"/>
    <col min="11785" max="11785" width="8.5703125" style="1" customWidth="1"/>
    <col min="11786" max="11786" width="12" style="1" customWidth="1"/>
    <col min="11787" max="11787" width="7.7109375" style="1" customWidth="1"/>
    <col min="11788" max="11791" width="6.7109375" style="1" customWidth="1"/>
    <col min="11792" max="11792" width="8.140625" style="1" customWidth="1"/>
    <col min="11793" max="11813" width="6.7109375" style="1" customWidth="1"/>
    <col min="11814" max="12032" width="9.140625" style="1"/>
    <col min="12033" max="12033" width="18.5703125" style="1" customWidth="1"/>
    <col min="12034" max="12034" width="9.28515625" style="1" customWidth="1"/>
    <col min="12035" max="12036" width="6.7109375" style="1" customWidth="1"/>
    <col min="12037" max="12037" width="8" style="1" customWidth="1"/>
    <col min="12038" max="12038" width="6.85546875" style="1" customWidth="1"/>
    <col min="12039" max="12039" width="10.42578125" style="1" customWidth="1"/>
    <col min="12040" max="12040" width="8.7109375" style="1" customWidth="1"/>
    <col min="12041" max="12041" width="8.5703125" style="1" customWidth="1"/>
    <col min="12042" max="12042" width="12" style="1" customWidth="1"/>
    <col min="12043" max="12043" width="7.7109375" style="1" customWidth="1"/>
    <col min="12044" max="12047" width="6.7109375" style="1" customWidth="1"/>
    <col min="12048" max="12048" width="8.140625" style="1" customWidth="1"/>
    <col min="12049" max="12069" width="6.7109375" style="1" customWidth="1"/>
    <col min="12070" max="12288" width="9.140625" style="1"/>
    <col min="12289" max="12289" width="18.5703125" style="1" customWidth="1"/>
    <col min="12290" max="12290" width="9.28515625" style="1" customWidth="1"/>
    <col min="12291" max="12292" width="6.7109375" style="1" customWidth="1"/>
    <col min="12293" max="12293" width="8" style="1" customWidth="1"/>
    <col min="12294" max="12294" width="6.85546875" style="1" customWidth="1"/>
    <col min="12295" max="12295" width="10.42578125" style="1" customWidth="1"/>
    <col min="12296" max="12296" width="8.7109375" style="1" customWidth="1"/>
    <col min="12297" max="12297" width="8.5703125" style="1" customWidth="1"/>
    <col min="12298" max="12298" width="12" style="1" customWidth="1"/>
    <col min="12299" max="12299" width="7.7109375" style="1" customWidth="1"/>
    <col min="12300" max="12303" width="6.7109375" style="1" customWidth="1"/>
    <col min="12304" max="12304" width="8.140625" style="1" customWidth="1"/>
    <col min="12305" max="12325" width="6.7109375" style="1" customWidth="1"/>
    <col min="12326" max="12544" width="9.140625" style="1"/>
    <col min="12545" max="12545" width="18.5703125" style="1" customWidth="1"/>
    <col min="12546" max="12546" width="9.28515625" style="1" customWidth="1"/>
    <col min="12547" max="12548" width="6.7109375" style="1" customWidth="1"/>
    <col min="12549" max="12549" width="8" style="1" customWidth="1"/>
    <col min="12550" max="12550" width="6.85546875" style="1" customWidth="1"/>
    <col min="12551" max="12551" width="10.42578125" style="1" customWidth="1"/>
    <col min="12552" max="12552" width="8.7109375" style="1" customWidth="1"/>
    <col min="12553" max="12553" width="8.5703125" style="1" customWidth="1"/>
    <col min="12554" max="12554" width="12" style="1" customWidth="1"/>
    <col min="12555" max="12555" width="7.7109375" style="1" customWidth="1"/>
    <col min="12556" max="12559" width="6.7109375" style="1" customWidth="1"/>
    <col min="12560" max="12560" width="8.140625" style="1" customWidth="1"/>
    <col min="12561" max="12581" width="6.7109375" style="1" customWidth="1"/>
    <col min="12582" max="12800" width="9.140625" style="1"/>
    <col min="12801" max="12801" width="18.5703125" style="1" customWidth="1"/>
    <col min="12802" max="12802" width="9.28515625" style="1" customWidth="1"/>
    <col min="12803" max="12804" width="6.7109375" style="1" customWidth="1"/>
    <col min="12805" max="12805" width="8" style="1" customWidth="1"/>
    <col min="12806" max="12806" width="6.85546875" style="1" customWidth="1"/>
    <col min="12807" max="12807" width="10.42578125" style="1" customWidth="1"/>
    <col min="12808" max="12808" width="8.7109375" style="1" customWidth="1"/>
    <col min="12809" max="12809" width="8.5703125" style="1" customWidth="1"/>
    <col min="12810" max="12810" width="12" style="1" customWidth="1"/>
    <col min="12811" max="12811" width="7.7109375" style="1" customWidth="1"/>
    <col min="12812" max="12815" width="6.7109375" style="1" customWidth="1"/>
    <col min="12816" max="12816" width="8.140625" style="1" customWidth="1"/>
    <col min="12817" max="12837" width="6.7109375" style="1" customWidth="1"/>
    <col min="12838" max="13056" width="9.140625" style="1"/>
    <col min="13057" max="13057" width="18.5703125" style="1" customWidth="1"/>
    <col min="13058" max="13058" width="9.28515625" style="1" customWidth="1"/>
    <col min="13059" max="13060" width="6.7109375" style="1" customWidth="1"/>
    <col min="13061" max="13061" width="8" style="1" customWidth="1"/>
    <col min="13062" max="13062" width="6.85546875" style="1" customWidth="1"/>
    <col min="13063" max="13063" width="10.42578125" style="1" customWidth="1"/>
    <col min="13064" max="13064" width="8.7109375" style="1" customWidth="1"/>
    <col min="13065" max="13065" width="8.5703125" style="1" customWidth="1"/>
    <col min="13066" max="13066" width="12" style="1" customWidth="1"/>
    <col min="13067" max="13067" width="7.7109375" style="1" customWidth="1"/>
    <col min="13068" max="13071" width="6.7109375" style="1" customWidth="1"/>
    <col min="13072" max="13072" width="8.140625" style="1" customWidth="1"/>
    <col min="13073" max="13093" width="6.7109375" style="1" customWidth="1"/>
    <col min="13094" max="13312" width="9.140625" style="1"/>
    <col min="13313" max="13313" width="18.5703125" style="1" customWidth="1"/>
    <col min="13314" max="13314" width="9.28515625" style="1" customWidth="1"/>
    <col min="13315" max="13316" width="6.7109375" style="1" customWidth="1"/>
    <col min="13317" max="13317" width="8" style="1" customWidth="1"/>
    <col min="13318" max="13318" width="6.85546875" style="1" customWidth="1"/>
    <col min="13319" max="13319" width="10.42578125" style="1" customWidth="1"/>
    <col min="13320" max="13320" width="8.7109375" style="1" customWidth="1"/>
    <col min="13321" max="13321" width="8.5703125" style="1" customWidth="1"/>
    <col min="13322" max="13322" width="12" style="1" customWidth="1"/>
    <col min="13323" max="13323" width="7.7109375" style="1" customWidth="1"/>
    <col min="13324" max="13327" width="6.7109375" style="1" customWidth="1"/>
    <col min="13328" max="13328" width="8.140625" style="1" customWidth="1"/>
    <col min="13329" max="13349" width="6.7109375" style="1" customWidth="1"/>
    <col min="13350" max="13568" width="9.140625" style="1"/>
    <col min="13569" max="13569" width="18.5703125" style="1" customWidth="1"/>
    <col min="13570" max="13570" width="9.28515625" style="1" customWidth="1"/>
    <col min="13571" max="13572" width="6.7109375" style="1" customWidth="1"/>
    <col min="13573" max="13573" width="8" style="1" customWidth="1"/>
    <col min="13574" max="13574" width="6.85546875" style="1" customWidth="1"/>
    <col min="13575" max="13575" width="10.42578125" style="1" customWidth="1"/>
    <col min="13576" max="13576" width="8.7109375" style="1" customWidth="1"/>
    <col min="13577" max="13577" width="8.5703125" style="1" customWidth="1"/>
    <col min="13578" max="13578" width="12" style="1" customWidth="1"/>
    <col min="13579" max="13579" width="7.7109375" style="1" customWidth="1"/>
    <col min="13580" max="13583" width="6.7109375" style="1" customWidth="1"/>
    <col min="13584" max="13584" width="8.140625" style="1" customWidth="1"/>
    <col min="13585" max="13605" width="6.7109375" style="1" customWidth="1"/>
    <col min="13606" max="13824" width="9.140625" style="1"/>
    <col min="13825" max="13825" width="18.5703125" style="1" customWidth="1"/>
    <col min="13826" max="13826" width="9.28515625" style="1" customWidth="1"/>
    <col min="13827" max="13828" width="6.7109375" style="1" customWidth="1"/>
    <col min="13829" max="13829" width="8" style="1" customWidth="1"/>
    <col min="13830" max="13830" width="6.85546875" style="1" customWidth="1"/>
    <col min="13831" max="13831" width="10.42578125" style="1" customWidth="1"/>
    <col min="13832" max="13832" width="8.7109375" style="1" customWidth="1"/>
    <col min="13833" max="13833" width="8.5703125" style="1" customWidth="1"/>
    <col min="13834" max="13834" width="12" style="1" customWidth="1"/>
    <col min="13835" max="13835" width="7.7109375" style="1" customWidth="1"/>
    <col min="13836" max="13839" width="6.7109375" style="1" customWidth="1"/>
    <col min="13840" max="13840" width="8.140625" style="1" customWidth="1"/>
    <col min="13841" max="13861" width="6.7109375" style="1" customWidth="1"/>
    <col min="13862" max="14080" width="9.140625" style="1"/>
    <col min="14081" max="14081" width="18.5703125" style="1" customWidth="1"/>
    <col min="14082" max="14082" width="9.28515625" style="1" customWidth="1"/>
    <col min="14083" max="14084" width="6.7109375" style="1" customWidth="1"/>
    <col min="14085" max="14085" width="8" style="1" customWidth="1"/>
    <col min="14086" max="14086" width="6.85546875" style="1" customWidth="1"/>
    <col min="14087" max="14087" width="10.42578125" style="1" customWidth="1"/>
    <col min="14088" max="14088" width="8.7109375" style="1" customWidth="1"/>
    <col min="14089" max="14089" width="8.5703125" style="1" customWidth="1"/>
    <col min="14090" max="14090" width="12" style="1" customWidth="1"/>
    <col min="14091" max="14091" width="7.7109375" style="1" customWidth="1"/>
    <col min="14092" max="14095" width="6.7109375" style="1" customWidth="1"/>
    <col min="14096" max="14096" width="8.140625" style="1" customWidth="1"/>
    <col min="14097" max="14117" width="6.7109375" style="1" customWidth="1"/>
    <col min="14118" max="14336" width="9.140625" style="1"/>
    <col min="14337" max="14337" width="18.5703125" style="1" customWidth="1"/>
    <col min="14338" max="14338" width="9.28515625" style="1" customWidth="1"/>
    <col min="14339" max="14340" width="6.7109375" style="1" customWidth="1"/>
    <col min="14341" max="14341" width="8" style="1" customWidth="1"/>
    <col min="14342" max="14342" width="6.85546875" style="1" customWidth="1"/>
    <col min="14343" max="14343" width="10.42578125" style="1" customWidth="1"/>
    <col min="14344" max="14344" width="8.7109375" style="1" customWidth="1"/>
    <col min="14345" max="14345" width="8.5703125" style="1" customWidth="1"/>
    <col min="14346" max="14346" width="12" style="1" customWidth="1"/>
    <col min="14347" max="14347" width="7.7109375" style="1" customWidth="1"/>
    <col min="14348" max="14351" width="6.7109375" style="1" customWidth="1"/>
    <col min="14352" max="14352" width="8.140625" style="1" customWidth="1"/>
    <col min="14353" max="14373" width="6.7109375" style="1" customWidth="1"/>
    <col min="14374" max="14592" width="9.140625" style="1"/>
    <col min="14593" max="14593" width="18.5703125" style="1" customWidth="1"/>
    <col min="14594" max="14594" width="9.28515625" style="1" customWidth="1"/>
    <col min="14595" max="14596" width="6.7109375" style="1" customWidth="1"/>
    <col min="14597" max="14597" width="8" style="1" customWidth="1"/>
    <col min="14598" max="14598" width="6.85546875" style="1" customWidth="1"/>
    <col min="14599" max="14599" width="10.42578125" style="1" customWidth="1"/>
    <col min="14600" max="14600" width="8.7109375" style="1" customWidth="1"/>
    <col min="14601" max="14601" width="8.5703125" style="1" customWidth="1"/>
    <col min="14602" max="14602" width="12" style="1" customWidth="1"/>
    <col min="14603" max="14603" width="7.7109375" style="1" customWidth="1"/>
    <col min="14604" max="14607" width="6.7109375" style="1" customWidth="1"/>
    <col min="14608" max="14608" width="8.140625" style="1" customWidth="1"/>
    <col min="14609" max="14629" width="6.7109375" style="1" customWidth="1"/>
    <col min="14630" max="14848" width="9.140625" style="1"/>
    <col min="14849" max="14849" width="18.5703125" style="1" customWidth="1"/>
    <col min="14850" max="14850" width="9.28515625" style="1" customWidth="1"/>
    <col min="14851" max="14852" width="6.7109375" style="1" customWidth="1"/>
    <col min="14853" max="14853" width="8" style="1" customWidth="1"/>
    <col min="14854" max="14854" width="6.85546875" style="1" customWidth="1"/>
    <col min="14855" max="14855" width="10.42578125" style="1" customWidth="1"/>
    <col min="14856" max="14856" width="8.7109375" style="1" customWidth="1"/>
    <col min="14857" max="14857" width="8.5703125" style="1" customWidth="1"/>
    <col min="14858" max="14858" width="12" style="1" customWidth="1"/>
    <col min="14859" max="14859" width="7.7109375" style="1" customWidth="1"/>
    <col min="14860" max="14863" width="6.7109375" style="1" customWidth="1"/>
    <col min="14864" max="14864" width="8.140625" style="1" customWidth="1"/>
    <col min="14865" max="14885" width="6.7109375" style="1" customWidth="1"/>
    <col min="14886" max="15104" width="9.140625" style="1"/>
    <col min="15105" max="15105" width="18.5703125" style="1" customWidth="1"/>
    <col min="15106" max="15106" width="9.28515625" style="1" customWidth="1"/>
    <col min="15107" max="15108" width="6.7109375" style="1" customWidth="1"/>
    <col min="15109" max="15109" width="8" style="1" customWidth="1"/>
    <col min="15110" max="15110" width="6.85546875" style="1" customWidth="1"/>
    <col min="15111" max="15111" width="10.42578125" style="1" customWidth="1"/>
    <col min="15112" max="15112" width="8.7109375" style="1" customWidth="1"/>
    <col min="15113" max="15113" width="8.5703125" style="1" customWidth="1"/>
    <col min="15114" max="15114" width="12" style="1" customWidth="1"/>
    <col min="15115" max="15115" width="7.7109375" style="1" customWidth="1"/>
    <col min="15116" max="15119" width="6.7109375" style="1" customWidth="1"/>
    <col min="15120" max="15120" width="8.140625" style="1" customWidth="1"/>
    <col min="15121" max="15141" width="6.7109375" style="1" customWidth="1"/>
    <col min="15142" max="15360" width="9.140625" style="1"/>
    <col min="15361" max="15361" width="18.5703125" style="1" customWidth="1"/>
    <col min="15362" max="15362" width="9.28515625" style="1" customWidth="1"/>
    <col min="15363" max="15364" width="6.7109375" style="1" customWidth="1"/>
    <col min="15365" max="15365" width="8" style="1" customWidth="1"/>
    <col min="15366" max="15366" width="6.85546875" style="1" customWidth="1"/>
    <col min="15367" max="15367" width="10.42578125" style="1" customWidth="1"/>
    <col min="15368" max="15368" width="8.7109375" style="1" customWidth="1"/>
    <col min="15369" max="15369" width="8.5703125" style="1" customWidth="1"/>
    <col min="15370" max="15370" width="12" style="1" customWidth="1"/>
    <col min="15371" max="15371" width="7.7109375" style="1" customWidth="1"/>
    <col min="15372" max="15375" width="6.7109375" style="1" customWidth="1"/>
    <col min="15376" max="15376" width="8.140625" style="1" customWidth="1"/>
    <col min="15377" max="15397" width="6.7109375" style="1" customWidth="1"/>
    <col min="15398" max="15616" width="9.140625" style="1"/>
    <col min="15617" max="15617" width="18.5703125" style="1" customWidth="1"/>
    <col min="15618" max="15618" width="9.28515625" style="1" customWidth="1"/>
    <col min="15619" max="15620" width="6.7109375" style="1" customWidth="1"/>
    <col min="15621" max="15621" width="8" style="1" customWidth="1"/>
    <col min="15622" max="15622" width="6.85546875" style="1" customWidth="1"/>
    <col min="15623" max="15623" width="10.42578125" style="1" customWidth="1"/>
    <col min="15624" max="15624" width="8.7109375" style="1" customWidth="1"/>
    <col min="15625" max="15625" width="8.5703125" style="1" customWidth="1"/>
    <col min="15626" max="15626" width="12" style="1" customWidth="1"/>
    <col min="15627" max="15627" width="7.7109375" style="1" customWidth="1"/>
    <col min="15628" max="15631" width="6.7109375" style="1" customWidth="1"/>
    <col min="15632" max="15632" width="8.140625" style="1" customWidth="1"/>
    <col min="15633" max="15653" width="6.7109375" style="1" customWidth="1"/>
    <col min="15654" max="15872" width="9.140625" style="1"/>
    <col min="15873" max="15873" width="18.5703125" style="1" customWidth="1"/>
    <col min="15874" max="15874" width="9.28515625" style="1" customWidth="1"/>
    <col min="15875" max="15876" width="6.7109375" style="1" customWidth="1"/>
    <col min="15877" max="15877" width="8" style="1" customWidth="1"/>
    <col min="15878" max="15878" width="6.85546875" style="1" customWidth="1"/>
    <col min="15879" max="15879" width="10.42578125" style="1" customWidth="1"/>
    <col min="15880" max="15880" width="8.7109375" style="1" customWidth="1"/>
    <col min="15881" max="15881" width="8.5703125" style="1" customWidth="1"/>
    <col min="15882" max="15882" width="12" style="1" customWidth="1"/>
    <col min="15883" max="15883" width="7.7109375" style="1" customWidth="1"/>
    <col min="15884" max="15887" width="6.7109375" style="1" customWidth="1"/>
    <col min="15888" max="15888" width="8.140625" style="1" customWidth="1"/>
    <col min="15889" max="15909" width="6.7109375" style="1" customWidth="1"/>
    <col min="15910" max="16128" width="9.140625" style="1"/>
    <col min="16129" max="16129" width="18.5703125" style="1" customWidth="1"/>
    <col min="16130" max="16130" width="9.28515625" style="1" customWidth="1"/>
    <col min="16131" max="16132" width="6.7109375" style="1" customWidth="1"/>
    <col min="16133" max="16133" width="8" style="1" customWidth="1"/>
    <col min="16134" max="16134" width="6.85546875" style="1" customWidth="1"/>
    <col min="16135" max="16135" width="10.42578125" style="1" customWidth="1"/>
    <col min="16136" max="16136" width="8.7109375" style="1" customWidth="1"/>
    <col min="16137" max="16137" width="8.5703125" style="1" customWidth="1"/>
    <col min="16138" max="16138" width="12" style="1" customWidth="1"/>
    <col min="16139" max="16139" width="7.7109375" style="1" customWidth="1"/>
    <col min="16140" max="16143" width="6.7109375" style="1" customWidth="1"/>
    <col min="16144" max="16144" width="8.140625" style="1" customWidth="1"/>
    <col min="16145" max="16165" width="6.7109375" style="1" customWidth="1"/>
    <col min="16166" max="16384" width="9.140625" style="1"/>
  </cols>
  <sheetData>
    <row r="2" spans="1:12">
      <c r="B2" s="2"/>
      <c r="C2" s="2"/>
    </row>
    <row r="3" spans="1:12">
      <c r="B3" s="3" t="s">
        <v>0</v>
      </c>
      <c r="E3" s="4" t="s">
        <v>1</v>
      </c>
      <c r="F3" s="5"/>
      <c r="G3" s="6" t="s">
        <v>2</v>
      </c>
      <c r="H3" s="7"/>
      <c r="I3" s="8"/>
      <c r="J3" s="9" t="s">
        <v>2</v>
      </c>
      <c r="K3" s="7"/>
      <c r="L3" s="8"/>
    </row>
    <row r="4" spans="1:12" ht="13.5" thickBot="1">
      <c r="A4" s="10" t="s">
        <v>3</v>
      </c>
      <c r="B4" s="10" t="s">
        <v>4</v>
      </c>
      <c r="D4" s="11"/>
      <c r="E4" s="12" t="s">
        <v>0</v>
      </c>
      <c r="F4" s="13"/>
      <c r="G4" s="14" t="s">
        <v>5</v>
      </c>
      <c r="H4" s="11" t="s">
        <v>6</v>
      </c>
      <c r="I4" s="15" t="s">
        <v>7</v>
      </c>
      <c r="J4" s="16" t="s">
        <v>8</v>
      </c>
      <c r="K4" s="11" t="s">
        <v>6</v>
      </c>
      <c r="L4" s="8" t="s">
        <v>7</v>
      </c>
    </row>
    <row r="5" spans="1:12">
      <c r="A5" s="17">
        <v>2000</v>
      </c>
      <c r="B5" s="18">
        <v>491.43</v>
      </c>
      <c r="D5" s="19" t="s">
        <v>9</v>
      </c>
      <c r="E5" s="20">
        <f>[1]January!I36</f>
        <v>92</v>
      </c>
      <c r="F5" s="21"/>
      <c r="G5" s="22">
        <f>[1]January!D35</f>
        <v>32.111999999999995</v>
      </c>
      <c r="H5" s="23">
        <f>[1]January!D36</f>
        <v>1.1000731428138735</v>
      </c>
      <c r="I5" s="24">
        <f>H5/SQRT(31)</f>
        <v>0.19757896906662925</v>
      </c>
      <c r="J5" s="25">
        <f>[1]January!I35</f>
        <v>2.2083333333333335</v>
      </c>
      <c r="K5" s="26">
        <f>[1]January!I37</f>
        <v>7.254256185456426</v>
      </c>
      <c r="L5" s="24">
        <f>K5/SQRT(31)</f>
        <v>1.3029028731685015</v>
      </c>
    </row>
    <row r="6" spans="1:12">
      <c r="A6" s="2">
        <v>2001</v>
      </c>
      <c r="B6" s="18">
        <v>863.4</v>
      </c>
      <c r="D6" s="19" t="s">
        <v>10</v>
      </c>
      <c r="E6" s="20">
        <f>[1]February!I34</f>
        <v>45.900000000000006</v>
      </c>
      <c r="F6" s="21"/>
      <c r="G6" s="22">
        <f>[1]February!D33</f>
        <v>31.865217391304352</v>
      </c>
      <c r="H6" s="23">
        <f>[1]February!D34</f>
        <v>0.57822022131557493</v>
      </c>
      <c r="I6" s="24">
        <f>H6/SQRT(28)</f>
        <v>0.10927335061641</v>
      </c>
      <c r="J6" s="25">
        <f>[1]February!I33</f>
        <v>1.8952380952380954</v>
      </c>
      <c r="K6" s="23">
        <f>[1]February!I35</f>
        <v>4.2659387399883437</v>
      </c>
      <c r="L6" s="24">
        <f>K6/SQRT(28)</f>
        <v>0.80618664387467054</v>
      </c>
    </row>
    <row r="7" spans="1:12">
      <c r="A7" s="2">
        <v>2002</v>
      </c>
      <c r="B7" s="18">
        <v>582.16</v>
      </c>
      <c r="D7" s="19" t="s">
        <v>11</v>
      </c>
      <c r="E7" s="20">
        <f>[1]March!I37</f>
        <v>157.10000000000002</v>
      </c>
      <c r="F7" s="21"/>
      <c r="G7" s="22">
        <f>[1]March!D35</f>
        <v>33.283870967741933</v>
      </c>
      <c r="H7" s="23">
        <f>[1]March!D36</f>
        <v>0.69142209693427614</v>
      </c>
      <c r="I7" s="24">
        <f>H7/SQRT(31)</f>
        <v>0.1241830745478667</v>
      </c>
      <c r="J7" s="25">
        <f>[1]March!I35</f>
        <v>6.2222222222222232</v>
      </c>
      <c r="K7" s="23">
        <f>[1]March!I36</f>
        <v>21.527619346709987</v>
      </c>
      <c r="L7" s="24">
        <f>K7/SQRT(31)</f>
        <v>3.86647457468329</v>
      </c>
    </row>
    <row r="8" spans="1:12">
      <c r="A8" s="2">
        <v>2003</v>
      </c>
      <c r="B8" s="18">
        <v>1106.3</v>
      </c>
      <c r="D8" s="19" t="s">
        <v>12</v>
      </c>
      <c r="E8" s="20">
        <f>[1]April!K37</f>
        <v>91.25</v>
      </c>
      <c r="F8" s="21"/>
      <c r="G8" s="22">
        <f>[1]April!D35</f>
        <v>33.046666666666667</v>
      </c>
      <c r="H8" s="23">
        <f>[1]April!D36</f>
        <v>0.90008939530481769</v>
      </c>
      <c r="I8" s="24">
        <f>H8/SQRT(30)</f>
        <v>0.16433308852654441</v>
      </c>
      <c r="J8" s="25">
        <f>[1]April!K35</f>
        <v>3.9673913043478262</v>
      </c>
      <c r="K8" s="23">
        <f>[1]April!K36</f>
        <v>11.701452985688768</v>
      </c>
      <c r="L8" s="24">
        <f>K8/SQRT(30)</f>
        <v>2.1363832519493045</v>
      </c>
    </row>
    <row r="9" spans="1:12">
      <c r="A9" s="2">
        <v>2004</v>
      </c>
      <c r="B9" s="18">
        <v>635.61</v>
      </c>
      <c r="D9" s="19" t="s">
        <v>13</v>
      </c>
      <c r="E9" s="20">
        <f>[1]May!K37</f>
        <v>95.5</v>
      </c>
      <c r="F9" s="21"/>
      <c r="G9" s="22">
        <f>[1]May!D35</f>
        <v>31.56451612903226</v>
      </c>
      <c r="H9" s="23">
        <f>[1]May!D36</f>
        <v>0.91051208562243702</v>
      </c>
      <c r="I9" s="24">
        <f t="shared" ref="I9:I16" si="0">H9/SQRT(31)</f>
        <v>0.16353279813724655</v>
      </c>
      <c r="J9" s="25">
        <f>[1]May!K35</f>
        <v>3.4107142857142856</v>
      </c>
      <c r="K9" s="23">
        <f>[1]May!K36</f>
        <v>12.467033247305389</v>
      </c>
      <c r="L9" s="24">
        <f t="shared" ref="L9:L16" si="1">K9/SQRT(31)</f>
        <v>2.2391452717601288</v>
      </c>
    </row>
    <row r="10" spans="1:12">
      <c r="A10" s="2">
        <v>2005</v>
      </c>
      <c r="B10" s="18">
        <v>1080.3399999999999</v>
      </c>
      <c r="D10" s="19" t="s">
        <v>14</v>
      </c>
      <c r="E10" s="20">
        <f>[1]June!K37</f>
        <v>16</v>
      </c>
      <c r="F10" s="21"/>
      <c r="G10" s="22">
        <f>[1]June!D35</f>
        <v>29.693333333333332</v>
      </c>
      <c r="H10" s="23">
        <f>[1]June!D36</f>
        <v>1.1494926417047824</v>
      </c>
      <c r="I10" s="24">
        <f>H10/SQRT(30)</f>
        <v>0.20986768318263765</v>
      </c>
      <c r="J10" s="25">
        <f>[1]June!K35</f>
        <v>0.5714285714285714</v>
      </c>
      <c r="K10" s="23">
        <f>[1]June!K36</f>
        <v>3.0237157840738176</v>
      </c>
      <c r="L10" s="24">
        <f>K10/SQRT(30)</f>
        <v>0.55205244747388338</v>
      </c>
    </row>
    <row r="11" spans="1:12">
      <c r="A11" s="2">
        <v>2006</v>
      </c>
      <c r="B11" s="27">
        <v>1787.4</v>
      </c>
      <c r="D11" s="19" t="s">
        <v>15</v>
      </c>
      <c r="E11" s="20">
        <f>[1]July!K37</f>
        <v>49.599999999999994</v>
      </c>
      <c r="F11" s="21"/>
      <c r="G11" s="22">
        <f>[1]July!D35</f>
        <v>28.209677419354843</v>
      </c>
      <c r="H11" s="23">
        <f>[1]July!D36</f>
        <v>0.98127632489838257</v>
      </c>
      <c r="I11" s="24">
        <f t="shared" si="0"/>
        <v>0.17624243070509771</v>
      </c>
      <c r="J11" s="25">
        <f>[1]July!K35</f>
        <v>1.5999999999999999</v>
      </c>
      <c r="K11" s="23">
        <f>[1]July!K36</f>
        <v>2.503331114069145</v>
      </c>
      <c r="L11" s="24">
        <f t="shared" si="1"/>
        <v>0.44961154081541171</v>
      </c>
    </row>
    <row r="12" spans="1:12">
      <c r="A12" s="2">
        <v>2007</v>
      </c>
      <c r="B12" s="18">
        <f>AL126</f>
        <v>621.93399999999997</v>
      </c>
      <c r="D12" s="19" t="s">
        <v>16</v>
      </c>
      <c r="E12" s="20">
        <f>[1]August!K37</f>
        <v>14.9</v>
      </c>
      <c r="F12" s="21"/>
      <c r="G12" s="22">
        <f>[1]August!D35</f>
        <v>28.687096774193542</v>
      </c>
      <c r="H12" s="23">
        <f>[1]August!D36</f>
        <v>0.76102647149934011</v>
      </c>
      <c r="I12" s="24">
        <f t="shared" si="0"/>
        <v>0.1366843892640098</v>
      </c>
      <c r="J12" s="25">
        <f>[1]August!K35</f>
        <v>0.48064516129032259</v>
      </c>
      <c r="K12" s="23">
        <f>[1]August!K36</f>
        <v>1.0961810540352386</v>
      </c>
      <c r="L12" s="24">
        <f t="shared" si="1"/>
        <v>0.19687992928602749</v>
      </c>
    </row>
    <row r="13" spans="1:12">
      <c r="A13" s="2">
        <v>2008</v>
      </c>
      <c r="B13" s="28">
        <f>AL127</f>
        <v>787.58</v>
      </c>
      <c r="D13" s="19" t="s">
        <v>17</v>
      </c>
      <c r="E13" s="20">
        <f>[1]September!K36</f>
        <v>5.62</v>
      </c>
      <c r="F13" s="21"/>
      <c r="G13" s="22">
        <f>[1]September!D34</f>
        <v>29.599999999999998</v>
      </c>
      <c r="H13" s="23">
        <f>[1]September!D35</f>
        <v>0.54709262911146783</v>
      </c>
      <c r="I13" s="24">
        <f>H13/SQRT(30)</f>
        <v>9.9884991336386147E-2</v>
      </c>
      <c r="J13" s="25">
        <f>[1]September!K34</f>
        <v>0.18733333333333332</v>
      </c>
      <c r="K13" s="23">
        <f>[1]September!K35</f>
        <v>0.58900812788334556</v>
      </c>
      <c r="L13" s="24">
        <f>K13/SQRT(30)</f>
        <v>0.107537679398532</v>
      </c>
    </row>
    <row r="14" spans="1:12">
      <c r="A14" s="2">
        <v>2009</v>
      </c>
      <c r="B14" s="28">
        <f>SUM(E5:E16)</f>
        <v>658.72</v>
      </c>
      <c r="D14" s="19" t="s">
        <v>18</v>
      </c>
      <c r="E14" s="20">
        <f>[1]October!I37</f>
        <v>0</v>
      </c>
      <c r="F14" s="21"/>
      <c r="G14" s="22">
        <f>[1]October!D35</f>
        <v>29.255774193548387</v>
      </c>
      <c r="H14" s="23">
        <f>[1]October!D36</f>
        <v>1.7446280159330558</v>
      </c>
      <c r="I14" s="24">
        <f t="shared" si="0"/>
        <v>0.31334444172602954</v>
      </c>
      <c r="J14" s="25">
        <f>[1]October!I35</f>
        <v>0</v>
      </c>
      <c r="K14" s="23">
        <f>[1]October!I36</f>
        <v>0</v>
      </c>
      <c r="L14" s="24">
        <f t="shared" si="1"/>
        <v>0</v>
      </c>
    </row>
    <row r="15" spans="1:12">
      <c r="D15" s="19" t="s">
        <v>19</v>
      </c>
      <c r="E15" s="20">
        <f>[1]November!K37</f>
        <v>10.199999999999999</v>
      </c>
      <c r="F15" s="21"/>
      <c r="G15" s="29">
        <f>[1]November!D35</f>
        <v>33.011538461538464</v>
      </c>
      <c r="H15" s="23">
        <f>[1]November!D36</f>
        <v>1.0614431395328436</v>
      </c>
      <c r="I15" s="24">
        <f>H15/SQRT(30)</f>
        <v>0.19379211701041399</v>
      </c>
      <c r="J15" s="25">
        <f>[1]November!K35</f>
        <v>0.3923076923076923</v>
      </c>
      <c r="K15" s="23">
        <f>[1]November!K36</f>
        <v>1.193624087197666</v>
      </c>
      <c r="L15" s="24">
        <f>K15/SQRT(30)</f>
        <v>0.217924945913225</v>
      </c>
    </row>
    <row r="16" spans="1:12">
      <c r="D16" s="19" t="s">
        <v>20</v>
      </c>
      <c r="E16" s="20">
        <f>[1]December!K37</f>
        <v>80.650000000000006</v>
      </c>
      <c r="F16" s="21"/>
      <c r="G16" s="22">
        <f>[1]December!D35</f>
        <v>32.776470588235298</v>
      </c>
      <c r="H16" s="23">
        <f>[1]December!D36</f>
        <v>0.86640738957241292</v>
      </c>
      <c r="I16" s="24">
        <f t="shared" si="0"/>
        <v>0.15561136088238287</v>
      </c>
      <c r="J16" s="25">
        <f>[1]December!K35</f>
        <v>4.7441176470588236</v>
      </c>
      <c r="K16" s="23">
        <f>[1]December!K36</f>
        <v>10.847175357451086</v>
      </c>
      <c r="L16" s="24">
        <f t="shared" si="1"/>
        <v>1.9482102062123923</v>
      </c>
    </row>
    <row r="17" spans="1:38">
      <c r="B17" s="2"/>
      <c r="C17" s="2"/>
    </row>
    <row r="19" spans="1:38">
      <c r="G19" s="7"/>
    </row>
    <row r="25" spans="1:38" ht="15.75">
      <c r="A25" s="30" t="s">
        <v>21</v>
      </c>
      <c r="B25" s="31"/>
      <c r="C25" s="32" t="s">
        <v>9</v>
      </c>
      <c r="D25" s="33"/>
      <c r="E25" s="31"/>
      <c r="F25" s="32" t="s">
        <v>10</v>
      </c>
      <c r="G25" s="33"/>
      <c r="H25" s="31"/>
      <c r="I25" s="32" t="s">
        <v>11</v>
      </c>
      <c r="J25" s="33"/>
      <c r="K25" s="31"/>
      <c r="L25" s="32" t="s">
        <v>12</v>
      </c>
      <c r="M25" s="33"/>
      <c r="N25" s="31"/>
      <c r="O25" s="32" t="s">
        <v>13</v>
      </c>
      <c r="P25" s="33"/>
      <c r="Q25" s="31"/>
      <c r="R25" s="32" t="s">
        <v>14</v>
      </c>
      <c r="S25" s="33"/>
      <c r="T25" s="31"/>
      <c r="U25" s="32" t="s">
        <v>15</v>
      </c>
      <c r="V25" s="33"/>
      <c r="W25" s="31"/>
      <c r="X25" s="32" t="s">
        <v>16</v>
      </c>
      <c r="Y25" s="33"/>
      <c r="Z25" s="31"/>
      <c r="AA25" s="32" t="s">
        <v>17</v>
      </c>
      <c r="AB25" s="33"/>
      <c r="AC25" s="31"/>
      <c r="AD25" s="32" t="s">
        <v>18</v>
      </c>
      <c r="AE25" s="33"/>
      <c r="AF25" s="31"/>
      <c r="AG25" s="32" t="s">
        <v>19</v>
      </c>
      <c r="AH25" s="33"/>
      <c r="AI25" s="31"/>
      <c r="AJ25" s="32" t="s">
        <v>20</v>
      </c>
      <c r="AK25" s="34"/>
    </row>
    <row r="26" spans="1:38">
      <c r="A26" s="30" t="s">
        <v>22</v>
      </c>
      <c r="B26" s="6" t="s">
        <v>23</v>
      </c>
      <c r="C26" s="19" t="s">
        <v>23</v>
      </c>
      <c r="D26" s="35" t="s">
        <v>24</v>
      </c>
      <c r="E26" s="6" t="s">
        <v>23</v>
      </c>
      <c r="F26" s="19" t="s">
        <v>23</v>
      </c>
      <c r="G26" s="35" t="s">
        <v>24</v>
      </c>
      <c r="H26" s="6" t="s">
        <v>23</v>
      </c>
      <c r="I26" s="19" t="s">
        <v>23</v>
      </c>
      <c r="J26" s="35" t="s">
        <v>24</v>
      </c>
      <c r="K26" s="6" t="s">
        <v>23</v>
      </c>
      <c r="L26" s="19" t="s">
        <v>23</v>
      </c>
      <c r="M26" s="35" t="s">
        <v>24</v>
      </c>
      <c r="N26" s="6" t="s">
        <v>23</v>
      </c>
      <c r="O26" s="19" t="s">
        <v>23</v>
      </c>
      <c r="P26" s="35" t="s">
        <v>24</v>
      </c>
      <c r="Q26" s="6" t="s">
        <v>23</v>
      </c>
      <c r="R26" s="19" t="s">
        <v>23</v>
      </c>
      <c r="S26" s="35" t="s">
        <v>24</v>
      </c>
      <c r="T26" s="6" t="s">
        <v>23</v>
      </c>
      <c r="U26" s="19" t="s">
        <v>23</v>
      </c>
      <c r="V26" s="35" t="s">
        <v>24</v>
      </c>
      <c r="W26" s="6" t="s">
        <v>23</v>
      </c>
      <c r="X26" s="19" t="s">
        <v>23</v>
      </c>
      <c r="Y26" s="35" t="s">
        <v>24</v>
      </c>
      <c r="Z26" s="6" t="s">
        <v>23</v>
      </c>
      <c r="AA26" s="19" t="s">
        <v>23</v>
      </c>
      <c r="AB26" s="35" t="s">
        <v>24</v>
      </c>
      <c r="AC26" s="6" t="s">
        <v>23</v>
      </c>
      <c r="AD26" s="19" t="s">
        <v>23</v>
      </c>
      <c r="AE26" s="35" t="s">
        <v>24</v>
      </c>
      <c r="AF26" s="6" t="s">
        <v>23</v>
      </c>
      <c r="AG26" s="19" t="s">
        <v>23</v>
      </c>
      <c r="AH26" s="35" t="s">
        <v>24</v>
      </c>
      <c r="AI26" s="6" t="s">
        <v>23</v>
      </c>
      <c r="AJ26" s="19" t="s">
        <v>23</v>
      </c>
      <c r="AK26" s="35" t="s">
        <v>24</v>
      </c>
    </row>
    <row r="27" spans="1:38" ht="13.5" thickBot="1">
      <c r="A27" s="36"/>
      <c r="B27" s="14" t="s">
        <v>25</v>
      </c>
      <c r="C27" s="16" t="s">
        <v>24</v>
      </c>
      <c r="D27" s="37" t="s">
        <v>24</v>
      </c>
      <c r="E27" s="14" t="s">
        <v>25</v>
      </c>
      <c r="F27" s="16" t="s">
        <v>24</v>
      </c>
      <c r="G27" s="37" t="s">
        <v>24</v>
      </c>
      <c r="H27" s="14" t="s">
        <v>25</v>
      </c>
      <c r="I27" s="16" t="s">
        <v>24</v>
      </c>
      <c r="J27" s="37" t="s">
        <v>24</v>
      </c>
      <c r="K27" s="14" t="s">
        <v>25</v>
      </c>
      <c r="L27" s="16" t="s">
        <v>24</v>
      </c>
      <c r="M27" s="37" t="s">
        <v>24</v>
      </c>
      <c r="N27" s="14" t="s">
        <v>25</v>
      </c>
      <c r="O27" s="16" t="s">
        <v>24</v>
      </c>
      <c r="P27" s="37" t="s">
        <v>24</v>
      </c>
      <c r="Q27" s="14" t="s">
        <v>25</v>
      </c>
      <c r="R27" s="16" t="s">
        <v>24</v>
      </c>
      <c r="S27" s="37" t="s">
        <v>24</v>
      </c>
      <c r="T27" s="14" t="s">
        <v>25</v>
      </c>
      <c r="U27" s="16" t="s">
        <v>24</v>
      </c>
      <c r="V27" s="37" t="s">
        <v>24</v>
      </c>
      <c r="W27" s="14" t="s">
        <v>25</v>
      </c>
      <c r="X27" s="16" t="s">
        <v>24</v>
      </c>
      <c r="Y27" s="37" t="s">
        <v>24</v>
      </c>
      <c r="Z27" s="14" t="s">
        <v>25</v>
      </c>
      <c r="AA27" s="16" t="s">
        <v>24</v>
      </c>
      <c r="AB27" s="37" t="s">
        <v>24</v>
      </c>
      <c r="AC27" s="14" t="s">
        <v>25</v>
      </c>
      <c r="AD27" s="16" t="s">
        <v>24</v>
      </c>
      <c r="AE27" s="37" t="s">
        <v>24</v>
      </c>
      <c r="AF27" s="14" t="s">
        <v>25</v>
      </c>
      <c r="AG27" s="16" t="s">
        <v>24</v>
      </c>
      <c r="AH27" s="37" t="s">
        <v>24</v>
      </c>
      <c r="AI27" s="14" t="s">
        <v>25</v>
      </c>
      <c r="AJ27" s="16" t="s">
        <v>24</v>
      </c>
      <c r="AK27" s="37" t="s">
        <v>24</v>
      </c>
    </row>
    <row r="28" spans="1:38" s="42" customFormat="1">
      <c r="A28" s="38">
        <v>2000</v>
      </c>
      <c r="B28" s="39">
        <f>[2]January!$E$35</f>
        <v>17.5</v>
      </c>
      <c r="C28" s="18">
        <f>[2]January!$D$35</f>
        <v>31.248387096774191</v>
      </c>
      <c r="D28" s="40">
        <f>[2]January!$D$37</f>
        <v>32.5</v>
      </c>
      <c r="E28" s="39" t="s">
        <v>26</v>
      </c>
      <c r="F28" s="18">
        <f>[2]February!$D$34</f>
        <v>31.410714285714281</v>
      </c>
      <c r="G28" s="40">
        <f>[2]February!$D$36</f>
        <v>32.6</v>
      </c>
      <c r="H28" s="39" t="s">
        <v>26</v>
      </c>
      <c r="I28" s="18">
        <f>'[2]March '!$D$35</f>
        <v>31.048387096774192</v>
      </c>
      <c r="J28" s="40">
        <f>'[2]March '!$D$37</f>
        <v>32.5</v>
      </c>
      <c r="K28" s="39">
        <f>[2]April!$E$35</f>
        <v>25.324137931034485</v>
      </c>
      <c r="L28" s="18">
        <f>[2]April!$D$35</f>
        <v>30.713333333333331</v>
      </c>
      <c r="M28" s="40">
        <f>[2]April!$D$37</f>
        <v>32.299999999999997</v>
      </c>
      <c r="N28" s="39">
        <f>[2]May!$E$35</f>
        <v>25.058064516129029</v>
      </c>
      <c r="O28" s="18">
        <f>[2]May!$D$35</f>
        <v>30.145161290322577</v>
      </c>
      <c r="P28" s="40">
        <f>[2]May!$D$37</f>
        <v>31.8</v>
      </c>
      <c r="Q28" s="39">
        <f>[2]June!$E$35</f>
        <v>23.216666666666672</v>
      </c>
      <c r="R28" s="18">
        <f>[2]June!$D$35</f>
        <v>27.910344827586197</v>
      </c>
      <c r="S28" s="40">
        <f>[2]June!$D$37</f>
        <v>29.9</v>
      </c>
      <c r="T28" s="39">
        <f>[2]July!$E$35</f>
        <v>22.445161290322581</v>
      </c>
      <c r="U28" s="18">
        <f>[2]July!$D$35</f>
        <v>26.996774193548386</v>
      </c>
      <c r="V28" s="40">
        <f>[2]July!$D$37</f>
        <v>27.9</v>
      </c>
      <c r="W28" s="39">
        <f>[2]August!$E$35</f>
        <v>22.233333333333331</v>
      </c>
      <c r="X28" s="18">
        <f>[2]August!$D$35</f>
        <v>26.993548387096773</v>
      </c>
      <c r="Y28" s="40">
        <f>[2]August!$D$37</f>
        <v>27.9</v>
      </c>
      <c r="Z28" s="39">
        <f>[2]September!$E$35</f>
        <v>23.314285714285717</v>
      </c>
      <c r="AA28" s="18">
        <f>[2]September!$D$35</f>
        <v>27.657142857142855</v>
      </c>
      <c r="AB28" s="40">
        <f>[2]September!$D$37</f>
        <v>29</v>
      </c>
      <c r="AC28" s="39">
        <f>[2]October!$E$35</f>
        <v>23.983333333333334</v>
      </c>
      <c r="AD28" s="18">
        <f>[2]October!$D$35</f>
        <v>28.603225806451615</v>
      </c>
      <c r="AE28" s="40">
        <f>[2]October!$D$37</f>
        <v>31</v>
      </c>
      <c r="AF28" s="39">
        <f>[2]November!$E$3</f>
        <v>26</v>
      </c>
      <c r="AG28" s="18">
        <f>[2]November!$D$35</f>
        <v>31.017241379310345</v>
      </c>
      <c r="AH28" s="40">
        <f>[2]November!$D$37</f>
        <v>33</v>
      </c>
      <c r="AI28" s="39">
        <f>[2]December!$E$35</f>
        <v>25.793103448275861</v>
      </c>
      <c r="AJ28" s="18">
        <f>[2]December!$D$35</f>
        <v>31.862068965517242</v>
      </c>
      <c r="AK28" s="18">
        <f>[2]December!$D$37</f>
        <v>33</v>
      </c>
      <c r="AL28" s="41">
        <v>2000</v>
      </c>
    </row>
    <row r="29" spans="1:38" s="42" customFormat="1">
      <c r="A29" s="38">
        <v>2001</v>
      </c>
      <c r="B29" s="39">
        <f>[3]January!$E$35</f>
        <v>28.203703703703702</v>
      </c>
      <c r="C29" s="18">
        <f>[3]January!$D$35</f>
        <v>31.333333333333332</v>
      </c>
      <c r="D29" s="40">
        <f>[3]January!$D$37</f>
        <v>33</v>
      </c>
      <c r="E29" s="39">
        <f>[3]February!$E$33</f>
        <v>26.796296296296298</v>
      </c>
      <c r="F29" s="18">
        <f>[3]February!$D$33</f>
        <v>32.018518518518519</v>
      </c>
      <c r="G29" s="40">
        <f>[3]February!$D$35</f>
        <v>33</v>
      </c>
      <c r="H29" s="39">
        <f>[3]March!$E$35</f>
        <v>26.266666666666666</v>
      </c>
      <c r="I29" s="18">
        <f>[3]March!$D$35</f>
        <v>31.616666666666667</v>
      </c>
      <c r="J29" s="40">
        <f>[3]March!$D$37</f>
        <v>33</v>
      </c>
      <c r="K29" s="39">
        <f>[3]April!$E$35</f>
        <v>26.3</v>
      </c>
      <c r="L29" s="18">
        <f>[3]April!$D$35</f>
        <v>31.866666666666667</v>
      </c>
      <c r="M29" s="40">
        <f>[3]April!$D$37</f>
        <v>33</v>
      </c>
      <c r="N29" s="39">
        <f>[3]May!$E$35</f>
        <v>25.629032258064516</v>
      </c>
      <c r="O29" s="18">
        <f>[3]May!$D$35</f>
        <v>30.274193548387096</v>
      </c>
      <c r="P29" s="40">
        <f>[3]May!$D$37</f>
        <v>31.5</v>
      </c>
      <c r="Q29" s="39">
        <f>[3]June!$E$35</f>
        <v>24.53448275862069</v>
      </c>
      <c r="R29" s="18">
        <f>[3]June!$D$35</f>
        <v>27.862068965517242</v>
      </c>
      <c r="S29" s="40">
        <f>[3]June!$D$37</f>
        <v>29</v>
      </c>
      <c r="T29" s="39">
        <f>[3]July!$E$35</f>
        <v>24.272222222222222</v>
      </c>
      <c r="U29" s="18">
        <f>[3]July!$D$35</f>
        <v>27.603703703703701</v>
      </c>
      <c r="V29" s="40">
        <f>[3]July!$D$37</f>
        <v>29.5</v>
      </c>
      <c r="W29" s="39">
        <f>[3]August!$E$35</f>
        <v>23.467741935483872</v>
      </c>
      <c r="X29" s="18">
        <f>[3]July!$D$35</f>
        <v>27.603703703703701</v>
      </c>
      <c r="Y29" s="40">
        <f>[3]July!$D$37</f>
        <v>29.5</v>
      </c>
      <c r="Z29" s="39">
        <f>[3]September!$E$35</f>
        <v>31.886206896551727</v>
      </c>
      <c r="AA29" s="18">
        <f>[3]September!$D$35</f>
        <v>28.441379310344825</v>
      </c>
      <c r="AB29" s="40">
        <f>[3]September!$D$37</f>
        <v>29</v>
      </c>
      <c r="AC29" s="39">
        <f>[3]October!$E$35</f>
        <v>25.526666666666664</v>
      </c>
      <c r="AD29" s="18">
        <f>[3]October!$D$35</f>
        <v>29.383333333333333</v>
      </c>
      <c r="AE29" s="40">
        <f>[3]October!$D$37</f>
        <v>31.5</v>
      </c>
      <c r="AF29" s="39">
        <f>[3]November!$E$35</f>
        <v>26.827586206896552</v>
      </c>
      <c r="AG29" s="18">
        <f>[3]November!$D$35</f>
        <v>30.620689655172413</v>
      </c>
      <c r="AH29" s="40">
        <f>[3]November!$D$37</f>
        <v>31.5</v>
      </c>
      <c r="AI29" s="39">
        <f>[3]December!$E$35</f>
        <v>27.696428571428573</v>
      </c>
      <c r="AJ29" s="18">
        <f>[3]December!$D$35</f>
        <v>32.339285714285715</v>
      </c>
      <c r="AK29" s="18">
        <f>[3]December!$D$37</f>
        <v>33.5</v>
      </c>
      <c r="AL29" s="43">
        <v>2001</v>
      </c>
    </row>
    <row r="30" spans="1:38" s="42" customFormat="1">
      <c r="A30" s="38">
        <v>2002</v>
      </c>
      <c r="B30" s="39">
        <f>[4]January!$E$35</f>
        <v>28.285714285714285</v>
      </c>
      <c r="C30" s="18">
        <f>[4]January!$D$35</f>
        <v>31.806428571428569</v>
      </c>
      <c r="D30" s="40">
        <f>[4]January!$D$37</f>
        <v>34</v>
      </c>
      <c r="E30" s="39">
        <f>[4]February!$E$33</f>
        <v>27.851851851851851</v>
      </c>
      <c r="F30" s="18">
        <f>[4]February!$D$33</f>
        <v>31.944444444444443</v>
      </c>
      <c r="G30" s="40">
        <f>[4]February!$D$35</f>
        <v>33</v>
      </c>
      <c r="H30" s="39">
        <f>[4]March!$E$35</f>
        <v>23.64516129032258</v>
      </c>
      <c r="I30" s="18">
        <f>[4]March!$D$35</f>
        <v>33</v>
      </c>
      <c r="J30" s="40">
        <f>[4]March!$D$37</f>
        <v>33</v>
      </c>
      <c r="K30" s="39">
        <f>[4]April!$E$35</f>
        <v>23.520689655172415</v>
      </c>
      <c r="L30" s="18">
        <f>[4]April!$D$35</f>
        <v>33</v>
      </c>
      <c r="M30" s="40">
        <f>[4]April!$D$37</f>
        <v>33</v>
      </c>
      <c r="N30" s="39">
        <f>[4]May!$E$35</f>
        <v>27.791666666666668</v>
      </c>
      <c r="O30" s="18">
        <f>[4]May!$D$35</f>
        <v>30.209999999999997</v>
      </c>
      <c r="P30" s="40">
        <f>[4]May!$D$37</f>
        <v>33</v>
      </c>
      <c r="Q30" s="39" t="s">
        <v>26</v>
      </c>
      <c r="R30" s="18">
        <f>[4]June!$D$35</f>
        <v>29.215999999999998</v>
      </c>
      <c r="S30" s="40">
        <f>[4]June!$D$37</f>
        <v>30.5</v>
      </c>
      <c r="T30" s="39" t="s">
        <v>26</v>
      </c>
      <c r="U30" s="18">
        <f>[4]July!$D$35</f>
        <v>28.6875</v>
      </c>
      <c r="V30" s="40">
        <f>[4]July!$D$37</f>
        <v>29</v>
      </c>
      <c r="W30" s="39" t="s">
        <v>26</v>
      </c>
      <c r="X30" s="18">
        <f>[4]August!$D$35</f>
        <v>27.882608695652173</v>
      </c>
      <c r="Y30" s="40">
        <f>[4]August!$D$37</f>
        <v>28</v>
      </c>
      <c r="Z30" s="39" t="s">
        <v>26</v>
      </c>
      <c r="AA30" s="18">
        <f>[4]September!$D$35</f>
        <v>29.291304347826088</v>
      </c>
      <c r="AB30" s="40">
        <f>[4]September!$D$37</f>
        <v>29.5</v>
      </c>
      <c r="AC30" s="39" t="s">
        <v>26</v>
      </c>
      <c r="AD30" s="18">
        <f>[4]October!$D$35</f>
        <v>30.237931034482752</v>
      </c>
      <c r="AE30" s="40">
        <f>[4]October!$D$37</f>
        <v>31</v>
      </c>
      <c r="AF30" s="39" t="s">
        <v>26</v>
      </c>
      <c r="AG30" s="18">
        <f>[4]November!$D$35</f>
        <v>31.523333333333326</v>
      </c>
      <c r="AH30" s="40">
        <f>[4]November!$D$37</f>
        <v>33</v>
      </c>
      <c r="AI30" s="39" t="s">
        <v>26</v>
      </c>
      <c r="AJ30" s="18">
        <f>[4]December!$D$35</f>
        <v>33.04137931034483</v>
      </c>
      <c r="AK30" s="18">
        <f>[4]December!$D$37</f>
        <v>35.6</v>
      </c>
      <c r="AL30" s="43">
        <v>2002</v>
      </c>
    </row>
    <row r="31" spans="1:38" s="42" customFormat="1">
      <c r="A31" s="38">
        <v>2003</v>
      </c>
      <c r="B31" s="39" t="s">
        <v>26</v>
      </c>
      <c r="C31" s="18">
        <f>[5]January!$D$35</f>
        <v>33.673333333333325</v>
      </c>
      <c r="D31" s="40">
        <f>[5]January!$D$37</f>
        <v>35.799999999999997</v>
      </c>
      <c r="E31" s="39" t="s">
        <v>26</v>
      </c>
      <c r="F31" s="18">
        <f>[5]February!$D$33</f>
        <v>33.714285714285708</v>
      </c>
      <c r="G31" s="40">
        <f>[5]January!$D$37</f>
        <v>35.799999999999997</v>
      </c>
      <c r="H31" s="39" t="s">
        <v>26</v>
      </c>
      <c r="I31" s="18">
        <f>[5]March!$D$35</f>
        <v>33.709999999999987</v>
      </c>
      <c r="J31" s="40">
        <f>[5]March!$D$37</f>
        <v>34</v>
      </c>
      <c r="K31" s="39" t="s">
        <v>26</v>
      </c>
      <c r="L31" s="18">
        <f>[5]April!$D$35</f>
        <v>33.879310344827573</v>
      </c>
      <c r="M31" s="40">
        <f>[5]April!$D$37</f>
        <v>34.9</v>
      </c>
      <c r="N31" s="39" t="s">
        <v>26</v>
      </c>
      <c r="O31" s="18">
        <f>[5]May!$D$35</f>
        <v>33.767741935483883</v>
      </c>
      <c r="P31" s="40">
        <f>[5]May!$D$37</f>
        <v>34</v>
      </c>
      <c r="Q31" s="39" t="s">
        <v>26</v>
      </c>
      <c r="R31" s="18">
        <f>[5]June!$D$35</f>
        <v>33.696666666666687</v>
      </c>
      <c r="S31" s="40">
        <f>[5]June!$D$37</f>
        <v>33.799999999999997</v>
      </c>
      <c r="T31" s="39" t="s">
        <v>26</v>
      </c>
      <c r="U31" s="18">
        <f>[5]July!$D$35</f>
        <v>33.693333333333349</v>
      </c>
      <c r="V31" s="40">
        <f>[5]July!$D$37</f>
        <v>33.700000000000003</v>
      </c>
      <c r="W31" s="39" t="s">
        <v>26</v>
      </c>
      <c r="X31" s="18">
        <f>[5]August!$D$35</f>
        <v>33.700000000000017</v>
      </c>
      <c r="Y31" s="40">
        <f>[5]May!$C$37</f>
        <v>28.3</v>
      </c>
      <c r="Z31" s="39" t="s">
        <v>26</v>
      </c>
      <c r="AA31" s="18">
        <f>[5]September!$D$35</f>
        <v>33.666666666666686</v>
      </c>
      <c r="AB31" s="40">
        <f>[5]September!$D$37</f>
        <v>33.700000000000003</v>
      </c>
      <c r="AC31" s="39" t="s">
        <v>26</v>
      </c>
      <c r="AD31" s="18">
        <f>[5]October!$D$35</f>
        <v>33.710344827586212</v>
      </c>
      <c r="AE31" s="40">
        <f>[5]October!$D$37</f>
        <v>33.799999999999997</v>
      </c>
      <c r="AF31" s="39" t="s">
        <v>26</v>
      </c>
      <c r="AG31" s="18">
        <f>[5]November!$D$35</f>
        <v>32.134482758620692</v>
      </c>
      <c r="AH31" s="40">
        <f>[5]November!$D$37</f>
        <v>33.700000000000003</v>
      </c>
      <c r="AI31" s="39" t="s">
        <v>26</v>
      </c>
      <c r="AJ31" s="18">
        <f>[5]December!$D$35</f>
        <v>32.89703703703703</v>
      </c>
      <c r="AK31" s="18">
        <f>[5]December!$D$37</f>
        <v>33.01</v>
      </c>
      <c r="AL31" s="43">
        <v>2003</v>
      </c>
    </row>
    <row r="32" spans="1:38" s="42" customFormat="1">
      <c r="A32" s="38">
        <v>2004</v>
      </c>
      <c r="B32" s="44" t="s">
        <v>26</v>
      </c>
      <c r="C32" s="18">
        <f>[6]January!$D$38</f>
        <v>33</v>
      </c>
      <c r="D32" s="40">
        <f>[6]January!$D$40</f>
        <v>33</v>
      </c>
      <c r="E32" s="39" t="s">
        <v>26</v>
      </c>
      <c r="F32" s="18">
        <f>[6]February!$D$36</f>
        <v>32.733333333333341</v>
      </c>
      <c r="G32" s="40">
        <f>[6]February!$D$38</f>
        <v>33</v>
      </c>
      <c r="H32" s="39" t="s">
        <v>26</v>
      </c>
      <c r="I32" s="18">
        <f>[6]March!$D$36</f>
        <v>33.240740740740733</v>
      </c>
      <c r="J32" s="40">
        <f>[6]March!$D$38</f>
        <v>34.1</v>
      </c>
      <c r="K32" s="39" t="s">
        <v>26</v>
      </c>
      <c r="L32" s="18">
        <f>[6]April!$D$36</f>
        <v>32.939130434782612</v>
      </c>
      <c r="M32" s="40">
        <f>[6]April!$D$38</f>
        <v>35</v>
      </c>
      <c r="N32" s="39" t="s">
        <v>26</v>
      </c>
      <c r="O32" s="18">
        <f>[6]May!$D$36</f>
        <v>32.535483870967745</v>
      </c>
      <c r="P32" s="40">
        <f>[6]May!$D$38</f>
        <v>32.799999999999997</v>
      </c>
      <c r="Q32" s="39" t="s">
        <v>26</v>
      </c>
      <c r="R32" s="18">
        <f>[6]June!$D$36</f>
        <v>32.326666666666675</v>
      </c>
      <c r="S32" s="40">
        <f>[6]June!$D$38</f>
        <v>32.700000000000003</v>
      </c>
      <c r="T32" s="39" t="s">
        <v>26</v>
      </c>
      <c r="U32" s="18">
        <f>[6]July!$D$36</f>
        <v>32.533333333333339</v>
      </c>
      <c r="V32" s="40">
        <f>[6]July!$D$38</f>
        <v>32.700000000000003</v>
      </c>
      <c r="W32" s="39" t="s">
        <v>26</v>
      </c>
      <c r="X32" s="18">
        <f>[6]August!$D$36</f>
        <v>32.523333333333333</v>
      </c>
      <c r="Y32" s="40">
        <f>[6]August!$D$38</f>
        <v>32.6</v>
      </c>
      <c r="Z32" s="39" t="s">
        <v>26</v>
      </c>
      <c r="AA32" s="18">
        <f>[6]September!$D$36</f>
        <v>32.583333333333343</v>
      </c>
      <c r="AB32" s="40">
        <f>[6]September!$D$38</f>
        <v>32.799999999999997</v>
      </c>
      <c r="AC32" s="39" t="s">
        <v>26</v>
      </c>
      <c r="AD32" s="18">
        <f>[6]October!$D$36</f>
        <v>32.593548387096781</v>
      </c>
      <c r="AE32" s="40">
        <f>[6]October!$D$38</f>
        <v>32.9</v>
      </c>
      <c r="AF32" s="39" t="s">
        <v>26</v>
      </c>
      <c r="AG32" s="18">
        <f>[6]November!$D$36</f>
        <v>32.548275862068969</v>
      </c>
      <c r="AH32" s="40">
        <f>[6]November!$D$38</f>
        <v>32.700000000000003</v>
      </c>
      <c r="AI32" s="39" t="s">
        <v>26</v>
      </c>
      <c r="AJ32" s="18">
        <f>[6]December!$D$36</f>
        <v>32.541935483870972</v>
      </c>
      <c r="AK32" s="18">
        <f>[6]December!$D$38</f>
        <v>33.799999999999997</v>
      </c>
      <c r="AL32" s="43">
        <v>2004</v>
      </c>
    </row>
    <row r="33" spans="1:38" s="42" customFormat="1">
      <c r="A33" s="38">
        <v>2005</v>
      </c>
      <c r="B33" s="39" t="s">
        <v>26</v>
      </c>
      <c r="C33" s="18">
        <f>[7]January!$D$36</f>
        <v>33.596551724137939</v>
      </c>
      <c r="D33" s="40">
        <f>[7]January!$D$38</f>
        <v>33.799999999999997</v>
      </c>
      <c r="E33" s="39" t="s">
        <v>26</v>
      </c>
      <c r="F33" s="18">
        <f>[7]February!$D$36</f>
        <v>33.503846153846162</v>
      </c>
      <c r="G33" s="40">
        <f>[7]February!$D$38</f>
        <v>33.700000000000003</v>
      </c>
      <c r="H33" s="39" t="s">
        <v>26</v>
      </c>
      <c r="I33" s="18">
        <f>[7]March!$D$36</f>
        <v>33.840740740740735</v>
      </c>
      <c r="J33" s="40">
        <f>[7]March!$D$38</f>
        <v>34</v>
      </c>
      <c r="K33" s="39" t="s">
        <v>26</v>
      </c>
      <c r="L33" s="18">
        <f>[7]April!$D$36</f>
        <v>34.018518518518519</v>
      </c>
      <c r="M33" s="40">
        <f>[7]April!$D$38</f>
        <v>34.5</v>
      </c>
      <c r="N33" s="39" t="s">
        <v>26</v>
      </c>
      <c r="O33" s="18">
        <f>[7]May!$D$36</f>
        <v>33.974074074074068</v>
      </c>
      <c r="P33" s="40">
        <f>[7]May!$D$38</f>
        <v>34</v>
      </c>
      <c r="Q33" s="39" t="s">
        <v>26</v>
      </c>
      <c r="R33" s="18">
        <f>[7]June!$D$36</f>
        <v>34</v>
      </c>
      <c r="S33" s="40">
        <f>[7]June!$D$38</f>
        <v>34</v>
      </c>
      <c r="T33" s="39" t="s">
        <v>26</v>
      </c>
      <c r="U33" s="18">
        <f>[7]July!$D$36</f>
        <v>34</v>
      </c>
      <c r="V33" s="40">
        <f>[7]July!$D$38</f>
        <v>34</v>
      </c>
      <c r="W33" s="39" t="s">
        <v>26</v>
      </c>
      <c r="X33" s="18">
        <f>[7]August!$D$36</f>
        <v>28.45</v>
      </c>
      <c r="Y33" s="40">
        <f>[7]August!$D$38</f>
        <v>34</v>
      </c>
      <c r="Z33" s="39">
        <f>[7]September!$E$36</f>
        <v>23.196666666666665</v>
      </c>
      <c r="AA33" s="18">
        <f>[7]September!$D$36</f>
        <v>28.541666666666668</v>
      </c>
      <c r="AB33" s="40">
        <f>[7]September!$D$38</f>
        <v>29.5</v>
      </c>
      <c r="AC33" s="39">
        <f>[7]October!$E$36</f>
        <v>24.169354838709676</v>
      </c>
      <c r="AD33" s="18">
        <f>[7]October!$D$36</f>
        <v>29.387096774193548</v>
      </c>
      <c r="AE33" s="40">
        <f>[7]October!$D$38</f>
        <v>30.5</v>
      </c>
      <c r="AF33" s="39">
        <f>[7]November!$E$36</f>
        <v>24.471999999999998</v>
      </c>
      <c r="AG33" s="18">
        <f>[7]November!$D$36</f>
        <v>31.35</v>
      </c>
      <c r="AH33" s="40">
        <f>[7]November!$D$38</f>
        <v>32.5</v>
      </c>
      <c r="AI33" s="39" t="s">
        <v>26</v>
      </c>
      <c r="AJ33" s="18">
        <f>[7]December!$D$36</f>
        <v>0</v>
      </c>
      <c r="AK33" s="18">
        <f>[7]December!$D$41</f>
        <v>33.5</v>
      </c>
      <c r="AL33" s="43">
        <v>2005</v>
      </c>
    </row>
    <row r="34" spans="1:38" s="42" customFormat="1">
      <c r="A34" s="38">
        <v>2006</v>
      </c>
      <c r="B34" s="39">
        <f>[8]January!$E$36</f>
        <v>25.353225806451615</v>
      </c>
      <c r="C34" s="18">
        <f>[8]January!$D$36</f>
        <v>31.085483870967742</v>
      </c>
      <c r="D34" s="40">
        <f>[8]January!$D$38</f>
        <v>33</v>
      </c>
      <c r="E34" s="39">
        <f>[8]February!$E$36</f>
        <v>25.017857142857142</v>
      </c>
      <c r="F34" s="18">
        <f>[8]February!$D$36</f>
        <v>31.065357142857145</v>
      </c>
      <c r="G34" s="40">
        <f>[8]February!$D$38</f>
        <v>33.25</v>
      </c>
      <c r="H34" s="39">
        <f>[8]March!$E$36</f>
        <v>25.98516129032258</v>
      </c>
      <c r="I34" s="18">
        <f>[8]March!$D$36</f>
        <v>31.641935483870967</v>
      </c>
      <c r="J34" s="40">
        <f>[8]March!$D$38</f>
        <v>32.75</v>
      </c>
      <c r="K34" s="39">
        <f>[8]April!$D$36</f>
        <v>31.933333333333334</v>
      </c>
      <c r="L34" s="18">
        <f>[8]April!$C$36</f>
        <v>26.958333333333332</v>
      </c>
      <c r="M34" s="40">
        <f>[8]April!$D$38</f>
        <v>33</v>
      </c>
      <c r="N34" s="39">
        <f>[8]May!$E$36</f>
        <v>25.362903225806452</v>
      </c>
      <c r="O34" s="18">
        <f>[8]May!$D$36</f>
        <v>30.653225806451612</v>
      </c>
      <c r="P34" s="40">
        <f>[8]May!$D$38</f>
        <v>31.5</v>
      </c>
      <c r="Q34" s="39">
        <f>[8]June!$E$36</f>
        <v>24.003333333333334</v>
      </c>
      <c r="R34" s="18">
        <f>[8]June!$D$36</f>
        <v>28.993333333333332</v>
      </c>
      <c r="S34" s="40">
        <f>[8]June!$D$38</f>
        <v>30</v>
      </c>
      <c r="T34" s="39">
        <f>[8]July!$E$36</f>
        <v>22.919354838709676</v>
      </c>
      <c r="U34" s="18">
        <f>[8]July!$D$36</f>
        <v>29.25</v>
      </c>
      <c r="V34" s="40">
        <f>[8]July!$D$38</f>
        <v>30</v>
      </c>
      <c r="W34" s="39">
        <f>[8]August!$E$36</f>
        <v>22.741935483870968</v>
      </c>
      <c r="X34" s="18">
        <f>[8]August!$D$36</f>
        <v>29.5</v>
      </c>
      <c r="Y34" s="40">
        <f>[8]August!$D$38</f>
        <v>29.5</v>
      </c>
      <c r="Z34" s="39">
        <f>[8]September!$E$36</f>
        <v>23.04</v>
      </c>
      <c r="AA34" s="18">
        <f>[8]September!$D$36</f>
        <v>29.503333333333334</v>
      </c>
      <c r="AB34" s="40">
        <f>[8]September!$D$38</f>
        <v>29.6</v>
      </c>
      <c r="AC34" s="39">
        <f>[8]October!$E$36</f>
        <v>24.216129032258063</v>
      </c>
      <c r="AD34" s="18">
        <f>[8]October!$D$36</f>
        <v>29.967741935483883</v>
      </c>
      <c r="AE34" s="40">
        <f>[8]October!$D$38</f>
        <v>30.1</v>
      </c>
      <c r="AF34" s="39">
        <f>[8]November!$E$36</f>
        <v>25.49666666666667</v>
      </c>
      <c r="AG34" s="18">
        <f>[8]November!$D$36</f>
        <v>31.566666666666663</v>
      </c>
      <c r="AH34" s="40">
        <f>[8]November!$D$38</f>
        <v>32.5</v>
      </c>
      <c r="AI34" s="39">
        <f>[8]December!$E$36</f>
        <v>24.377419354838711</v>
      </c>
      <c r="AJ34" s="18">
        <f>[8]December!$D$36</f>
        <v>32.929032258064517</v>
      </c>
      <c r="AK34" s="18">
        <f>[8]December!$D$38</f>
        <v>33.1</v>
      </c>
      <c r="AL34" s="43">
        <v>2006</v>
      </c>
    </row>
    <row r="35" spans="1:38" s="42" customFormat="1">
      <c r="A35" s="38">
        <v>2007</v>
      </c>
      <c r="B35" s="18">
        <f>[9]January!$E$36</f>
        <v>24.035483870967735</v>
      </c>
      <c r="C35" s="18">
        <f>[9]January!$D$36</f>
        <v>32.996774193548383</v>
      </c>
      <c r="D35" s="40">
        <f>[9]January!$D$38</f>
        <v>33.1</v>
      </c>
      <c r="E35" s="18">
        <f>[9]February!$E$33</f>
        <v>27.460714285714285</v>
      </c>
      <c r="F35" s="18">
        <f>[9]February!$D$33</f>
        <v>33.214285714285722</v>
      </c>
      <c r="G35" s="40">
        <f>[9]February!$D$35</f>
        <v>33.5</v>
      </c>
      <c r="H35" s="18">
        <f>[9]March!$E$36</f>
        <v>21.703225806451613</v>
      </c>
      <c r="I35" s="18">
        <f>[9]March!$D$36</f>
        <v>33.599999999999994</v>
      </c>
      <c r="J35" s="40">
        <f>[9]March!$D$38</f>
        <v>34.799999999999997</v>
      </c>
      <c r="K35" s="18">
        <f>[9]April!$E$35</f>
        <v>25.224137931034491</v>
      </c>
      <c r="L35" s="18">
        <f>[9]April!$D$35</f>
        <v>35.144827586206908</v>
      </c>
      <c r="M35" s="40">
        <f>[9]April!$D$37</f>
        <v>35.5</v>
      </c>
      <c r="N35" s="18">
        <f>[9]May!$E$36</f>
        <v>25.780645161290323</v>
      </c>
      <c r="O35" s="18">
        <f>[9]May!$D$36</f>
        <v>35.216129032258074</v>
      </c>
      <c r="P35" s="40">
        <f>[9]May!$D$38</f>
        <v>35.5</v>
      </c>
      <c r="Q35" s="18">
        <f>[9]June!$E$35</f>
        <v>23.76</v>
      </c>
      <c r="R35" s="18">
        <f>[9]June!$D$35</f>
        <v>35.366666666666653</v>
      </c>
      <c r="S35" s="40">
        <f>[9]June!$D$37</f>
        <v>35.5</v>
      </c>
      <c r="T35" s="18">
        <f>[9]July!$E$36</f>
        <v>23.396774193548385</v>
      </c>
      <c r="U35" s="18">
        <f>[9]July!$D$36</f>
        <v>35.31290322580643</v>
      </c>
      <c r="V35" s="40">
        <f>[9]July!$D$38</f>
        <v>35.4</v>
      </c>
      <c r="W35" s="18">
        <f>[9]August!$E$36</f>
        <v>22.912903225806453</v>
      </c>
      <c r="X35" s="18">
        <f>[9]August!$D$36</f>
        <v>35.37419354838709</v>
      </c>
      <c r="Y35" s="40">
        <f>[9]August!$D$38</f>
        <v>35.4</v>
      </c>
      <c r="Z35" s="39">
        <f>[9]September!$E$35</f>
        <v>23.503571428571426</v>
      </c>
      <c r="AA35" s="18">
        <f>[9]September!$D$35</f>
        <v>35.399999999999984</v>
      </c>
      <c r="AB35" s="40">
        <f>[9]September!$D$37</f>
        <v>35.4</v>
      </c>
      <c r="AC35" s="18">
        <f>[9]October!$E$36</f>
        <v>24.43870967741935</v>
      </c>
      <c r="AD35" s="18">
        <f>[9]June!$D$35</f>
        <v>35.366666666666653</v>
      </c>
      <c r="AE35" s="40">
        <f>[9]October!$D$38</f>
        <v>35.5</v>
      </c>
      <c r="AF35" s="39">
        <f>[9]November!$E$35</f>
        <v>24.449999999999996</v>
      </c>
      <c r="AG35" s="18">
        <f>[9]November!$D$35</f>
        <v>35.399999999999991</v>
      </c>
      <c r="AH35" s="40">
        <f>[9]November!$D$37</f>
        <v>35.5</v>
      </c>
      <c r="AI35" s="18">
        <f>[9]December!$E$36</f>
        <v>24.666666666666675</v>
      </c>
      <c r="AJ35" s="18">
        <f>[9]June!$D$35</f>
        <v>35.366666666666653</v>
      </c>
      <c r="AK35" s="18">
        <f>[9]December!$D$38</f>
        <v>35.5</v>
      </c>
      <c r="AL35" s="43">
        <v>2007</v>
      </c>
    </row>
    <row r="36" spans="1:38" s="42" customFormat="1">
      <c r="A36" s="38">
        <v>2008</v>
      </c>
      <c r="B36" s="45">
        <f>[10]January!$E$35</f>
        <v>25.936666666666667</v>
      </c>
      <c r="C36" s="18">
        <f>[10]January!$D$35</f>
        <v>35.50645161290322</v>
      </c>
      <c r="D36" s="40">
        <f>[10]January!$D$37</f>
        <v>35.799999999999997</v>
      </c>
      <c r="E36" s="39">
        <f>[10]February!$E$32</f>
        <v>25.803571428571423</v>
      </c>
      <c r="F36" s="18">
        <f>[10]February!$D$32</f>
        <v>35.5</v>
      </c>
      <c r="G36" s="40">
        <f>[10]February!$D$34</f>
        <v>35.5</v>
      </c>
      <c r="H36" s="18">
        <f>[10]March!$E$34</f>
        <v>25.693103448275856</v>
      </c>
      <c r="I36" s="18">
        <f>[10]March!$D$34</f>
        <v>35.468965517241379</v>
      </c>
      <c r="J36" s="40">
        <f>[10]March!$D$36</f>
        <v>35.5</v>
      </c>
      <c r="K36" s="18">
        <f>[10]April!$E$33</f>
        <v>25.273333333333333</v>
      </c>
      <c r="L36" s="18">
        <f>[10]April!$D$33</f>
        <v>32.766666666666673</v>
      </c>
      <c r="M36" s="40">
        <f>[10]April!$D$35</f>
        <v>35.5</v>
      </c>
      <c r="N36" s="18">
        <f>[10]May!$E$34</f>
        <v>25.241935483870964</v>
      </c>
      <c r="O36" s="18">
        <f>[10]May!$D$34</f>
        <v>31.600000000000016</v>
      </c>
      <c r="P36" s="40">
        <f>[10]May!$D$36</f>
        <v>31.6</v>
      </c>
      <c r="Q36" s="18">
        <f>[10]June!$E$33</f>
        <v>23.616666666666671</v>
      </c>
      <c r="R36" s="18">
        <f>[10]June!$D$33</f>
        <v>29.45</v>
      </c>
      <c r="S36" s="40">
        <f>[10]June!$D$35</f>
        <v>33</v>
      </c>
      <c r="T36" s="18">
        <f>[10]July!$E$34</f>
        <v>17.600000000000001</v>
      </c>
      <c r="U36" s="18">
        <f>[10]July!$D$34</f>
        <v>28.619354838709675</v>
      </c>
      <c r="V36" s="40">
        <f>[10]July!$D$36</f>
        <v>33</v>
      </c>
      <c r="W36" s="18">
        <f>[10]August!$E$36</f>
        <v>18.235483870967737</v>
      </c>
      <c r="X36" s="18">
        <f>[10]August!$D$36</f>
        <v>28.470967741935478</v>
      </c>
      <c r="Y36" s="40">
        <f>[10]August!$D$38</f>
        <v>29.5</v>
      </c>
      <c r="Z36" s="18">
        <f>[10]September!$E$33</f>
        <v>18.613333333333333</v>
      </c>
      <c r="AA36" s="18">
        <f>[10]September!$D$33</f>
        <v>29.57</v>
      </c>
      <c r="AB36" s="40">
        <f>[1]September!D36</f>
        <v>30.6</v>
      </c>
      <c r="AC36" s="18">
        <f>[10]October!$E$34</f>
        <v>19.361904761904761</v>
      </c>
      <c r="AD36" s="18">
        <f>[10]October!$D$34</f>
        <v>30.56666666666667</v>
      </c>
      <c r="AE36" s="40">
        <f>[10]October!$D$36</f>
        <v>32.1</v>
      </c>
      <c r="AF36" s="18" t="s">
        <v>26</v>
      </c>
      <c r="AG36" s="18" t="s">
        <v>26</v>
      </c>
      <c r="AH36" s="40">
        <f>[10]November!$D$35</f>
        <v>0</v>
      </c>
      <c r="AI36" s="39" t="s">
        <v>26</v>
      </c>
      <c r="AJ36" s="18">
        <f>[10]December!$D$34</f>
        <v>32.796774193548387</v>
      </c>
      <c r="AK36" s="18">
        <f>[10]December!$D$36</f>
        <v>34.799999999999997</v>
      </c>
      <c r="AL36" s="43">
        <v>2008</v>
      </c>
    </row>
    <row r="37" spans="1:38" s="42" customFormat="1">
      <c r="A37" s="46">
        <v>2009</v>
      </c>
      <c r="B37" s="45">
        <f>[1]January!E35</f>
        <v>23.714285714285715</v>
      </c>
      <c r="C37" s="18">
        <f>[1]January!D35</f>
        <v>32.111999999999995</v>
      </c>
      <c r="D37" s="18">
        <f>[1]January!D37</f>
        <v>35</v>
      </c>
      <c r="E37" s="39">
        <f>[1]February!E33</f>
        <v>24.414285714285715</v>
      </c>
      <c r="F37" s="18">
        <f>[1]February!D33</f>
        <v>31.865217391304352</v>
      </c>
      <c r="G37" s="40">
        <f>[1]January!D37</f>
        <v>35</v>
      </c>
      <c r="H37" s="18">
        <f>[1]March!E35</f>
        <v>23.454838709677418</v>
      </c>
      <c r="I37" s="18">
        <f>[1]March!D35</f>
        <v>33.283870967741933</v>
      </c>
      <c r="J37" s="18">
        <f>[1]March!D37</f>
        <v>34.5</v>
      </c>
      <c r="K37" s="39">
        <f>[1]April!E35</f>
        <v>19.725925925925928</v>
      </c>
      <c r="L37" s="18">
        <f>[1]April!D35</f>
        <v>33.046666666666667</v>
      </c>
      <c r="M37" s="18">
        <f>[1]April!D37</f>
        <v>34.5</v>
      </c>
      <c r="N37" s="39">
        <f>[1]May!E35</f>
        <v>14.964516129032257</v>
      </c>
      <c r="O37" s="18">
        <f>[1]May!D35</f>
        <v>31.56451612903226</v>
      </c>
      <c r="P37" s="18">
        <f>[1]May!D37</f>
        <v>33</v>
      </c>
      <c r="Q37" s="39">
        <f>[1]June!E35</f>
        <v>14.45</v>
      </c>
      <c r="R37" s="18">
        <f>[1]June!D35</f>
        <v>29.693333333333332</v>
      </c>
      <c r="S37" s="18">
        <f>[1]June!D37</f>
        <v>31.5</v>
      </c>
      <c r="T37" s="39">
        <f>[1]July!E35</f>
        <v>15.558620689655172</v>
      </c>
      <c r="U37" s="18">
        <f>[1]July!D35</f>
        <v>28.209677419354843</v>
      </c>
      <c r="V37" s="18">
        <f>[1]July!D37</f>
        <v>31.2</v>
      </c>
      <c r="W37" s="39">
        <f>[1]August!E35</f>
        <v>15.551612903225807</v>
      </c>
      <c r="X37" s="18">
        <f>[1]August!D35</f>
        <v>28.687096774193542</v>
      </c>
      <c r="Y37" s="18">
        <f>[1]August!D37</f>
        <v>30</v>
      </c>
      <c r="Z37" s="39">
        <f>[1]September!E34</f>
        <v>16.286666666666669</v>
      </c>
      <c r="AA37" s="18">
        <f>[1]September!D34</f>
        <v>29.599999999999998</v>
      </c>
      <c r="AB37" s="18">
        <f>[1]September!D36</f>
        <v>30.6</v>
      </c>
      <c r="AC37" s="39">
        <f>[1]October!E35</f>
        <v>19.366666666666667</v>
      </c>
      <c r="AD37" s="18">
        <f>[1]October!D35</f>
        <v>29.255774193548387</v>
      </c>
      <c r="AE37" s="18">
        <f>[1]October!D37</f>
        <v>31</v>
      </c>
      <c r="AF37" s="39">
        <f>[1]November!M43</f>
        <v>15.452380952380953</v>
      </c>
      <c r="AG37" s="18">
        <f>[1]November!M42</f>
        <v>33.011538461538464</v>
      </c>
      <c r="AH37" s="18">
        <f>[1]November!D37</f>
        <v>34</v>
      </c>
      <c r="AI37" s="39" t="e">
        <f>[1]December!E35</f>
        <v>#DIV/0!</v>
      </c>
      <c r="AJ37" s="18">
        <f>[1]December!D35</f>
        <v>32.776470588235298</v>
      </c>
      <c r="AK37" s="18">
        <f>[1]December!D37</f>
        <v>35.6</v>
      </c>
      <c r="AL37" s="47">
        <v>2009</v>
      </c>
    </row>
    <row r="38" spans="1:38" s="42" customFormat="1" ht="13.5" thickBot="1">
      <c r="A38" s="48">
        <v>2010</v>
      </c>
      <c r="B38" s="49"/>
      <c r="C38" s="50"/>
      <c r="D38" s="50"/>
      <c r="E38" s="49"/>
      <c r="F38" s="50"/>
      <c r="G38" s="51"/>
      <c r="H38" s="50"/>
      <c r="I38" s="50"/>
      <c r="J38" s="50"/>
      <c r="K38" s="49"/>
      <c r="L38" s="50"/>
      <c r="M38" s="50"/>
      <c r="N38" s="49"/>
      <c r="O38" s="50"/>
      <c r="P38" s="50"/>
      <c r="Q38" s="49"/>
      <c r="R38" s="50"/>
      <c r="S38" s="50"/>
      <c r="T38" s="49"/>
      <c r="U38" s="50"/>
      <c r="V38" s="50"/>
      <c r="W38" s="49"/>
      <c r="X38" s="50"/>
      <c r="Y38" s="50"/>
      <c r="Z38" s="49"/>
      <c r="AA38" s="50"/>
      <c r="AB38" s="50"/>
      <c r="AC38" s="49"/>
      <c r="AD38" s="50"/>
      <c r="AE38" s="50"/>
      <c r="AF38" s="49"/>
      <c r="AG38" s="50"/>
      <c r="AH38" s="50"/>
      <c r="AI38" s="49"/>
      <c r="AJ38" s="50"/>
      <c r="AK38" s="50"/>
      <c r="AL38" s="52">
        <v>2010</v>
      </c>
    </row>
    <row r="39" spans="1:38">
      <c r="A39" s="1" t="s">
        <v>27</v>
      </c>
      <c r="B39" s="53">
        <f t="shared" ref="B39:AK39" si="2">AVERAGE(B28:B36)</f>
        <v>24.885799055584002</v>
      </c>
      <c r="C39" s="53">
        <f t="shared" si="2"/>
        <v>32.694082637380745</v>
      </c>
      <c r="D39" s="53">
        <f t="shared" si="2"/>
        <v>33.777777777777786</v>
      </c>
      <c r="E39" s="53">
        <f t="shared" si="2"/>
        <v>26.586058201058201</v>
      </c>
      <c r="F39" s="53">
        <f t="shared" si="2"/>
        <v>32.789420589698366</v>
      </c>
      <c r="G39" s="53">
        <f t="shared" si="2"/>
        <v>33.705555555555549</v>
      </c>
      <c r="H39" s="53">
        <f t="shared" si="2"/>
        <v>24.658663700407857</v>
      </c>
      <c r="I39" s="53">
        <f t="shared" si="2"/>
        <v>33.018604027337183</v>
      </c>
      <c r="J39" s="53">
        <f t="shared" si="2"/>
        <v>33.738888888888887</v>
      </c>
      <c r="K39" s="53">
        <f t="shared" si="2"/>
        <v>26.262605363984679</v>
      </c>
      <c r="L39" s="53">
        <f t="shared" si="2"/>
        <v>32.365198542703951</v>
      </c>
      <c r="M39" s="53">
        <f t="shared" si="2"/>
        <v>34.077777777777776</v>
      </c>
      <c r="N39" s="53">
        <f t="shared" si="2"/>
        <v>25.810707885304662</v>
      </c>
      <c r="O39" s="53">
        <f t="shared" si="2"/>
        <v>32.041778839771673</v>
      </c>
      <c r="P39" s="53">
        <f t="shared" si="2"/>
        <v>32.855555555555561</v>
      </c>
      <c r="Q39" s="53">
        <f t="shared" si="2"/>
        <v>23.826229885057476</v>
      </c>
      <c r="R39" s="53">
        <f t="shared" si="2"/>
        <v>30.980194125159642</v>
      </c>
      <c r="S39" s="53">
        <f t="shared" si="2"/>
        <v>32.044444444444444</v>
      </c>
      <c r="T39" s="53">
        <f t="shared" si="2"/>
        <v>22.126702508960573</v>
      </c>
      <c r="U39" s="53">
        <f t="shared" si="2"/>
        <v>30.744100292048319</v>
      </c>
      <c r="V39" s="53">
        <f t="shared" si="2"/>
        <v>31.688888888888894</v>
      </c>
      <c r="W39" s="53">
        <f t="shared" si="2"/>
        <v>21.918279569892469</v>
      </c>
      <c r="X39" s="53">
        <f t="shared" si="2"/>
        <v>30.055372823345394</v>
      </c>
      <c r="Y39" s="53">
        <f t="shared" si="2"/>
        <v>30.522222222222226</v>
      </c>
      <c r="Z39" s="53">
        <f t="shared" si="2"/>
        <v>23.92567733990148</v>
      </c>
      <c r="AA39" s="53">
        <f t="shared" si="2"/>
        <v>30.517202946145979</v>
      </c>
      <c r="AB39" s="53">
        <f t="shared" si="2"/>
        <v>31.011111111111113</v>
      </c>
      <c r="AC39" s="53">
        <f t="shared" si="2"/>
        <v>23.616016385048642</v>
      </c>
      <c r="AD39" s="53">
        <f t="shared" si="2"/>
        <v>31.090728381329047</v>
      </c>
      <c r="AE39" s="53">
        <f t="shared" si="2"/>
        <v>32.044444444444444</v>
      </c>
      <c r="AF39" s="53">
        <f t="shared" si="2"/>
        <v>25.449250574712643</v>
      </c>
      <c r="AG39" s="53">
        <f t="shared" si="2"/>
        <v>32.020086206896551</v>
      </c>
      <c r="AH39" s="53">
        <f t="shared" si="2"/>
        <v>29.377777777777776</v>
      </c>
      <c r="AI39" s="53">
        <f t="shared" si="2"/>
        <v>25.633404510302455</v>
      </c>
      <c r="AJ39" s="53">
        <f t="shared" si="2"/>
        <v>29.308242181037258</v>
      </c>
      <c r="AK39" s="53">
        <f t="shared" si="2"/>
        <v>33.978888888888889</v>
      </c>
    </row>
    <row r="41" spans="1:38"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4"/>
      <c r="AE41" s="7"/>
      <c r="AF41" s="7"/>
      <c r="AG41" s="55"/>
      <c r="AH41" s="7"/>
      <c r="AI41" s="7"/>
      <c r="AJ41" s="55"/>
      <c r="AK41" s="7"/>
      <c r="AL41" s="7"/>
    </row>
    <row r="42" spans="1:38">
      <c r="D42" s="9" t="s">
        <v>28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54"/>
      <c r="AE42" s="7"/>
      <c r="AF42" s="7"/>
      <c r="AG42" s="55"/>
      <c r="AH42" s="7"/>
      <c r="AI42" s="7"/>
      <c r="AJ42" s="55"/>
      <c r="AK42" s="7"/>
      <c r="AL42" s="7"/>
    </row>
    <row r="43" spans="1:38" ht="13.5" thickBot="1">
      <c r="A43" s="16" t="s">
        <v>3</v>
      </c>
      <c r="B43" s="16" t="s">
        <v>9</v>
      </c>
      <c r="C43" s="56" t="s">
        <v>10</v>
      </c>
      <c r="D43" s="56" t="s">
        <v>11</v>
      </c>
      <c r="E43" s="56" t="s">
        <v>12</v>
      </c>
      <c r="F43" s="56" t="s">
        <v>13</v>
      </c>
      <c r="G43" s="56" t="s">
        <v>14</v>
      </c>
      <c r="H43" s="56" t="s">
        <v>15</v>
      </c>
      <c r="I43" s="56" t="s">
        <v>16</v>
      </c>
      <c r="J43" s="56" t="s">
        <v>29</v>
      </c>
      <c r="K43" s="56" t="s">
        <v>18</v>
      </c>
      <c r="L43" s="57" t="s">
        <v>19</v>
      </c>
      <c r="M43" s="57" t="s">
        <v>20</v>
      </c>
      <c r="N43" s="58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>
      <c r="A44" s="35">
        <v>2000</v>
      </c>
      <c r="B44" s="53">
        <f t="shared" ref="B44:B53" si="3">C28</f>
        <v>31.248387096774191</v>
      </c>
      <c r="C44" s="27">
        <f>[2]February!$D$34</f>
        <v>31.410714285714281</v>
      </c>
      <c r="D44" s="27">
        <f>'[2]March '!$D$35</f>
        <v>31.048387096774192</v>
      </c>
      <c r="E44" s="59">
        <f>L28</f>
        <v>30.713333333333331</v>
      </c>
      <c r="F44" s="59">
        <f>O28</f>
        <v>30.145161290322577</v>
      </c>
      <c r="G44" s="59">
        <f>R28</f>
        <v>27.910344827586197</v>
      </c>
      <c r="H44" s="59">
        <f>U28</f>
        <v>26.996774193548386</v>
      </c>
      <c r="I44" s="59">
        <f>X28</f>
        <v>26.993548387096773</v>
      </c>
      <c r="J44" s="59">
        <f>AA28</f>
        <v>27.657142857142855</v>
      </c>
      <c r="K44" s="59">
        <f>AD28</f>
        <v>28.603225806451615</v>
      </c>
      <c r="L44" s="59">
        <f>AG28</f>
        <v>31.017241379310345</v>
      </c>
      <c r="M44" s="59">
        <f>AJ28</f>
        <v>31.862068965517242</v>
      </c>
      <c r="N44" s="58"/>
    </row>
    <row r="45" spans="1:38">
      <c r="A45" s="35">
        <v>2001</v>
      </c>
      <c r="B45" s="53">
        <f t="shared" si="3"/>
        <v>31.333333333333332</v>
      </c>
      <c r="C45" s="53">
        <f>[3]February!$D$33</f>
        <v>32.018518518518519</v>
      </c>
      <c r="D45" s="53">
        <f>[3]March!$D$35</f>
        <v>31.616666666666667</v>
      </c>
      <c r="E45" s="60">
        <f>L29</f>
        <v>31.866666666666667</v>
      </c>
      <c r="F45" s="60">
        <f>O29</f>
        <v>30.274193548387096</v>
      </c>
      <c r="G45" s="60">
        <f>R29</f>
        <v>27.862068965517242</v>
      </c>
      <c r="H45" s="60">
        <f>U29</f>
        <v>27.603703703703701</v>
      </c>
      <c r="I45" s="60">
        <f>X29</f>
        <v>27.603703703703701</v>
      </c>
      <c r="J45" s="60">
        <f>AA29</f>
        <v>28.441379310344825</v>
      </c>
      <c r="K45" s="60">
        <f>AD29</f>
        <v>29.383333333333333</v>
      </c>
      <c r="L45" s="60">
        <f>AG29</f>
        <v>30.620689655172413</v>
      </c>
      <c r="M45" s="60">
        <f>AJ29</f>
        <v>32.339285714285715</v>
      </c>
      <c r="N45" s="58"/>
    </row>
    <row r="46" spans="1:38">
      <c r="A46" s="35">
        <v>2002</v>
      </c>
      <c r="B46" s="28">
        <f t="shared" si="3"/>
        <v>31.806428571428569</v>
      </c>
      <c r="C46" s="28">
        <f>[4]February!$D$33</f>
        <v>31.944444444444443</v>
      </c>
      <c r="D46" s="28">
        <f>[4]March!$D$35</f>
        <v>33</v>
      </c>
      <c r="E46" s="28">
        <f>[4]April!$D$35</f>
        <v>33</v>
      </c>
      <c r="F46" s="28">
        <f>[4]May!$D$35</f>
        <v>30.209999999999997</v>
      </c>
      <c r="G46" s="28">
        <f>[4]June!$D$35</f>
        <v>29.215999999999998</v>
      </c>
      <c r="H46" s="28">
        <f>[4]July!$D$35</f>
        <v>28.6875</v>
      </c>
      <c r="I46" s="28">
        <f>[4]August!$D$35</f>
        <v>27.882608695652173</v>
      </c>
      <c r="J46" s="28">
        <f>[4]September!$D$35</f>
        <v>29.291304347826088</v>
      </c>
      <c r="K46" s="28">
        <f>[4]October!$D$35</f>
        <v>30.237931034482752</v>
      </c>
      <c r="L46" s="28">
        <f>[4]November!$D$35</f>
        <v>31.523333333333326</v>
      </c>
      <c r="M46" s="28">
        <f>[4]December!$D$35</f>
        <v>33.04137931034483</v>
      </c>
      <c r="N46" s="58"/>
    </row>
    <row r="47" spans="1:38">
      <c r="A47" s="35">
        <v>2003</v>
      </c>
      <c r="B47" s="28">
        <f t="shared" si="3"/>
        <v>33.673333333333325</v>
      </c>
      <c r="C47" s="28">
        <f>[5]February!$D$33</f>
        <v>33.714285714285708</v>
      </c>
      <c r="D47" s="28">
        <f>[5]March!$D$35</f>
        <v>33.709999999999987</v>
      </c>
      <c r="E47" s="28">
        <f t="shared" ref="E47:E52" si="4">L31</f>
        <v>33.879310344827573</v>
      </c>
      <c r="F47" s="28">
        <f t="shared" ref="F47:F52" si="5">O31</f>
        <v>33.767741935483883</v>
      </c>
      <c r="G47" s="28">
        <f t="shared" ref="G47:G52" si="6">R31</f>
        <v>33.696666666666687</v>
      </c>
      <c r="H47" s="28">
        <f t="shared" ref="H47:H52" si="7">U31</f>
        <v>33.693333333333349</v>
      </c>
      <c r="I47" s="28">
        <f t="shared" ref="I47:I52" si="8">X31</f>
        <v>33.700000000000017</v>
      </c>
      <c r="J47" s="28">
        <f t="shared" ref="J47:J52" si="9">AA31</f>
        <v>33.666666666666686</v>
      </c>
      <c r="K47" s="28">
        <f t="shared" ref="K47:K52" si="10">AD31</f>
        <v>33.710344827586212</v>
      </c>
      <c r="L47" s="28">
        <f>AG31</f>
        <v>32.134482758620692</v>
      </c>
      <c r="M47" s="28">
        <f>AJ32</f>
        <v>32.541935483870972</v>
      </c>
      <c r="N47" s="58"/>
    </row>
    <row r="48" spans="1:38">
      <c r="A48" s="35">
        <v>2004</v>
      </c>
      <c r="B48" s="28">
        <f t="shared" si="3"/>
        <v>33</v>
      </c>
      <c r="C48" s="28">
        <f>F32</f>
        <v>32.733333333333341</v>
      </c>
      <c r="D48" s="28">
        <f t="shared" ref="D48:D53" si="11">I32</f>
        <v>33.240740740740733</v>
      </c>
      <c r="E48" s="28">
        <f t="shared" si="4"/>
        <v>32.939130434782612</v>
      </c>
      <c r="F48" s="28">
        <f t="shared" si="5"/>
        <v>32.535483870967745</v>
      </c>
      <c r="G48" s="28">
        <f t="shared" si="6"/>
        <v>32.326666666666675</v>
      </c>
      <c r="H48" s="28">
        <f t="shared" si="7"/>
        <v>32.533333333333339</v>
      </c>
      <c r="I48" s="28">
        <f t="shared" si="8"/>
        <v>32.523333333333333</v>
      </c>
      <c r="J48" s="28">
        <f t="shared" si="9"/>
        <v>32.583333333333343</v>
      </c>
      <c r="K48" s="28">
        <f t="shared" si="10"/>
        <v>32.593548387096781</v>
      </c>
      <c r="L48" s="28">
        <f>AG32</f>
        <v>32.548275862068969</v>
      </c>
      <c r="M48" s="28">
        <f>AJ32</f>
        <v>32.541935483870972</v>
      </c>
      <c r="N48" s="58"/>
    </row>
    <row r="49" spans="1:14">
      <c r="A49" s="35">
        <v>2005</v>
      </c>
      <c r="B49" s="28">
        <f t="shared" si="3"/>
        <v>33.596551724137939</v>
      </c>
      <c r="C49" s="28">
        <f>F33</f>
        <v>33.503846153846162</v>
      </c>
      <c r="D49" s="28">
        <f t="shared" si="11"/>
        <v>33.840740740740735</v>
      </c>
      <c r="E49" s="28">
        <f t="shared" si="4"/>
        <v>34.018518518518519</v>
      </c>
      <c r="F49" s="28">
        <f t="shared" si="5"/>
        <v>33.974074074074068</v>
      </c>
      <c r="G49" s="28">
        <f t="shared" si="6"/>
        <v>34</v>
      </c>
      <c r="H49" s="28">
        <f t="shared" si="7"/>
        <v>34</v>
      </c>
      <c r="I49" s="28">
        <f t="shared" si="8"/>
        <v>28.45</v>
      </c>
      <c r="J49" s="28">
        <f t="shared" si="9"/>
        <v>28.541666666666668</v>
      </c>
      <c r="K49" s="28">
        <f t="shared" si="10"/>
        <v>29.387096774193548</v>
      </c>
      <c r="L49" s="28">
        <f>AG33</f>
        <v>31.35</v>
      </c>
      <c r="M49" s="28">
        <f>AJ33</f>
        <v>0</v>
      </c>
      <c r="N49" s="58"/>
    </row>
    <row r="50" spans="1:14">
      <c r="A50" s="35">
        <v>2006</v>
      </c>
      <c r="B50" s="28">
        <f t="shared" si="3"/>
        <v>31.085483870967742</v>
      </c>
      <c r="C50" s="28">
        <f>F34</f>
        <v>31.065357142857145</v>
      </c>
      <c r="D50" s="28">
        <f t="shared" si="11"/>
        <v>31.641935483870967</v>
      </c>
      <c r="E50" s="28">
        <f t="shared" si="4"/>
        <v>26.958333333333332</v>
      </c>
      <c r="F50" s="28">
        <f t="shared" si="5"/>
        <v>30.653225806451612</v>
      </c>
      <c r="G50" s="28">
        <f t="shared" si="6"/>
        <v>28.993333333333332</v>
      </c>
      <c r="H50" s="28">
        <f t="shared" si="7"/>
        <v>29.25</v>
      </c>
      <c r="I50" s="28">
        <f t="shared" si="8"/>
        <v>29.5</v>
      </c>
      <c r="J50" s="28">
        <f t="shared" si="9"/>
        <v>29.503333333333334</v>
      </c>
      <c r="K50" s="28">
        <f t="shared" si="10"/>
        <v>29.967741935483883</v>
      </c>
      <c r="L50" s="28">
        <f>AG34</f>
        <v>31.566666666666663</v>
      </c>
      <c r="M50" s="28">
        <f>AJ34</f>
        <v>32.929032258064517</v>
      </c>
      <c r="N50" s="58"/>
    </row>
    <row r="51" spans="1:14">
      <c r="A51" s="35">
        <v>2007</v>
      </c>
      <c r="B51" s="28">
        <f t="shared" si="3"/>
        <v>32.996774193548383</v>
      </c>
      <c r="C51" s="28">
        <f>F35</f>
        <v>33.214285714285722</v>
      </c>
      <c r="D51" s="28">
        <f t="shared" si="11"/>
        <v>33.599999999999994</v>
      </c>
      <c r="E51" s="28">
        <f t="shared" si="4"/>
        <v>35.144827586206908</v>
      </c>
      <c r="F51" s="28">
        <f t="shared" si="5"/>
        <v>35.216129032258074</v>
      </c>
      <c r="G51" s="28">
        <f t="shared" si="6"/>
        <v>35.366666666666653</v>
      </c>
      <c r="H51" s="28">
        <f t="shared" si="7"/>
        <v>35.31290322580643</v>
      </c>
      <c r="I51" s="28">
        <f t="shared" si="8"/>
        <v>35.37419354838709</v>
      </c>
      <c r="J51" s="28">
        <f t="shared" si="9"/>
        <v>35.399999999999984</v>
      </c>
      <c r="K51" s="28">
        <f t="shared" si="10"/>
        <v>35.366666666666653</v>
      </c>
      <c r="L51" s="28">
        <f>AG35</f>
        <v>35.399999999999991</v>
      </c>
      <c r="M51" s="28">
        <f>AJ35</f>
        <v>35.366666666666653</v>
      </c>
      <c r="N51" s="61"/>
    </row>
    <row r="52" spans="1:14">
      <c r="A52" s="62">
        <v>2008</v>
      </c>
      <c r="B52" s="28">
        <f t="shared" si="3"/>
        <v>35.50645161290322</v>
      </c>
      <c r="C52" s="28">
        <f>F36</f>
        <v>35.5</v>
      </c>
      <c r="D52" s="28">
        <f t="shared" si="11"/>
        <v>35.468965517241379</v>
      </c>
      <c r="E52" s="28">
        <f t="shared" si="4"/>
        <v>32.766666666666673</v>
      </c>
      <c r="F52" s="28">
        <f t="shared" si="5"/>
        <v>31.600000000000016</v>
      </c>
      <c r="G52" s="28">
        <f t="shared" si="6"/>
        <v>29.45</v>
      </c>
      <c r="H52" s="28">
        <f t="shared" si="7"/>
        <v>28.619354838709675</v>
      </c>
      <c r="I52" s="28">
        <f t="shared" si="8"/>
        <v>28.470967741935478</v>
      </c>
      <c r="J52" s="28">
        <f t="shared" si="9"/>
        <v>29.57</v>
      </c>
      <c r="K52" s="28">
        <f t="shared" si="10"/>
        <v>30.56666666666667</v>
      </c>
      <c r="L52" s="63" t="s">
        <v>26</v>
      </c>
      <c r="M52" s="64">
        <f>'[10]Synthesis of Rain &amp; temp'!$M$50</f>
        <v>0</v>
      </c>
    </row>
    <row r="53" spans="1:14">
      <c r="A53" s="35">
        <v>2009</v>
      </c>
      <c r="B53" s="28">
        <f t="shared" si="3"/>
        <v>32.111999999999995</v>
      </c>
      <c r="C53" s="28">
        <f>[1]February!D33</f>
        <v>31.865217391304352</v>
      </c>
      <c r="D53" s="28">
        <f t="shared" si="11"/>
        <v>33.283870967741933</v>
      </c>
      <c r="E53" s="28">
        <f>[1]April!D35</f>
        <v>33.046666666666667</v>
      </c>
      <c r="F53" s="28">
        <f>[1]May!D35</f>
        <v>31.56451612903226</v>
      </c>
      <c r="G53" s="28">
        <f>[1]June!D35</f>
        <v>29.693333333333332</v>
      </c>
      <c r="H53" s="28">
        <f>[1]July!D35</f>
        <v>28.209677419354843</v>
      </c>
      <c r="I53" s="28">
        <f>[1]August!D35</f>
        <v>28.687096774193542</v>
      </c>
      <c r="J53" s="28">
        <f>AA37</f>
        <v>29.599999999999998</v>
      </c>
      <c r="K53" s="28">
        <f>AD37</f>
        <v>29.255774193548387</v>
      </c>
      <c r="L53" s="28">
        <f>[1]November!D35</f>
        <v>33.011538461538464</v>
      </c>
      <c r="M53" s="64">
        <f>[1]December!D35</f>
        <v>32.776470588235298</v>
      </c>
    </row>
    <row r="54" spans="1:14">
      <c r="A54" s="65">
        <v>2010</v>
      </c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8"/>
      <c r="N54" s="58"/>
    </row>
    <row r="55" spans="1:14">
      <c r="I55" s="28">
        <f>AVERAGE(I44:I52)</f>
        <v>30.055372823345394</v>
      </c>
    </row>
    <row r="56" spans="1:14">
      <c r="D56" s="9" t="s">
        <v>30</v>
      </c>
      <c r="N56" s="7"/>
    </row>
    <row r="57" spans="1:14" ht="13.5" thickBot="1">
      <c r="A57" s="16" t="s">
        <v>3</v>
      </c>
      <c r="B57" s="16" t="s">
        <v>9</v>
      </c>
      <c r="C57" s="56" t="s">
        <v>10</v>
      </c>
      <c r="D57" s="56" t="s">
        <v>11</v>
      </c>
      <c r="E57" s="56" t="s">
        <v>12</v>
      </c>
      <c r="F57" s="56" t="s">
        <v>13</v>
      </c>
      <c r="G57" s="56" t="s">
        <v>14</v>
      </c>
      <c r="H57" s="56" t="s">
        <v>15</v>
      </c>
      <c r="I57" s="56" t="s">
        <v>16</v>
      </c>
      <c r="J57" s="56" t="s">
        <v>29</v>
      </c>
      <c r="K57" s="56" t="s">
        <v>18</v>
      </c>
      <c r="L57" s="57" t="s">
        <v>19</v>
      </c>
      <c r="M57" s="57" t="s">
        <v>20</v>
      </c>
      <c r="N57" s="58"/>
    </row>
    <row r="58" spans="1:14">
      <c r="A58" s="35">
        <v>2000</v>
      </c>
      <c r="B58" s="69">
        <f>[2]January!$B$36</f>
        <v>2.0189691823155855</v>
      </c>
      <c r="C58" s="27">
        <f>[2]February!$D$35</f>
        <v>1.0064014682740647</v>
      </c>
      <c r="D58" s="27">
        <f>'[2]March '!$D$36</f>
        <v>0.98687080131822758</v>
      </c>
      <c r="E58" s="27">
        <f>[2]April!$D$36</f>
        <v>0.80973956363737298</v>
      </c>
      <c r="F58" s="27">
        <f>[2]May!$D$36</f>
        <v>0.73022312100587961</v>
      </c>
      <c r="G58" s="27">
        <f>[2]June!$D$36</f>
        <v>1.0431219719075102</v>
      </c>
      <c r="H58" s="27">
        <f>[2]July!$D$36</f>
        <v>0.73415887062131124</v>
      </c>
      <c r="I58" s="27">
        <f>[2]August!$D$36</f>
        <v>0.36477043639048373</v>
      </c>
      <c r="J58" s="27">
        <f>[2]September!$D$36</f>
        <v>0.60149725003443344</v>
      </c>
      <c r="K58" s="27">
        <f>[2]October!$D$36</f>
        <v>0.9185074381725844</v>
      </c>
      <c r="L58" s="27">
        <f>[2]November!$D$36</f>
        <v>1.0647162484226256</v>
      </c>
      <c r="M58" s="27">
        <f>[2]December!$D$36</f>
        <v>0.76644531680043271</v>
      </c>
      <c r="N58" s="58"/>
    </row>
    <row r="59" spans="1:14">
      <c r="A59" s="35">
        <v>2001</v>
      </c>
      <c r="B59" s="23">
        <f>[3]January!$B$36</f>
        <v>0.59427343835996183</v>
      </c>
      <c r="C59" s="53">
        <f>[3]February!$D$34</f>
        <v>0.8602490860375821</v>
      </c>
      <c r="D59" s="53">
        <f>[3]March!$D$36</f>
        <v>1.3814243856734794</v>
      </c>
      <c r="E59" s="53">
        <f>[3]April!$D$36</f>
        <v>0.95532386035361661</v>
      </c>
      <c r="F59" s="53">
        <f>[3]May!$D$36</f>
        <v>0.83505199116997875</v>
      </c>
      <c r="G59" s="53">
        <f>[3]June!$D$36</f>
        <v>0.86495821249329807</v>
      </c>
      <c r="H59" s="53">
        <f>[3]July!$D$36</f>
        <v>1.5358535587243478</v>
      </c>
      <c r="I59" s="53">
        <f>[3]August!$D$36</f>
        <v>0.70445586413652961</v>
      </c>
      <c r="J59" s="53">
        <f>[3]September!$D$36</f>
        <v>0.57911092040140988</v>
      </c>
      <c r="K59" s="53">
        <f>[3]October!$D$36</f>
        <v>0.72473878426557048</v>
      </c>
      <c r="L59" s="53">
        <f>[3]November!$D$36</f>
        <v>0.76362823338171282</v>
      </c>
      <c r="M59" s="53">
        <f>[3]December!$D$36</f>
        <v>0.60151754905689458</v>
      </c>
      <c r="N59" s="58"/>
    </row>
    <row r="60" spans="1:14">
      <c r="A60" s="35">
        <v>2002</v>
      </c>
      <c r="B60" s="25">
        <f>[4]January!$B$36</f>
        <v>0.79847738700989945</v>
      </c>
      <c r="C60" s="28">
        <f>[4]February!$D$34</f>
        <v>0.88070484592800569</v>
      </c>
      <c r="D60" s="28">
        <f>[4]March!$D$36</f>
        <v>0</v>
      </c>
      <c r="E60" s="28">
        <f>[4]April!$D$36</f>
        <v>0</v>
      </c>
      <c r="F60" s="28">
        <f>[4]May!$D$36</f>
        <v>1.6963144633648248</v>
      </c>
      <c r="G60" s="28">
        <f>[4]June!$D$36</f>
        <v>1.2618372848087824</v>
      </c>
      <c r="H60" s="28">
        <f>[4]July!$D$36</f>
        <v>0.4425306015783918</v>
      </c>
      <c r="I60" s="28">
        <f>[4]August!$D$36</f>
        <v>0.56298891795426964</v>
      </c>
      <c r="J60" s="28">
        <f>[4]September!$D$36</f>
        <v>0.46798702728526653</v>
      </c>
      <c r="K60" s="28">
        <f>[4]October!$D$36</f>
        <v>0.36976227218470559</v>
      </c>
      <c r="L60" s="28">
        <f>[4]November!$D$36</f>
        <v>0.53542334738047515</v>
      </c>
      <c r="M60" s="28">
        <f>[4]December!$D$36</f>
        <v>0.51652495540539178</v>
      </c>
      <c r="N60" s="58"/>
    </row>
    <row r="61" spans="1:14">
      <c r="A61" s="35">
        <v>2003</v>
      </c>
      <c r="B61" s="25">
        <f>[5]January!$D$36</f>
        <v>0.52975813175532294</v>
      </c>
      <c r="C61" s="28">
        <f>[5]February!$D$34</f>
        <v>0.14327979804948138</v>
      </c>
      <c r="D61" s="28">
        <f>[5]March!$D$36</f>
        <v>0.80101229057724121</v>
      </c>
      <c r="E61" s="28">
        <f>[5]April!$D$36</f>
        <v>0.21108446235295114</v>
      </c>
      <c r="F61" s="28">
        <f>[5]May!$D$36</f>
        <v>7.4775650110594769E-2</v>
      </c>
      <c r="G61" s="28">
        <f>[5]June!$D$36</f>
        <v>4.1384099339732736E-2</v>
      </c>
      <c r="H61" s="28">
        <f>[5]July!$D$36</f>
        <v>2.5370813170246604E-2</v>
      </c>
      <c r="I61" s="28">
        <f>[5]August!$D$36</f>
        <v>5.2522573143888834E-2</v>
      </c>
      <c r="J61" s="28">
        <f>[5]September!$D$36</f>
        <v>4.7946330148539093E-2</v>
      </c>
      <c r="K61" s="28">
        <f>[5]October!$D$36</f>
        <v>4.8879060563560284E-2</v>
      </c>
      <c r="L61" s="28">
        <f>[5]November!$D$36</f>
        <v>0.84400231129880643</v>
      </c>
      <c r="M61" s="28">
        <f>[5]December!$D$36</f>
        <v>0.17474849652296551</v>
      </c>
      <c r="N61" s="58"/>
    </row>
    <row r="62" spans="1:14">
      <c r="A62" s="35">
        <v>2004</v>
      </c>
      <c r="B62" s="25">
        <f>[6]January!$D$39</f>
        <v>0</v>
      </c>
      <c r="C62" s="28">
        <f>[6]February!$D$37</f>
        <v>0.20191391920395602</v>
      </c>
      <c r="D62" s="28">
        <f>[6]March!$D$37</f>
        <v>1.0478032916019764</v>
      </c>
      <c r="E62" s="28">
        <f>[6]April!$D$37</f>
        <v>1.1150781181091913</v>
      </c>
      <c r="F62" s="28">
        <f>[6]May!$D$37</f>
        <v>6.6072622150550847E-2</v>
      </c>
      <c r="G62" s="28">
        <f>[6]June!$D$37</f>
        <v>1.4046556415234914</v>
      </c>
      <c r="H62" s="28">
        <f>[6]July!$D$37</f>
        <v>5.5470019622523729E-2</v>
      </c>
      <c r="I62" s="28">
        <f>[6]August!$D$37</f>
        <v>4.301830671520826E-2</v>
      </c>
      <c r="J62" s="28">
        <f>[6]September!$D$37</f>
        <v>7.4663998310284127E-2</v>
      </c>
      <c r="K62" s="28">
        <f>[6]October!$D$37</f>
        <v>0.10625592962581025</v>
      </c>
      <c r="L62" s="28">
        <f>[6]November!$D$37</f>
        <v>5.7449913932377056E-2</v>
      </c>
      <c r="M62" s="28">
        <f>[6]December!$D$37</f>
        <v>0.66722020030772944</v>
      </c>
      <c r="N62" s="58"/>
    </row>
    <row r="63" spans="1:14">
      <c r="A63" s="35">
        <v>2005</v>
      </c>
      <c r="B63" s="25">
        <f>[7]January!$B$37</f>
        <v>1.1412334524991412</v>
      </c>
      <c r="C63" s="28">
        <f>[7]February!$D$37</f>
        <v>0.41326095313203726</v>
      </c>
      <c r="D63" s="28">
        <f>[7]March!$D$37</f>
        <v>0.28589839408086498</v>
      </c>
      <c r="E63" s="28">
        <f>[7]April!$D$37</f>
        <v>9.6225044864937617E-2</v>
      </c>
      <c r="F63" s="28">
        <f>[7]May!$D$37</f>
        <v>4.4657608470472884E-2</v>
      </c>
      <c r="G63" s="28">
        <f>[7]June!$D$37</f>
        <v>0</v>
      </c>
      <c r="H63" s="28">
        <f>[7]July!$D$37</f>
        <v>0</v>
      </c>
      <c r="I63" s="28">
        <f>[7]August!$D$37</f>
        <v>1.3038404810405202</v>
      </c>
      <c r="J63" s="28">
        <f>[7]September!$D$37</f>
        <v>0.55352838966123619</v>
      </c>
      <c r="K63" s="28">
        <f>[7]October!$D$37</f>
        <v>0.67957924996961672</v>
      </c>
      <c r="L63" s="28">
        <f>[7]November!$D$37</f>
        <v>1.1153320210777615</v>
      </c>
      <c r="M63" s="28">
        <f>[7]December!$D$40</f>
        <v>1.2070580960798312</v>
      </c>
      <c r="N63" s="58"/>
    </row>
    <row r="64" spans="1:14">
      <c r="A64" s="35">
        <v>2006</v>
      </c>
      <c r="B64" s="25">
        <f>[8]January!$D$37</f>
        <v>1.447652902021471</v>
      </c>
      <c r="C64" s="28">
        <f>[8]February!$D$37</f>
        <v>1.3657082876602784</v>
      </c>
      <c r="D64" s="28">
        <f>[8]March!$D$37</f>
        <v>0.88337390858329456</v>
      </c>
      <c r="E64" s="28">
        <f>[8]April!$D$37</f>
        <v>0.48215273966634015</v>
      </c>
      <c r="F64" s="28">
        <f>[8]May!$D$37</f>
        <v>0.73789514655665478</v>
      </c>
      <c r="G64" s="28">
        <f>[8]June!$D$37</f>
        <v>0.89853648567662525</v>
      </c>
      <c r="H64" s="28">
        <f>[8]July!$D$37</f>
        <v>0.47871355387816905</v>
      </c>
      <c r="I64" s="28">
        <f>[8]August!$D$37</f>
        <v>0</v>
      </c>
      <c r="J64" s="28">
        <f>[8]September!$D$37</f>
        <v>1.8257418583505797E-2</v>
      </c>
      <c r="K64" s="28">
        <f>[8]October!$D$37</f>
        <v>0.21507688047535636</v>
      </c>
      <c r="L64" s="28">
        <f>[8]November!$D$37</f>
        <v>0.77741096988169145</v>
      </c>
      <c r="M64" s="28">
        <f>[8]December!$D$37</f>
        <v>0.19355197129296847</v>
      </c>
      <c r="N64" s="58"/>
    </row>
    <row r="65" spans="1:14">
      <c r="A65" s="35">
        <v>2007</v>
      </c>
      <c r="B65" s="25">
        <f>[9]January!$D$37</f>
        <v>5.4674009472765399E-2</v>
      </c>
      <c r="C65" s="28">
        <f>[9]February!$D$34</f>
        <v>0.13253730631840002</v>
      </c>
      <c r="D65" s="28">
        <f>[9]March!$D$37</f>
        <v>0.40824829046386302</v>
      </c>
      <c r="E65" s="28">
        <f>[9]April!$D$36</f>
        <v>0.3581561978632114</v>
      </c>
      <c r="F65" s="28">
        <f>[9]May!$D$37</f>
        <v>0.12137208408731706</v>
      </c>
      <c r="G65" s="28">
        <f>[9]June!$D$36</f>
        <v>5.4667227359054174E-2</v>
      </c>
      <c r="H65" s="28">
        <f>[9]July!$D$37</f>
        <v>3.4077710054824344E-2</v>
      </c>
      <c r="I65" s="28">
        <f>[9]August!$D$37</f>
        <v>4.4480272297457581E-2</v>
      </c>
      <c r="J65" s="28">
        <f>[9]September!$D$36</f>
        <v>1.4471626093874067E-14</v>
      </c>
      <c r="K65" s="28">
        <f>[9]October!$D$37</f>
        <v>0.16369391841095118</v>
      </c>
      <c r="L65" s="28">
        <f>[9]November!$D$36</f>
        <v>4.8989794855663099E-2</v>
      </c>
      <c r="M65" s="28">
        <f>[9]December!$D$37</f>
        <v>4.6609159969940563E-2</v>
      </c>
      <c r="N65" s="61"/>
    </row>
    <row r="66" spans="1:14">
      <c r="A66" s="62">
        <v>2008</v>
      </c>
      <c r="B66" s="25">
        <f>[10]January!$D$36</f>
        <v>5.7361333497793758E-2</v>
      </c>
      <c r="C66" s="28">
        <f>[10]February!$D$33</f>
        <v>0</v>
      </c>
      <c r="D66" s="28">
        <f>[10]March!$D$35</f>
        <v>4.7082361543076517E-2</v>
      </c>
      <c r="E66" s="28">
        <f>[10]April!$D$34</f>
        <v>1.6946840481307315</v>
      </c>
      <c r="F66" s="28">
        <f>[10]May!$D$35</f>
        <v>1.4445760789742609E-14</v>
      </c>
      <c r="G66" s="28">
        <f>[10]June!$D$34</f>
        <v>1.5586798127327979</v>
      </c>
      <c r="H66" s="28">
        <f>[10]July!$D$35</f>
        <v>1.7057587470759681</v>
      </c>
      <c r="I66" s="28">
        <f>[10]August!$D$37</f>
        <v>0.49070938336763309</v>
      </c>
      <c r="J66" s="28">
        <f>[10]September!$D$34</f>
        <v>0.66806462623588114</v>
      </c>
      <c r="K66" s="28">
        <f>[10]October!$D$35</f>
        <v>0.89907359728380876</v>
      </c>
      <c r="L66" s="63" t="s">
        <v>26</v>
      </c>
      <c r="M66" s="64">
        <v>8.3000000000000007</v>
      </c>
    </row>
    <row r="67" spans="1:14">
      <c r="A67" s="35">
        <v>2009</v>
      </c>
      <c r="B67" s="25">
        <f>[1]January!D36</f>
        <v>1.1000731428138735</v>
      </c>
      <c r="C67" s="28">
        <f>[1]February!D34</f>
        <v>0.57822022131557493</v>
      </c>
      <c r="D67" s="28">
        <f>[1]March!D36</f>
        <v>0.69142209693427614</v>
      </c>
      <c r="E67" s="28">
        <f>[1]April!D36</f>
        <v>0.90008939530481769</v>
      </c>
      <c r="F67" s="28">
        <f>[1]May!D36</f>
        <v>0.91051208562243702</v>
      </c>
      <c r="G67" s="28">
        <f>[1]June!D36</f>
        <v>1.1494926417047824</v>
      </c>
      <c r="H67" s="28">
        <f>[1]July!D36</f>
        <v>0.98127632489838257</v>
      </c>
      <c r="I67" s="28">
        <f>[1]August!D36</f>
        <v>0.76102647149934011</v>
      </c>
      <c r="J67" s="28">
        <f>[1]September!D35</f>
        <v>0.54709262911146783</v>
      </c>
      <c r="K67" s="28">
        <f>[1]October!D36</f>
        <v>1.7446280159330558</v>
      </c>
      <c r="L67" s="28">
        <f>[1]November!D36</f>
        <v>1.0614431395328436</v>
      </c>
      <c r="M67" s="64">
        <f>[1]December!D36</f>
        <v>0.86640738957241292</v>
      </c>
    </row>
    <row r="68" spans="1:14">
      <c r="A68" s="65">
        <v>2010</v>
      </c>
      <c r="B68" s="70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8"/>
      <c r="N68" s="58"/>
    </row>
    <row r="71" spans="1:14">
      <c r="D71" s="9" t="s">
        <v>31</v>
      </c>
      <c r="N71" s="7"/>
    </row>
    <row r="72" spans="1:14" ht="13.5" thickBot="1">
      <c r="A72" s="16" t="s">
        <v>3</v>
      </c>
      <c r="B72" s="16" t="s">
        <v>9</v>
      </c>
      <c r="C72" s="56" t="s">
        <v>10</v>
      </c>
      <c r="D72" s="56" t="s">
        <v>11</v>
      </c>
      <c r="E72" s="56" t="s">
        <v>12</v>
      </c>
      <c r="F72" s="56" t="s">
        <v>13</v>
      </c>
      <c r="G72" s="56" t="s">
        <v>14</v>
      </c>
      <c r="H72" s="56" t="s">
        <v>15</v>
      </c>
      <c r="I72" s="56" t="s">
        <v>16</v>
      </c>
      <c r="J72" s="56" t="s">
        <v>29</v>
      </c>
      <c r="K72" s="56" t="s">
        <v>18</v>
      </c>
      <c r="L72" s="57" t="s">
        <v>19</v>
      </c>
      <c r="M72" s="57" t="s">
        <v>20</v>
      </c>
      <c r="N72" s="58"/>
    </row>
    <row r="73" spans="1:14" s="42" customFormat="1">
      <c r="A73" s="38">
        <v>2000</v>
      </c>
      <c r="B73" s="27">
        <f>[2]January!$E$35</f>
        <v>17.5</v>
      </c>
      <c r="C73" s="27" t="s">
        <v>26</v>
      </c>
      <c r="D73" s="27" t="s">
        <v>26</v>
      </c>
      <c r="E73" s="27">
        <f>K28</f>
        <v>25.324137931034485</v>
      </c>
      <c r="F73" s="27">
        <f>N28</f>
        <v>25.058064516129029</v>
      </c>
      <c r="G73" s="27">
        <f>Q28</f>
        <v>23.216666666666672</v>
      </c>
      <c r="H73" s="27">
        <f>T28</f>
        <v>22.445161290322581</v>
      </c>
      <c r="I73" s="27">
        <f>W28</f>
        <v>22.233333333333331</v>
      </c>
      <c r="J73" s="27">
        <f t="shared" ref="J73:J81" si="12">Z28</f>
        <v>23.314285714285717</v>
      </c>
      <c r="K73" s="27">
        <f t="shared" ref="K73:K81" si="13">AC28</f>
        <v>23.983333333333334</v>
      </c>
      <c r="L73" s="27">
        <f t="shared" ref="L73:L80" si="14">AF28</f>
        <v>26</v>
      </c>
      <c r="M73" s="27">
        <f t="shared" ref="M73:M80" si="15">AI28</f>
        <v>25.793103448275861</v>
      </c>
      <c r="N73" s="71"/>
    </row>
    <row r="74" spans="1:14" s="42" customFormat="1">
      <c r="A74" s="38">
        <v>2001</v>
      </c>
      <c r="B74" s="27">
        <f>[3]January!$E$35</f>
        <v>28.203703703703702</v>
      </c>
      <c r="C74" s="27">
        <f>[3]February!$E$33</f>
        <v>26.796296296296298</v>
      </c>
      <c r="D74" s="27">
        <f>[3]March!$E$35</f>
        <v>26.266666666666666</v>
      </c>
      <c r="E74" s="27">
        <f>K29</f>
        <v>26.3</v>
      </c>
      <c r="F74" s="27">
        <f>N29</f>
        <v>25.629032258064516</v>
      </c>
      <c r="G74" s="27">
        <f>Q29</f>
        <v>24.53448275862069</v>
      </c>
      <c r="H74" s="27">
        <f>T29</f>
        <v>24.272222222222222</v>
      </c>
      <c r="I74" s="27">
        <f>W29</f>
        <v>23.467741935483872</v>
      </c>
      <c r="J74" s="27">
        <f t="shared" si="12"/>
        <v>31.886206896551727</v>
      </c>
      <c r="K74" s="27">
        <f t="shared" si="13"/>
        <v>25.526666666666664</v>
      </c>
      <c r="L74" s="27">
        <f t="shared" si="14"/>
        <v>26.827586206896552</v>
      </c>
      <c r="M74" s="27">
        <f t="shared" si="15"/>
        <v>27.696428571428573</v>
      </c>
      <c r="N74" s="71"/>
    </row>
    <row r="75" spans="1:14" s="42" customFormat="1">
      <c r="A75" s="38">
        <v>2002</v>
      </c>
      <c r="B75" s="72">
        <f>[4]January!$E$35</f>
        <v>28.285714285714285</v>
      </c>
      <c r="C75" s="72">
        <f>[4]February!$E$33</f>
        <v>27.851851851851851</v>
      </c>
      <c r="D75" s="72">
        <f>[4]March!$E$35</f>
        <v>23.64516129032258</v>
      </c>
      <c r="E75" s="27">
        <f>K30</f>
        <v>23.520689655172415</v>
      </c>
      <c r="F75" s="27">
        <f>N30</f>
        <v>27.791666666666668</v>
      </c>
      <c r="G75" s="27" t="str">
        <f>Q30</f>
        <v>X</v>
      </c>
      <c r="H75" s="27" t="str">
        <f>T30</f>
        <v>X</v>
      </c>
      <c r="I75" s="27" t="str">
        <f>W30</f>
        <v>X</v>
      </c>
      <c r="J75" s="27" t="str">
        <f t="shared" si="12"/>
        <v>X</v>
      </c>
      <c r="K75" s="27" t="str">
        <f t="shared" si="13"/>
        <v>X</v>
      </c>
      <c r="L75" s="27" t="str">
        <f t="shared" si="14"/>
        <v>X</v>
      </c>
      <c r="M75" s="27" t="str">
        <f t="shared" si="15"/>
        <v>X</v>
      </c>
      <c r="N75" s="71"/>
    </row>
    <row r="76" spans="1:14" s="42" customFormat="1">
      <c r="A76" s="38">
        <v>2003</v>
      </c>
      <c r="B76" s="72" t="s">
        <v>26</v>
      </c>
      <c r="C76" s="72" t="s">
        <v>26</v>
      </c>
      <c r="D76" s="72">
        <f>[5]January!$E$35</f>
        <v>0</v>
      </c>
      <c r="E76" s="27" t="str">
        <f>K31</f>
        <v>X</v>
      </c>
      <c r="F76" s="27" t="str">
        <f>N31</f>
        <v>X</v>
      </c>
      <c r="G76" s="27" t="str">
        <f>Q31</f>
        <v>X</v>
      </c>
      <c r="H76" s="27" t="str">
        <f>T31</f>
        <v>X</v>
      </c>
      <c r="I76" s="27" t="str">
        <f>W31</f>
        <v>X</v>
      </c>
      <c r="J76" s="27" t="str">
        <f t="shared" si="12"/>
        <v>X</v>
      </c>
      <c r="K76" s="27" t="str">
        <f t="shared" si="13"/>
        <v>X</v>
      </c>
      <c r="L76" s="27" t="str">
        <f t="shared" si="14"/>
        <v>X</v>
      </c>
      <c r="M76" s="27" t="str">
        <f t="shared" si="15"/>
        <v>X</v>
      </c>
      <c r="N76" s="71"/>
    </row>
    <row r="77" spans="1:14" s="42" customFormat="1">
      <c r="A77" s="38">
        <v>2004</v>
      </c>
      <c r="B77" s="72" t="s">
        <v>26</v>
      </c>
      <c r="C77" s="72" t="s">
        <v>26</v>
      </c>
      <c r="D77" s="72">
        <f>[6]March!$E$36</f>
        <v>0</v>
      </c>
      <c r="E77" s="72" t="str">
        <f>K32</f>
        <v>X</v>
      </c>
      <c r="F77" s="72" t="str">
        <f>N32</f>
        <v>X</v>
      </c>
      <c r="G77" s="72" t="str">
        <f>Q32</f>
        <v>X</v>
      </c>
      <c r="H77" s="72" t="str">
        <f>T32</f>
        <v>X</v>
      </c>
      <c r="I77" s="72" t="str">
        <f>W32</f>
        <v>X</v>
      </c>
      <c r="J77" s="72" t="str">
        <f t="shared" si="12"/>
        <v>X</v>
      </c>
      <c r="K77" s="72" t="str">
        <f t="shared" si="13"/>
        <v>X</v>
      </c>
      <c r="L77" s="72" t="str">
        <f t="shared" si="14"/>
        <v>X</v>
      </c>
      <c r="M77" s="72" t="str">
        <f t="shared" si="15"/>
        <v>X</v>
      </c>
      <c r="N77" s="71"/>
    </row>
    <row r="78" spans="1:14" s="42" customFormat="1">
      <c r="A78" s="38">
        <v>2005</v>
      </c>
      <c r="B78" s="72" t="s">
        <v>26</v>
      </c>
      <c r="C78" s="72" t="s">
        <v>26</v>
      </c>
      <c r="D78" s="72">
        <v>0</v>
      </c>
      <c r="E78" s="72" t="s">
        <v>26</v>
      </c>
      <c r="F78" s="72" t="s">
        <v>26</v>
      </c>
      <c r="G78" s="72" t="s">
        <v>26</v>
      </c>
      <c r="H78" s="72" t="s">
        <v>26</v>
      </c>
      <c r="I78" s="72" t="s">
        <v>26</v>
      </c>
      <c r="J78" s="72">
        <f t="shared" si="12"/>
        <v>23.196666666666665</v>
      </c>
      <c r="K78" s="72">
        <f t="shared" si="13"/>
        <v>24.169354838709676</v>
      </c>
      <c r="L78" s="72">
        <f t="shared" si="14"/>
        <v>24.471999999999998</v>
      </c>
      <c r="M78" s="72" t="str">
        <f t="shared" si="15"/>
        <v>X</v>
      </c>
      <c r="N78" s="71"/>
    </row>
    <row r="79" spans="1:14" s="42" customFormat="1">
      <c r="A79" s="38">
        <v>2006</v>
      </c>
      <c r="B79" s="72">
        <f>B34</f>
        <v>25.353225806451615</v>
      </c>
      <c r="C79" s="72">
        <f>E34</f>
        <v>25.017857142857142</v>
      </c>
      <c r="D79" s="72">
        <f>H34</f>
        <v>25.98516129032258</v>
      </c>
      <c r="E79" s="72">
        <f>K34</f>
        <v>31.933333333333334</v>
      </c>
      <c r="F79" s="72">
        <f>N34</f>
        <v>25.362903225806452</v>
      </c>
      <c r="G79" s="72">
        <f>Q34</f>
        <v>24.003333333333334</v>
      </c>
      <c r="H79" s="72">
        <f>T34</f>
        <v>22.919354838709676</v>
      </c>
      <c r="I79" s="72">
        <f>W34</f>
        <v>22.741935483870968</v>
      </c>
      <c r="J79" s="72">
        <f t="shared" si="12"/>
        <v>23.04</v>
      </c>
      <c r="K79" s="72">
        <f t="shared" si="13"/>
        <v>24.216129032258063</v>
      </c>
      <c r="L79" s="72">
        <f t="shared" si="14"/>
        <v>25.49666666666667</v>
      </c>
      <c r="M79" s="72">
        <f t="shared" si="15"/>
        <v>24.377419354838711</v>
      </c>
      <c r="N79" s="71"/>
    </row>
    <row r="80" spans="1:14" s="42" customFormat="1">
      <c r="A80" s="38">
        <v>2007</v>
      </c>
      <c r="B80" s="72">
        <f>B35</f>
        <v>24.035483870967735</v>
      </c>
      <c r="C80" s="72">
        <f>E35</f>
        <v>27.460714285714285</v>
      </c>
      <c r="D80" s="72">
        <f>H35</f>
        <v>21.703225806451613</v>
      </c>
      <c r="E80" s="72">
        <f>K35</f>
        <v>25.224137931034491</v>
      </c>
      <c r="F80" s="72">
        <f>N35</f>
        <v>25.780645161290323</v>
      </c>
      <c r="G80" s="72">
        <f>Q35</f>
        <v>23.76</v>
      </c>
      <c r="H80" s="72">
        <f>T35</f>
        <v>23.396774193548385</v>
      </c>
      <c r="I80" s="72">
        <f>W35</f>
        <v>22.912903225806453</v>
      </c>
      <c r="J80" s="72">
        <f t="shared" si="12"/>
        <v>23.503571428571426</v>
      </c>
      <c r="K80" s="72">
        <f t="shared" si="13"/>
        <v>24.43870967741935</v>
      </c>
      <c r="L80" s="72">
        <f t="shared" si="14"/>
        <v>24.449999999999996</v>
      </c>
      <c r="M80" s="72">
        <f t="shared" si="15"/>
        <v>24.666666666666675</v>
      </c>
      <c r="N80" s="73"/>
    </row>
    <row r="81" spans="1:13" s="42" customFormat="1">
      <c r="A81" s="46">
        <v>2008</v>
      </c>
      <c r="B81" s="72">
        <f>B36</f>
        <v>25.936666666666667</v>
      </c>
      <c r="C81" s="72">
        <f>E36</f>
        <v>25.803571428571423</v>
      </c>
      <c r="D81" s="72">
        <f>H36</f>
        <v>25.693103448275856</v>
      </c>
      <c r="E81" s="72">
        <f>K36</f>
        <v>25.273333333333333</v>
      </c>
      <c r="F81" s="72">
        <f>N36</f>
        <v>25.241935483870964</v>
      </c>
      <c r="G81" s="72">
        <f>Q36</f>
        <v>23.616666666666671</v>
      </c>
      <c r="H81" s="72">
        <f>T36</f>
        <v>17.600000000000001</v>
      </c>
      <c r="I81" s="72">
        <f>W36</f>
        <v>18.235483870967737</v>
      </c>
      <c r="J81" s="72">
        <f t="shared" si="12"/>
        <v>18.613333333333333</v>
      </c>
      <c r="K81" s="72">
        <f t="shared" si="13"/>
        <v>19.361904761904761</v>
      </c>
      <c r="L81" s="72" t="s">
        <v>26</v>
      </c>
      <c r="M81" s="74" t="s">
        <v>26</v>
      </c>
    </row>
    <row r="82" spans="1:13" s="42" customFormat="1">
      <c r="A82" s="38">
        <v>2009</v>
      </c>
      <c r="B82" s="72">
        <f>[1]January!E35</f>
        <v>23.714285714285715</v>
      </c>
      <c r="C82" s="72">
        <f>[1]February!E33</f>
        <v>24.414285714285715</v>
      </c>
      <c r="D82" s="75">
        <f>[1]March!E35</f>
        <v>23.454838709677418</v>
      </c>
      <c r="E82" s="72">
        <f>[1]April!E35</f>
        <v>19.725925925925928</v>
      </c>
      <c r="F82" s="72">
        <f>[1]May!E35</f>
        <v>14.964516129032257</v>
      </c>
      <c r="G82" s="72">
        <f>[1]June!E35</f>
        <v>14.45</v>
      </c>
      <c r="H82" s="72">
        <f>[1]July!E35</f>
        <v>15.558620689655172</v>
      </c>
      <c r="I82" s="72">
        <f>[1]August!E35</f>
        <v>15.551612903225807</v>
      </c>
      <c r="J82" s="72">
        <f>[1]September!E34</f>
        <v>16.286666666666669</v>
      </c>
      <c r="K82" s="72">
        <f>[1]October!E35</f>
        <v>19.366666666666667</v>
      </c>
      <c r="L82" s="72">
        <f>[1]November!E35</f>
        <v>15.452380952380953</v>
      </c>
      <c r="M82" s="74" t="e">
        <f>[1]December!E35</f>
        <v>#DIV/0!</v>
      </c>
    </row>
    <row r="83" spans="1:13" s="42" customFormat="1">
      <c r="A83" s="76">
        <v>2010</v>
      </c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8"/>
    </row>
    <row r="84" spans="1:13">
      <c r="I84" s="28">
        <f>AVERAGE(I73:I81)</f>
        <v>21.918279569892469</v>
      </c>
    </row>
    <row r="86" spans="1:13">
      <c r="D86" s="9" t="s">
        <v>32</v>
      </c>
    </row>
    <row r="87" spans="1:13" ht="13.5" thickBot="1">
      <c r="A87" s="16" t="s">
        <v>3</v>
      </c>
      <c r="B87" s="16" t="s">
        <v>9</v>
      </c>
      <c r="C87" s="56" t="s">
        <v>10</v>
      </c>
      <c r="D87" s="56" t="s">
        <v>11</v>
      </c>
      <c r="E87" s="56" t="s">
        <v>12</v>
      </c>
      <c r="F87" s="56" t="s">
        <v>13</v>
      </c>
      <c r="G87" s="56" t="s">
        <v>14</v>
      </c>
      <c r="H87" s="56" t="s">
        <v>15</v>
      </c>
      <c r="I87" s="56" t="s">
        <v>16</v>
      </c>
      <c r="J87" s="56" t="s">
        <v>29</v>
      </c>
      <c r="K87" s="56" t="s">
        <v>18</v>
      </c>
      <c r="L87" s="57" t="s">
        <v>19</v>
      </c>
      <c r="M87" s="57" t="s">
        <v>20</v>
      </c>
    </row>
    <row r="88" spans="1:13">
      <c r="A88" s="38">
        <v>2000</v>
      </c>
      <c r="B88" s="27">
        <f>[2]January!$B$35</f>
        <v>28.690322580645155</v>
      </c>
      <c r="C88" s="27">
        <f>[2]February!$B$34</f>
        <v>28.365517241379319</v>
      </c>
      <c r="D88" s="27">
        <f>'[2]March '!$B$35</f>
        <v>27.990322580645159</v>
      </c>
      <c r="E88" s="27">
        <f>[2]April!$B$35</f>
        <v>27.295999999999999</v>
      </c>
      <c r="F88" s="27">
        <f>[2]May!$B$35</f>
        <v>27.106896551724134</v>
      </c>
      <c r="G88" s="27">
        <f>[2]June!$B$35</f>
        <v>25.196551724137933</v>
      </c>
      <c r="H88" s="27">
        <f>[2]July!$B$35</f>
        <v>24.289999999999996</v>
      </c>
      <c r="I88" s="27">
        <f>[2]August!$B$35</f>
        <v>24.36</v>
      </c>
      <c r="J88" s="27">
        <f>[2]September!$B$35</f>
        <v>24.903571428571428</v>
      </c>
      <c r="K88" s="27">
        <f>[2]October!$B$35</f>
        <v>25.951612903225808</v>
      </c>
      <c r="L88" s="27">
        <f>[2]November!$B$35</f>
        <v>27.706896551724139</v>
      </c>
      <c r="M88" s="79">
        <f>[2]December!$B$35</f>
        <v>28.258620689655171</v>
      </c>
    </row>
    <row r="89" spans="1:13">
      <c r="A89" s="38">
        <v>2001</v>
      </c>
      <c r="B89" s="27">
        <f>[3]January!$B$35</f>
        <v>28.516666666666666</v>
      </c>
      <c r="C89" s="27">
        <f>[3]February!$B$33</f>
        <v>27.907407407407408</v>
      </c>
      <c r="D89" s="27">
        <f>[3]March!$B$35</f>
        <v>28.1</v>
      </c>
      <c r="E89" s="27">
        <f>[3]April!$B$35</f>
        <v>28.233333333333334</v>
      </c>
      <c r="F89" s="27">
        <f>[3]May!$B$35</f>
        <v>27.241935483870968</v>
      </c>
      <c r="G89" s="27">
        <f>[3]June!$B$35</f>
        <v>24.955172413793104</v>
      </c>
      <c r="H89" s="27">
        <f>[3]July!$B$35</f>
        <v>24.422222222222221</v>
      </c>
      <c r="I89" s="27">
        <f>[3]August!$B$35</f>
        <v>24.051612903225802</v>
      </c>
      <c r="J89" s="27">
        <f>[3]September!$B$35</f>
        <v>25.086206896551722</v>
      </c>
      <c r="K89" s="27">
        <f>[3]October!$B$35</f>
        <v>26.34333333333333</v>
      </c>
      <c r="L89" s="27">
        <f>[3]November!$B$35</f>
        <v>27.362068965517242</v>
      </c>
      <c r="M89" s="74">
        <f>[3]December!$B$35</f>
        <v>28.232142857142858</v>
      </c>
    </row>
    <row r="90" spans="1:13">
      <c r="A90" s="38">
        <v>2002</v>
      </c>
      <c r="B90" s="72">
        <f>[4]January!$B$35</f>
        <v>28.714285714285715</v>
      </c>
      <c r="C90" s="72">
        <f>[4]February!$B$33</f>
        <v>28.481481481481481</v>
      </c>
      <c r="D90" s="72">
        <f>[4]March!$B$35</f>
        <v>28.225806451612904</v>
      </c>
      <c r="E90" s="27">
        <f>[4]April!$B$35</f>
        <v>27.986206896551725</v>
      </c>
      <c r="F90" s="27">
        <f>[4]May!$B$35</f>
        <v>26.991666666666667</v>
      </c>
      <c r="G90" s="27">
        <f>[4]June!$B$35</f>
        <v>25.127999999999997</v>
      </c>
      <c r="H90" s="27">
        <f>[4]July!$B$35</f>
        <v>24.5</v>
      </c>
      <c r="I90" s="27">
        <f>[4]August!$B$35</f>
        <v>24.421739130434784</v>
      </c>
      <c r="J90" s="27">
        <f>[4]September!$B$35</f>
        <v>25.178260869565218</v>
      </c>
      <c r="K90" s="27">
        <f>[4]October!$B$35</f>
        <v>26.493103448275864</v>
      </c>
      <c r="L90" s="27">
        <f>[4]November!$B$35</f>
        <v>27.656666666666663</v>
      </c>
      <c r="M90" s="74">
        <f>[4]December!$B$35</f>
        <v>28.651724137931033</v>
      </c>
    </row>
    <row r="91" spans="1:13">
      <c r="A91" s="38">
        <v>2003</v>
      </c>
      <c r="B91" s="72">
        <f>[5]January!$B$35</f>
        <v>28.88333333333334</v>
      </c>
      <c r="C91" s="72">
        <f>[5]February!$B$33</f>
        <v>28.857142857142858</v>
      </c>
      <c r="D91" s="72">
        <f>[5]March!$B$35</f>
        <v>28.638333333333335</v>
      </c>
      <c r="E91" s="27">
        <f>[5]April!$B$35</f>
        <v>28.11379310344827</v>
      </c>
      <c r="F91" s="27">
        <f>[5]May!$B$35</f>
        <v>27.63548387096774</v>
      </c>
      <c r="G91" s="27">
        <f>[5]June!$B$35</f>
        <v>25.990000000000006</v>
      </c>
      <c r="H91" s="27">
        <f>[5]July!$B$35</f>
        <v>24.643333333333331</v>
      </c>
      <c r="I91" s="27">
        <f>[5]August!$B$35</f>
        <v>24.516666666666662</v>
      </c>
      <c r="J91" s="27">
        <f>[5]September!$B$35</f>
        <v>25.249999999999996</v>
      </c>
      <c r="K91" s="27">
        <f>[5]October!$B$35</f>
        <v>26.693103448275856</v>
      </c>
      <c r="L91" s="27">
        <f>[5]November!$B$35</f>
        <v>27.73103448275862</v>
      </c>
      <c r="M91" s="74">
        <f>[5]December!$B$35</f>
        <v>28.718518518518515</v>
      </c>
    </row>
    <row r="92" spans="1:13">
      <c r="A92" s="38">
        <v>2004</v>
      </c>
      <c r="B92" s="72">
        <f>[6]January!$B$38</f>
        <v>28.559999999999995</v>
      </c>
      <c r="C92" s="72">
        <f>[6]February!$B$36</f>
        <v>28.577777777777769</v>
      </c>
      <c r="D92" s="72">
        <f>[6]March!$B$36</f>
        <v>28.63214285714286</v>
      </c>
      <c r="E92" s="72">
        <f>[6]April!$B$36</f>
        <v>27.682608695652174</v>
      </c>
      <c r="F92" s="72">
        <f>[6]May!$B$36</f>
        <v>27.022580645161288</v>
      </c>
      <c r="G92" s="72">
        <f>[6]June!$B$36</f>
        <v>25.01</v>
      </c>
      <c r="H92" s="72">
        <f>[6]July!$B$36</f>
        <v>24.129629629629633</v>
      </c>
      <c r="I92" s="72">
        <f>[6]August!$B$36</f>
        <v>24.41</v>
      </c>
      <c r="J92" s="72">
        <f>[6]September!$B$36</f>
        <v>25.31</v>
      </c>
      <c r="K92" s="72">
        <f>[6]October!$B$36</f>
        <v>26.309677419354838</v>
      </c>
      <c r="L92" s="72">
        <f>[6]November!$B$36</f>
        <v>27.817241379310339</v>
      </c>
      <c r="M92" s="74">
        <f>[6]December!$B$36</f>
        <v>29.212903225806453</v>
      </c>
    </row>
    <row r="93" spans="1:13">
      <c r="A93" s="38">
        <v>2005</v>
      </c>
      <c r="B93" s="72">
        <f>[7]January!$B$36</f>
        <v>28.420689655172417</v>
      </c>
      <c r="C93" s="72">
        <f>[7]February!$B$36</f>
        <v>28.257692307692306</v>
      </c>
      <c r="D93" s="72">
        <f>[7]March!$B$36</f>
        <v>27.981481481481481</v>
      </c>
      <c r="E93" s="72">
        <f>[7]April!$B$36</f>
        <v>28.285185185185178</v>
      </c>
      <c r="F93" s="72">
        <f>[7]May!$B$36</f>
        <v>27.325925925925926</v>
      </c>
      <c r="G93" s="72">
        <f>[7]June!$B$36</f>
        <v>25.583333333333332</v>
      </c>
      <c r="H93" s="72">
        <f>[7]July!$B$36</f>
        <v>24.616666666666667</v>
      </c>
      <c r="I93" s="72">
        <f>[7]August!$B$36</f>
        <v>24.266129032258064</v>
      </c>
      <c r="J93" s="72">
        <f>[7]September!$B$36</f>
        <v>24.75</v>
      </c>
      <c r="K93" s="72">
        <f>[7]October!$B$36</f>
        <v>26.129032258064516</v>
      </c>
      <c r="L93" s="72">
        <f>[7]November!$B$36</f>
        <v>27.316666666666666</v>
      </c>
      <c r="M93" s="74">
        <f>[7]December!$B$39</f>
        <v>27.870967741935484</v>
      </c>
    </row>
    <row r="94" spans="1:13">
      <c r="A94" s="38">
        <v>2006</v>
      </c>
      <c r="B94" s="72">
        <f>[8]January!$B$36</f>
        <v>27.258064516129032</v>
      </c>
      <c r="C94" s="72">
        <f>[8]February!$B$36</f>
        <v>27.526785714285715</v>
      </c>
      <c r="D94" s="72">
        <f>[8]March!$B$36</f>
        <v>27.883870967741935</v>
      </c>
      <c r="E94" s="72">
        <f>[8]April!$B$36</f>
        <v>27.683333333333334</v>
      </c>
      <c r="F94" s="72">
        <f>[8]May!$B$36</f>
        <v>27.112903225806452</v>
      </c>
      <c r="G94" s="72">
        <f>[8]June!$B$36</f>
        <v>25.576666666666664</v>
      </c>
      <c r="H94" s="72">
        <f>[8]July!$B$36</f>
        <v>24.548387096774192</v>
      </c>
      <c r="I94" s="72">
        <f>[8]August!$B$36</f>
        <v>24.177419354838708</v>
      </c>
      <c r="J94" s="72">
        <f>[8]September!$B$36</f>
        <v>24.692666666666671</v>
      </c>
      <c r="K94" s="72">
        <f>[8]October!$B$36</f>
        <v>25.858064516129033</v>
      </c>
      <c r="L94" s="72">
        <f>[8]November!$B$36</f>
        <v>27.34333333333333</v>
      </c>
      <c r="M94" s="74">
        <f>[8]December!$B$36</f>
        <v>26.835483870967739</v>
      </c>
    </row>
    <row r="95" spans="1:13">
      <c r="A95" s="38">
        <v>2007</v>
      </c>
      <c r="B95" s="72">
        <f>[9]January!$B$36</f>
        <v>27.929032258064513</v>
      </c>
      <c r="C95" s="72">
        <f>[9]February!$B$33</f>
        <v>28.971428571428568</v>
      </c>
      <c r="D95" s="72">
        <f>[9]March!$B$36</f>
        <v>28.238709677419358</v>
      </c>
      <c r="E95" s="72">
        <f>[9]April!$B$35</f>
        <v>28.024137931034481</v>
      </c>
      <c r="F95" s="72">
        <f>[9]May!$B$36</f>
        <v>27.477419354838705</v>
      </c>
      <c r="G95" s="72">
        <f>[9]June!$B$35</f>
        <v>25.586666666666662</v>
      </c>
      <c r="H95" s="72">
        <f>[9]July!$B$36</f>
        <v>24.587096774193551</v>
      </c>
      <c r="I95" s="72">
        <f>[9]August!$B$36</f>
        <v>25.116129032258065</v>
      </c>
      <c r="J95" s="72">
        <f>[9]September!$B$35</f>
        <v>25.235714285714288</v>
      </c>
      <c r="K95" s="72">
        <f>[9]October!$B$36</f>
        <v>26.167741935483871</v>
      </c>
      <c r="L95" s="72">
        <f>[9]November!$B$35</f>
        <v>27.073076923076922</v>
      </c>
      <c r="M95" s="74">
        <f>[9]December!$B$36</f>
        <v>27.989999999999995</v>
      </c>
    </row>
    <row r="96" spans="1:13">
      <c r="A96" s="46">
        <v>2008</v>
      </c>
      <c r="B96" s="28">
        <f>[10]January!$B$35</f>
        <v>27.738709677419351</v>
      </c>
      <c r="C96" s="28">
        <f>[10]February!$B$32</f>
        <v>27.660714285714285</v>
      </c>
      <c r="D96" s="28">
        <f>[10]March!$B$34</f>
        <v>27.57586206896552</v>
      </c>
      <c r="E96" s="28">
        <f>[10]April!$B$33</f>
        <v>27.280000000000005</v>
      </c>
      <c r="F96" s="28">
        <f>[10]May!$B$34</f>
        <v>26.806451612903228</v>
      </c>
      <c r="G96" s="28">
        <f>[10]June!$B$33</f>
        <v>25.29666666666667</v>
      </c>
      <c r="H96" s="28">
        <f>[10]July!$B$34</f>
        <v>24.274193548387096</v>
      </c>
      <c r="I96" s="28">
        <f>[10]August!$B$36</f>
        <v>24.554838709677416</v>
      </c>
      <c r="J96" s="72">
        <f>[10]September!$B$33</f>
        <v>25.390000000000004</v>
      </c>
      <c r="K96" s="72">
        <f>[10]October!$B$34</f>
        <v>26.533333333333331</v>
      </c>
      <c r="L96" s="72" t="s">
        <v>26</v>
      </c>
      <c r="M96" s="74">
        <f>[10]December!$B$34</f>
        <v>28.91612903225807</v>
      </c>
    </row>
    <row r="97" spans="1:13">
      <c r="A97" s="38">
        <v>2009</v>
      </c>
      <c r="B97" s="72">
        <f>[1]January!B35</f>
        <v>29.244</v>
      </c>
      <c r="C97" s="72">
        <f>[1]February!B33</f>
        <v>28.691304347826087</v>
      </c>
      <c r="D97" s="72">
        <f>[1]March!B35</f>
        <v>18.740322580645163</v>
      </c>
      <c r="E97" s="72">
        <f>[1]April!B35</f>
        <v>19.399999999999999</v>
      </c>
      <c r="F97" s="72">
        <f>[1]May!B35</f>
        <v>18.22258064516129</v>
      </c>
      <c r="G97" s="72">
        <f>[1]June!B35</f>
        <v>17.75</v>
      </c>
      <c r="H97" s="72">
        <f>[1]July!B35</f>
        <v>15.832258064516129</v>
      </c>
      <c r="I97" s="72">
        <f>[1]August!B35</f>
        <v>16.180645161290318</v>
      </c>
      <c r="J97" s="72">
        <f>[1]September!B34</f>
        <v>16.833333333333332</v>
      </c>
      <c r="K97" s="72">
        <f>[1]October!B35</f>
        <v>18.725806451612904</v>
      </c>
      <c r="L97" s="72">
        <f>[1]November!B35</f>
        <v>19.576923076923077</v>
      </c>
      <c r="M97" s="74">
        <f>[1]December!B35</f>
        <v>19.805882352941172</v>
      </c>
    </row>
    <row r="98" spans="1:13">
      <c r="A98" s="76">
        <v>2010</v>
      </c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8"/>
    </row>
    <row r="99" spans="1:13">
      <c r="A99" s="1" t="s">
        <v>27</v>
      </c>
      <c r="B99" s="28">
        <f>AVERAGE(B88:B96)</f>
        <v>28.301233822412907</v>
      </c>
      <c r="C99" s="28">
        <f t="shared" ref="C99:M99" si="16">AVERAGE(C88:C96)</f>
        <v>28.289549738256635</v>
      </c>
      <c r="D99" s="28">
        <f t="shared" si="16"/>
        <v>28.14072549092695</v>
      </c>
      <c r="E99" s="28">
        <f t="shared" si="16"/>
        <v>27.842733164282055</v>
      </c>
      <c r="F99" s="28">
        <f t="shared" si="16"/>
        <v>27.191251481985017</v>
      </c>
      <c r="G99" s="28">
        <f t="shared" si="16"/>
        <v>25.369228607918267</v>
      </c>
      <c r="H99" s="28">
        <f t="shared" si="16"/>
        <v>24.445725474578524</v>
      </c>
      <c r="I99" s="28">
        <f t="shared" si="16"/>
        <v>24.430503869928838</v>
      </c>
      <c r="J99" s="28">
        <f>AVERAGE(J88:J96)</f>
        <v>25.088491127452151</v>
      </c>
      <c r="K99" s="28">
        <f>AVERAGE(K88:K96)</f>
        <v>26.275444732830717</v>
      </c>
      <c r="L99" s="28">
        <f t="shared" si="16"/>
        <v>27.50087312113174</v>
      </c>
      <c r="M99" s="28">
        <f t="shared" si="16"/>
        <v>28.298498897135037</v>
      </c>
    </row>
    <row r="101" spans="1:13">
      <c r="D101" s="9" t="s">
        <v>33</v>
      </c>
    </row>
    <row r="102" spans="1:13" ht="13.5" thickBot="1">
      <c r="A102" s="16" t="s">
        <v>3</v>
      </c>
      <c r="B102" s="16" t="s">
        <v>9</v>
      </c>
      <c r="C102" s="56" t="s">
        <v>10</v>
      </c>
      <c r="D102" s="56" t="s">
        <v>11</v>
      </c>
      <c r="E102" s="56" t="s">
        <v>12</v>
      </c>
      <c r="F102" s="56" t="s">
        <v>13</v>
      </c>
      <c r="G102" s="56" t="s">
        <v>14</v>
      </c>
      <c r="H102" s="56" t="s">
        <v>15</v>
      </c>
      <c r="I102" s="56" t="s">
        <v>16</v>
      </c>
      <c r="J102" s="56" t="s">
        <v>29</v>
      </c>
      <c r="K102" s="56" t="s">
        <v>18</v>
      </c>
      <c r="L102" s="57" t="s">
        <v>19</v>
      </c>
      <c r="M102" s="57" t="s">
        <v>20</v>
      </c>
    </row>
    <row r="103" spans="1:13">
      <c r="A103" s="38">
        <v>2000</v>
      </c>
      <c r="B103" s="27">
        <f>[2]January!$C$35</f>
        <v>25.354838709677423</v>
      </c>
      <c r="C103" s="27">
        <f>[2]February!$C$34</f>
        <v>25.50344827586207</v>
      </c>
      <c r="D103" s="27">
        <f>'[2]March '!$C$35</f>
        <v>26.161290322580641</v>
      </c>
      <c r="E103" s="27">
        <f>[2]April!$C$35</f>
        <v>25.313333333333333</v>
      </c>
      <c r="F103" s="27">
        <f>[2]May!$C$35</f>
        <v>24.799999999999997</v>
      </c>
      <c r="G103" s="27">
        <f>[2]June!$C$35</f>
        <v>23.22413793103448</v>
      </c>
      <c r="H103" s="27">
        <f>[2]July!$C$35</f>
        <v>22.09333333333333</v>
      </c>
      <c r="I103" s="27">
        <f>[2]August!$C$35</f>
        <v>22.286666666666669</v>
      </c>
      <c r="J103" s="27">
        <f>[2]September!$C$35</f>
        <v>23.3</v>
      </c>
      <c r="K103" s="27">
        <f>[2]October!$C$35</f>
        <v>24.841935483870969</v>
      </c>
      <c r="L103" s="27">
        <f>[2]November!$C$35</f>
        <v>26.655172413793103</v>
      </c>
      <c r="M103" s="79">
        <f>[2]December!$C$35</f>
        <v>27.137931034482758</v>
      </c>
    </row>
    <row r="104" spans="1:13">
      <c r="A104" s="38">
        <v>2001</v>
      </c>
      <c r="B104" s="27">
        <f>[3]January!$C$35</f>
        <v>26.666666666666668</v>
      </c>
      <c r="C104" s="27">
        <f>[3]February!$C$33</f>
        <v>26.62962962962963</v>
      </c>
      <c r="D104" s="27">
        <f>[3]March!$C$35</f>
        <v>26.816666666666666</v>
      </c>
      <c r="E104" s="27">
        <f>[3]April!$C$35</f>
        <v>26.416666666666668</v>
      </c>
      <c r="F104" s="27">
        <f>[3]May!$C$35</f>
        <v>25.241935483870968</v>
      </c>
      <c r="G104" s="27">
        <f>[3]June!$C$35</f>
        <v>23.051724137931036</v>
      </c>
      <c r="H104" s="27">
        <f>[3]July!$C$35</f>
        <v>22.296296296296298</v>
      </c>
      <c r="I104" s="27">
        <f>[3]August!$C$35</f>
        <v>22.887096774193548</v>
      </c>
      <c r="J104" s="27">
        <f>[3]September!$C$35</f>
        <v>22.731034482758623</v>
      </c>
      <c r="K104" s="27">
        <f>[3]October!$C$35</f>
        <v>24.4</v>
      </c>
      <c r="L104" s="27">
        <f>[3]November!$C$35</f>
        <v>26.086206896551722</v>
      </c>
      <c r="M104" s="74">
        <f>[3]December!$C$35</f>
        <v>26.928571428571427</v>
      </c>
    </row>
    <row r="105" spans="1:13">
      <c r="A105" s="38">
        <v>2002</v>
      </c>
      <c r="B105" s="72">
        <f>[4]January!$C$35</f>
        <v>26.785714285714285</v>
      </c>
      <c r="C105" s="72">
        <f>[4]February!$C$33</f>
        <v>26.074074074074073</v>
      </c>
      <c r="D105" s="72">
        <f>[4]March!$C$35</f>
        <v>26.193548387096776</v>
      </c>
      <c r="E105" s="27">
        <f>[4]April!$C$35</f>
        <v>26.478571428571428</v>
      </c>
      <c r="F105" s="27">
        <f>[4]May!$C$35</f>
        <v>25.115384615384617</v>
      </c>
      <c r="G105" s="27">
        <f>[4]June!$C$35</f>
        <v>22.831999999999997</v>
      </c>
      <c r="H105" s="27">
        <f>[4]July!$C$35</f>
        <v>23.0625</v>
      </c>
      <c r="I105" s="27">
        <f>[4]August!$C$35</f>
        <v>22.069565217391304</v>
      </c>
      <c r="J105" s="27">
        <f>[4]September!$C$35</f>
        <v>23.104347826086954</v>
      </c>
      <c r="K105" s="27">
        <f>[4]October!$C$35</f>
        <v>24.213793103448275</v>
      </c>
      <c r="L105" s="27">
        <f>[4]November!$C$35</f>
        <v>25.379999999999995</v>
      </c>
      <c r="M105" s="74">
        <f>[4]December!$C$35</f>
        <v>26.375862068965517</v>
      </c>
    </row>
    <row r="106" spans="1:13">
      <c r="A106" s="38">
        <v>2003</v>
      </c>
      <c r="B106" s="72">
        <f>[5]January!$C$35</f>
        <v>26.09</v>
      </c>
      <c r="C106" s="72">
        <f>[5]February!$C$33</f>
        <v>26.050000000000004</v>
      </c>
      <c r="D106" s="72">
        <f>[5]March!$C$35</f>
        <v>26.040000000000003</v>
      </c>
      <c r="E106" s="27">
        <f>[5]April!$C$35</f>
        <v>25.96551724137931</v>
      </c>
      <c r="F106" s="27">
        <f>[5]May!$C$35</f>
        <v>26.71612903225807</v>
      </c>
      <c r="G106" s="27">
        <f>[5]June!$C$35</f>
        <v>25.730000000000004</v>
      </c>
      <c r="H106" s="27">
        <f>[5]July!$C$35</f>
        <v>24.446666666666665</v>
      </c>
      <c r="I106" s="27">
        <f>[5]August!$C$35</f>
        <v>24.273333333333333</v>
      </c>
      <c r="J106" s="27">
        <f>[5]September!$C$35</f>
        <v>25.114999999999998</v>
      </c>
      <c r="K106" s="27">
        <f>[5]October!$C$35</f>
        <v>26.255172413793098</v>
      </c>
      <c r="L106" s="27">
        <f>[5]November!$C$35</f>
        <v>27.031034482758617</v>
      </c>
      <c r="M106" s="74">
        <f>[5]December!$C$35</f>
        <v>27.99629629629629</v>
      </c>
    </row>
    <row r="107" spans="1:13">
      <c r="A107" s="38">
        <v>2004</v>
      </c>
      <c r="B107" s="72">
        <f>[6]January!$C$38</f>
        <v>28.139999999999997</v>
      </c>
      <c r="C107" s="72">
        <f>[6]February!$C$36</f>
        <v>28.025925925925929</v>
      </c>
      <c r="D107" s="72">
        <f>[6]March!$C$36</f>
        <v>28.311111111111106</v>
      </c>
      <c r="E107" s="72">
        <f>[6]April!$C$36</f>
        <v>27.326086956521738</v>
      </c>
      <c r="F107" s="72">
        <f>[6]May!$C$36</f>
        <v>26.554838709677419</v>
      </c>
      <c r="G107" s="72">
        <f>[6]June!$C$36</f>
        <v>25.003333333333334</v>
      </c>
      <c r="H107" s="72">
        <f>[6]July!$B$36</f>
        <v>24.129629629629633</v>
      </c>
      <c r="I107" s="72">
        <f>[6]August!$C$36</f>
        <v>24.13666666666666</v>
      </c>
      <c r="J107" s="72">
        <f>[6]September!$C$36</f>
        <v>24.92</v>
      </c>
      <c r="K107" s="72">
        <f>[6]October!$C$36</f>
        <v>26.012903225806454</v>
      </c>
      <c r="L107" s="72">
        <f>[6]November!$C$36</f>
        <v>27.268965517241373</v>
      </c>
      <c r="M107" s="74">
        <f>[6]December!$C$36</f>
        <v>27.903225806451612</v>
      </c>
    </row>
    <row r="108" spans="1:13">
      <c r="A108" s="38">
        <v>2005</v>
      </c>
      <c r="B108" s="72">
        <f>[7]January!$C$36</f>
        <v>27.828571428571426</v>
      </c>
      <c r="C108" s="72">
        <f>[7]February!$C$36</f>
        <v>27.915384615384614</v>
      </c>
      <c r="D108" s="72">
        <f>[7]March!$C$36</f>
        <v>27.88518518518519</v>
      </c>
      <c r="E108" s="72">
        <f>[7]April!$C$36</f>
        <v>27.977777777777774</v>
      </c>
      <c r="F108" s="72">
        <f>[7]May!$C$36</f>
        <v>27.177777777777777</v>
      </c>
      <c r="G108" s="72">
        <f>[7]June!$C$36</f>
        <v>25.475000000000001</v>
      </c>
      <c r="H108" s="72">
        <f>[7]July!$C$36</f>
        <v>24.425000000000001</v>
      </c>
      <c r="I108" s="72">
        <f>[7]August!$C$36</f>
        <v>24.391935483870967</v>
      </c>
      <c r="J108" s="72">
        <f>[7]September!$C$36</f>
        <v>24.483333333333334</v>
      </c>
      <c r="K108" s="72">
        <f>[7]October!$C$36</f>
        <v>25.388709677419353</v>
      </c>
      <c r="L108" s="72">
        <f>[7]November!$C$36</f>
        <v>26.408333333333335</v>
      </c>
      <c r="M108" s="74">
        <f>[7]December!$C$39</f>
        <v>26.943548387096776</v>
      </c>
    </row>
    <row r="109" spans="1:13">
      <c r="A109" s="38">
        <v>2006</v>
      </c>
      <c r="B109" s="72">
        <f>[8]January!$C$36</f>
        <v>26.561290322580643</v>
      </c>
      <c r="C109" s="72">
        <f>[8]February!$C$36</f>
        <v>26.910714285714285</v>
      </c>
      <c r="D109" s="72">
        <f>[8]March!$C$36</f>
        <v>27.093548387096774</v>
      </c>
      <c r="E109" s="72">
        <f>[8]April!$C$36</f>
        <v>26.958333333333332</v>
      </c>
      <c r="F109" s="72">
        <f>[8]May!$C$36</f>
        <v>26.298387096774192</v>
      </c>
      <c r="G109" s="72">
        <f>[8]June!$C$36</f>
        <v>24.416666666666668</v>
      </c>
      <c r="H109" s="72">
        <f>[8]July!$C$36</f>
        <v>23.346774193548388</v>
      </c>
      <c r="I109" s="72">
        <f>[8]August!$C$36</f>
        <v>23.112903225806452</v>
      </c>
      <c r="J109" s="72">
        <f>[8]September!$C$36</f>
        <v>23.016666666666666</v>
      </c>
      <c r="K109" s="72">
        <f>[8]October!$C$36</f>
        <v>24.538709677419355</v>
      </c>
      <c r="L109" s="72">
        <f>[8]November!$C$36</f>
        <v>26.35</v>
      </c>
      <c r="M109" s="74">
        <f>[8]December!$C$36</f>
        <v>26.429032258064513</v>
      </c>
    </row>
    <row r="110" spans="1:13">
      <c r="A110" s="38">
        <v>2007</v>
      </c>
      <c r="B110" s="72">
        <f>[9]January!$C$36</f>
        <v>27.71290322580645</v>
      </c>
      <c r="C110" s="72">
        <f>[9]February!$C$33</f>
        <v>27.42857142857142</v>
      </c>
      <c r="D110" s="72">
        <f>[9]March!$C$36</f>
        <v>28.093548387096778</v>
      </c>
      <c r="E110" s="72">
        <f>[9]April!$C$35</f>
        <v>27.331034482758621</v>
      </c>
      <c r="F110" s="72">
        <f>[9]May!$C$36</f>
        <v>26.251612903225801</v>
      </c>
      <c r="G110" s="72">
        <f>[9]June!$C$35</f>
        <v>26.080000000000005</v>
      </c>
      <c r="H110" s="72">
        <f>[9]July!$C$36</f>
        <v>23.990322580645163</v>
      </c>
      <c r="I110" s="72">
        <f>[9]August!$C$36</f>
        <v>24.216129032258063</v>
      </c>
      <c r="J110" s="72">
        <f>[9]September!$C$35</f>
        <v>24.157142857142855</v>
      </c>
      <c r="K110" s="72">
        <f>[9]October!$C$36</f>
        <v>24.980645161290322</v>
      </c>
      <c r="L110" s="72">
        <f>[9]November!$C$35</f>
        <v>25.961538461538467</v>
      </c>
      <c r="M110" s="74">
        <f>[9]December!$C$36</f>
        <v>26.649999999999995</v>
      </c>
    </row>
    <row r="111" spans="1:13">
      <c r="A111" s="46">
        <v>2008</v>
      </c>
      <c r="B111" s="72">
        <f>[10]January!$C$35</f>
        <v>26.787096774193547</v>
      </c>
      <c r="C111" s="72">
        <f>[10]February!$C$32</f>
        <v>26.5</v>
      </c>
      <c r="D111" s="72">
        <f>[10]March!$C$34</f>
        <v>26.327586206896552</v>
      </c>
      <c r="E111" s="72">
        <f>[10]April!$C$33</f>
        <v>26.17</v>
      </c>
      <c r="F111" s="72">
        <f>[10]May!$C$34</f>
        <v>24.887096774193544</v>
      </c>
      <c r="G111" s="72">
        <f>[10]June!$C$33</f>
        <v>23.763333333333332</v>
      </c>
      <c r="H111" s="72">
        <f>[10]July!$C$34</f>
        <v>22.700000000000006</v>
      </c>
      <c r="I111" s="72">
        <f>[10]August!$C$36</f>
        <v>22.816129032258065</v>
      </c>
      <c r="J111" s="72">
        <f>[10]September!$C$33</f>
        <v>23.669999999999995</v>
      </c>
      <c r="K111" s="72">
        <f>[10]October!$C$34</f>
        <v>24.68571428571429</v>
      </c>
      <c r="L111" s="72" t="s">
        <v>26</v>
      </c>
      <c r="M111" s="74">
        <f>[10]December!$C$34</f>
        <v>26.86774193548387</v>
      </c>
    </row>
    <row r="112" spans="1:13">
      <c r="A112" s="38">
        <v>2009</v>
      </c>
      <c r="B112" s="72">
        <f>[1]January!C35</f>
        <v>26.848000000000003</v>
      </c>
      <c r="C112" s="72">
        <f>[1]February!C33</f>
        <v>26.626086956521739</v>
      </c>
      <c r="D112" s="80">
        <f>[1]March!C35</f>
        <v>26.538709677419355</v>
      </c>
      <c r="E112" s="72">
        <f>[1]April!C35</f>
        <v>26.99</v>
      </c>
      <c r="F112" s="72">
        <f>[1]May!C35</f>
        <v>26.545161290322579</v>
      </c>
      <c r="G112" s="72">
        <f>[1]June!C35</f>
        <v>25.55</v>
      </c>
      <c r="H112" s="72">
        <f>[1]July!C35</f>
        <v>24.064516129032249</v>
      </c>
      <c r="I112" s="72">
        <f>[1]August!C35</f>
        <v>24.041935483870969</v>
      </c>
      <c r="J112" s="72">
        <f>[1]September!C34</f>
        <v>24.406666666666673</v>
      </c>
      <c r="K112" s="72">
        <f>[1]October!C35</f>
        <v>25.564516129032263</v>
      </c>
      <c r="L112" s="25">
        <f>[1]November!C35</f>
        <v>27.03846153846154</v>
      </c>
      <c r="M112" s="74">
        <f>[1]December!C35</f>
        <v>27.876470588235293</v>
      </c>
    </row>
    <row r="113" spans="1:38">
      <c r="A113" s="76">
        <v>2010</v>
      </c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8"/>
    </row>
    <row r="114" spans="1:38">
      <c r="A114" s="1" t="s">
        <v>27</v>
      </c>
      <c r="B114" s="28">
        <f>AVERAGE(B103:B111)</f>
        <v>26.880786823690048</v>
      </c>
      <c r="C114" s="28">
        <f t="shared" ref="C114:M114" si="17">AVERAGE(C103:C111)</f>
        <v>26.781972026129111</v>
      </c>
      <c r="D114" s="28">
        <f t="shared" si="17"/>
        <v>26.991387183747829</v>
      </c>
      <c r="E114" s="28">
        <f t="shared" si="17"/>
        <v>26.659702357815807</v>
      </c>
      <c r="F114" s="28">
        <f t="shared" si="17"/>
        <v>25.893684710351376</v>
      </c>
      <c r="G114" s="28">
        <f t="shared" si="17"/>
        <v>24.397355044699871</v>
      </c>
      <c r="H114" s="28">
        <f t="shared" si="17"/>
        <v>23.387835855568834</v>
      </c>
      <c r="I114" s="28">
        <f t="shared" si="17"/>
        <v>23.354491714716115</v>
      </c>
      <c r="J114" s="28">
        <f t="shared" si="17"/>
        <v>23.833058351776486</v>
      </c>
      <c r="K114" s="28">
        <f t="shared" si="17"/>
        <v>25.035287003195791</v>
      </c>
      <c r="L114" s="28">
        <f t="shared" si="17"/>
        <v>26.392656388152076</v>
      </c>
      <c r="M114" s="28">
        <f t="shared" si="17"/>
        <v>27.025801023934754</v>
      </c>
      <c r="AC114" s="25">
        <f>AVERAGE(AC119,AC120,AC121,AC122,AC124,AC125,AC126,AC127,AC128)</f>
        <v>11.533333333333333</v>
      </c>
    </row>
    <row r="116" spans="1:38" ht="13.5" thickBot="1"/>
    <row r="117" spans="1:38" ht="15.75">
      <c r="A117" s="81" t="s">
        <v>34</v>
      </c>
      <c r="B117" s="31"/>
      <c r="C117" s="32" t="s">
        <v>9</v>
      </c>
      <c r="D117" s="32"/>
      <c r="E117" s="31"/>
      <c r="F117" s="32" t="s">
        <v>10</v>
      </c>
      <c r="G117" s="32"/>
      <c r="H117" s="31"/>
      <c r="I117" s="32" t="s">
        <v>11</v>
      </c>
      <c r="J117" s="32"/>
      <c r="K117" s="31"/>
      <c r="L117" s="32" t="s">
        <v>12</v>
      </c>
      <c r="M117" s="32"/>
      <c r="N117" s="31"/>
      <c r="O117" s="32" t="s">
        <v>13</v>
      </c>
      <c r="P117" s="32"/>
      <c r="Q117" s="31"/>
      <c r="R117" s="32" t="s">
        <v>14</v>
      </c>
      <c r="S117" s="32"/>
      <c r="T117" s="31"/>
      <c r="U117" s="32" t="s">
        <v>15</v>
      </c>
      <c r="V117" s="32"/>
      <c r="W117" s="31"/>
      <c r="X117" s="32" t="s">
        <v>16</v>
      </c>
      <c r="Y117" s="32"/>
      <c r="Z117" s="31"/>
      <c r="AA117" s="32" t="s">
        <v>17</v>
      </c>
      <c r="AB117" s="32"/>
      <c r="AC117" s="31"/>
      <c r="AD117" s="32" t="s">
        <v>18</v>
      </c>
      <c r="AE117" s="32"/>
      <c r="AF117" s="31"/>
      <c r="AG117" s="32" t="s">
        <v>19</v>
      </c>
      <c r="AH117" s="33"/>
      <c r="AI117" s="32"/>
      <c r="AJ117" s="32" t="s">
        <v>20</v>
      </c>
      <c r="AK117" s="82"/>
      <c r="AL117" s="83" t="s">
        <v>35</v>
      </c>
    </row>
    <row r="118" spans="1:38">
      <c r="A118" s="84" t="s">
        <v>22</v>
      </c>
      <c r="B118" s="85" t="s">
        <v>35</v>
      </c>
      <c r="C118" s="65" t="s">
        <v>36</v>
      </c>
      <c r="D118" s="65" t="s">
        <v>37</v>
      </c>
      <c r="E118" s="85" t="s">
        <v>35</v>
      </c>
      <c r="F118" s="65" t="s">
        <v>36</v>
      </c>
      <c r="G118" s="65" t="s">
        <v>37</v>
      </c>
      <c r="H118" s="85" t="s">
        <v>35</v>
      </c>
      <c r="I118" s="65" t="s">
        <v>36</v>
      </c>
      <c r="J118" s="65" t="s">
        <v>37</v>
      </c>
      <c r="K118" s="85" t="s">
        <v>35</v>
      </c>
      <c r="L118" s="65" t="s">
        <v>36</v>
      </c>
      <c r="M118" s="65" t="s">
        <v>37</v>
      </c>
      <c r="N118" s="85" t="s">
        <v>35</v>
      </c>
      <c r="O118" s="65" t="s">
        <v>36</v>
      </c>
      <c r="P118" s="65" t="s">
        <v>37</v>
      </c>
      <c r="Q118" s="85" t="s">
        <v>35</v>
      </c>
      <c r="R118" s="65" t="s">
        <v>36</v>
      </c>
      <c r="S118" s="65" t="s">
        <v>37</v>
      </c>
      <c r="T118" s="85" t="s">
        <v>35</v>
      </c>
      <c r="U118" s="65" t="s">
        <v>36</v>
      </c>
      <c r="V118" s="65" t="s">
        <v>37</v>
      </c>
      <c r="W118" s="85" t="s">
        <v>35</v>
      </c>
      <c r="X118" s="65" t="s">
        <v>36</v>
      </c>
      <c r="Y118" s="65" t="s">
        <v>37</v>
      </c>
      <c r="Z118" s="85" t="s">
        <v>35</v>
      </c>
      <c r="AA118" s="65" t="s">
        <v>36</v>
      </c>
      <c r="AB118" s="65" t="s">
        <v>37</v>
      </c>
      <c r="AC118" s="85" t="s">
        <v>35</v>
      </c>
      <c r="AD118" s="65" t="s">
        <v>36</v>
      </c>
      <c r="AE118" s="65" t="s">
        <v>37</v>
      </c>
      <c r="AF118" s="85" t="s">
        <v>35</v>
      </c>
      <c r="AG118" s="65" t="s">
        <v>36</v>
      </c>
      <c r="AH118" s="65" t="s">
        <v>37</v>
      </c>
      <c r="AI118" s="85" t="s">
        <v>35</v>
      </c>
      <c r="AJ118" s="65" t="s">
        <v>36</v>
      </c>
      <c r="AK118" s="65" t="s">
        <v>37</v>
      </c>
      <c r="AL118" s="86"/>
    </row>
    <row r="119" spans="1:38">
      <c r="A119" s="35">
        <v>2000</v>
      </c>
      <c r="B119" s="22">
        <f>[2]January!$I$36</f>
        <v>5.4048982165423611</v>
      </c>
      <c r="C119" s="53">
        <f>[2]January!$I$35</f>
        <v>1.6322580645161291</v>
      </c>
      <c r="D119" s="53">
        <f>[2]January!$I$37</f>
        <v>50.6</v>
      </c>
      <c r="E119" s="29">
        <f>[2]February!$I$36</f>
        <v>13.399999999999999</v>
      </c>
      <c r="F119" s="23">
        <f>[2]February!$I$34</f>
        <v>0.4620689655172413</v>
      </c>
      <c r="G119" s="23">
        <f>[2]February!$I$35</f>
        <v>1.2957109998274658</v>
      </c>
      <c r="H119" s="29">
        <f>'[2]March '!$I$37</f>
        <v>122.00000000000001</v>
      </c>
      <c r="I119" s="23">
        <f>'[2]March '!$I$35</f>
        <v>3.9354838709677424</v>
      </c>
      <c r="J119" s="23">
        <f>'[2]March '!$I$36</f>
        <v>7.8915798328385751</v>
      </c>
      <c r="K119" s="29">
        <f>[2]April!$I$37</f>
        <v>34.4</v>
      </c>
      <c r="L119" s="23">
        <f>[2]April!$I$35</f>
        <v>1.1466666666666667</v>
      </c>
      <c r="M119" s="23">
        <f>[2]April!$I$36</f>
        <v>6.111759909829761</v>
      </c>
      <c r="N119" s="29">
        <f>[2]May!$I$37</f>
        <v>19.850000000000001</v>
      </c>
      <c r="O119" s="23">
        <f>[2]May!$I$35</f>
        <v>0.68448275862068975</v>
      </c>
      <c r="P119" s="23">
        <f>[2]May!$I$36</f>
        <v>3.54247450460318</v>
      </c>
      <c r="Q119" s="29">
        <f>[2]June!$I$37</f>
        <v>68.3</v>
      </c>
      <c r="R119" s="23">
        <f>[2]June!$I$35</f>
        <v>2.3551724137931034</v>
      </c>
      <c r="S119" s="23">
        <f>[2]June!$I$36</f>
        <v>7.8915228571503295</v>
      </c>
      <c r="T119" s="29">
        <f>[2]July!$I$37</f>
        <v>19.899999999999999</v>
      </c>
      <c r="U119" s="23">
        <f>[2]July!$I$35</f>
        <v>0.68620689655172407</v>
      </c>
      <c r="V119" s="23">
        <f>[2]July!$I$36</f>
        <v>1.8185009796004736</v>
      </c>
      <c r="W119" s="29">
        <f>[2]August!$I$37</f>
        <v>20.8</v>
      </c>
      <c r="X119" s="23">
        <f>[2]August!$I$35</f>
        <v>0.67096774193548392</v>
      </c>
      <c r="Y119" s="23">
        <f>[2]August!$I$36</f>
        <v>1.9937719119251354</v>
      </c>
      <c r="Z119" s="29">
        <f>[2]September!$I$37</f>
        <v>1.6999999999999997</v>
      </c>
      <c r="AA119" s="23">
        <f>[2]September!$I$35</f>
        <v>5.8620689655172406E-2</v>
      </c>
      <c r="AB119" s="23">
        <f>[2]September!$I$36</f>
        <v>0.18031171695410134</v>
      </c>
      <c r="AC119" s="29">
        <f>[2]October!$I$37</f>
        <v>1</v>
      </c>
      <c r="AD119" s="23">
        <f>[2]October!$I$35</f>
        <v>3.2258064516129031E-2</v>
      </c>
      <c r="AE119" s="23">
        <f>[2]October!$I$36</f>
        <v>0.12750711555097244</v>
      </c>
      <c r="AF119" s="29">
        <f>[2]November!$I$37</f>
        <v>22.75</v>
      </c>
      <c r="AG119" s="87">
        <f>[2]November!$I$35</f>
        <v>0.78448275862068961</v>
      </c>
      <c r="AH119" s="88">
        <f>[2]November!$I$36</f>
        <v>3.3680511387011931</v>
      </c>
      <c r="AI119" s="23">
        <f>[2]December!$I$37</f>
        <v>116.82000000000001</v>
      </c>
      <c r="AJ119" s="23">
        <f>[2]December!$I$35</f>
        <v>3.7683870967741937</v>
      </c>
      <c r="AK119" s="23">
        <f>[2]December!$I$36</f>
        <v>8.4219720955661348</v>
      </c>
      <c r="AL119" s="89">
        <f t="shared" ref="AL119:AL128" si="18">SUM(B119,E119,H119,K119,N119,Q119,T119,W119,Z119,AC119,AF119,AI119)</f>
        <v>446.32489821654235</v>
      </c>
    </row>
    <row r="120" spans="1:38">
      <c r="A120" s="35">
        <v>2001</v>
      </c>
      <c r="B120" s="22">
        <f>[3]January!$I$36</f>
        <v>9.6965529846923548</v>
      </c>
      <c r="C120" s="53">
        <f>[3]January!$I$35</f>
        <v>4.5225806451612902</v>
      </c>
      <c r="D120" s="53">
        <f>[3]January!$I$37</f>
        <v>140.19999999999999</v>
      </c>
      <c r="E120" s="29">
        <f>[3]February!$I$35</f>
        <v>227.4</v>
      </c>
      <c r="F120" s="23">
        <f>[3]February!$I$33</f>
        <v>8.1214285714285719</v>
      </c>
      <c r="G120" s="23">
        <f>[3]February!$I$34</f>
        <v>12.713316353273552</v>
      </c>
      <c r="H120" s="29">
        <f>[3]March!$I$37</f>
        <v>106.85</v>
      </c>
      <c r="I120" s="23">
        <f>[3]March!$I$35</f>
        <v>3.4467741935483871</v>
      </c>
      <c r="J120" s="23">
        <f>[3]March!$I$36</f>
        <v>6.0646920158662496</v>
      </c>
      <c r="K120" s="29">
        <f>[3]April!$I$37</f>
        <v>58.9</v>
      </c>
      <c r="L120" s="23">
        <f>[3]April!$I$35</f>
        <v>1.9633333333333334</v>
      </c>
      <c r="M120" s="23">
        <f>[3]April!$I$36</f>
        <v>3.4073433207921866</v>
      </c>
      <c r="N120" s="29">
        <f>[3]May!$I$37</f>
        <v>43.4</v>
      </c>
      <c r="O120" s="23">
        <f>[3]May!$I$35</f>
        <v>1.4</v>
      </c>
      <c r="P120" s="23">
        <f>[3]May!$I$36</f>
        <v>2.288085080003218</v>
      </c>
      <c r="Q120" s="29">
        <f>[3]June!$I$37</f>
        <v>24.400000000000002</v>
      </c>
      <c r="R120" s="23">
        <f>[3]June!$I$35</f>
        <v>0.81333333333333335</v>
      </c>
      <c r="S120" s="23">
        <f>[3]June!$I$36</f>
        <v>1.5390846660256878</v>
      </c>
      <c r="T120" s="29">
        <f>[3]July!$I$37</f>
        <v>19.2</v>
      </c>
      <c r="U120" s="23">
        <f>[3]July!$I$35</f>
        <v>0.71111111111111114</v>
      </c>
      <c r="V120" s="23">
        <f>[3]July!$I$36</f>
        <v>1.647219880080778</v>
      </c>
      <c r="W120" s="29">
        <f>[3]August!$I$37</f>
        <v>40.950000000000003</v>
      </c>
      <c r="X120" s="23">
        <f>[3]August!$I$35</f>
        <v>1.3209677419354839</v>
      </c>
      <c r="Y120" s="23">
        <f>[3]August!$I$36</f>
        <v>2.6512818972951049</v>
      </c>
      <c r="Z120" s="29">
        <f>[3]September!$I$37</f>
        <v>3.6</v>
      </c>
      <c r="AA120" s="23">
        <f>[3]September!$I$35</f>
        <v>0.12000000000000001</v>
      </c>
      <c r="AB120" s="23">
        <f>[3]September!$I$36</f>
        <v>0.42943427099318504</v>
      </c>
      <c r="AC120" s="29">
        <f>[3]October!$I$37</f>
        <v>80.199999999999989</v>
      </c>
      <c r="AD120" s="23">
        <f>[3]October!$I$35</f>
        <v>2.5870967741935482</v>
      </c>
      <c r="AE120" s="23">
        <f>[3]October!$I$36</f>
        <v>12.508416951143573</v>
      </c>
      <c r="AF120" s="29">
        <f>[3]November!$I$37</f>
        <v>11.000000000000002</v>
      </c>
      <c r="AG120" s="23">
        <f>[3]November!$I$35</f>
        <v>0.37931034482758624</v>
      </c>
      <c r="AH120" s="88">
        <f>[3]November!$I$36</f>
        <v>1.7253114233057065</v>
      </c>
      <c r="AI120" s="23">
        <f>[3]December!$I$37</f>
        <v>102.39999999999999</v>
      </c>
      <c r="AJ120" s="23">
        <f>[3]December!$I$35</f>
        <v>3.657142857142857</v>
      </c>
      <c r="AK120" s="23">
        <f>[3]December!$I$36</f>
        <v>8.3916814441634671</v>
      </c>
      <c r="AL120" s="89">
        <f t="shared" si="18"/>
        <v>727.99655298469236</v>
      </c>
    </row>
    <row r="121" spans="1:38">
      <c r="A121" s="35">
        <v>2002</v>
      </c>
      <c r="B121" s="22">
        <f>[4]January!$I$37</f>
        <v>118.39999999999999</v>
      </c>
      <c r="C121" s="53">
        <f>[4]January!$I$35</f>
        <v>3.819354838709677</v>
      </c>
      <c r="D121" s="53">
        <f>[4]January!$I$36</f>
        <v>6.4394833827380236</v>
      </c>
      <c r="E121" s="29">
        <f>[4]February!$I$35</f>
        <v>65.099999999999994</v>
      </c>
      <c r="F121" s="23">
        <f>[4]February!$I$33</f>
        <v>2.411111111111111</v>
      </c>
      <c r="G121" s="23">
        <f>[4]February!$I$34</f>
        <v>8.1236280893042689</v>
      </c>
      <c r="H121" s="29">
        <f>[4]March!$I$37</f>
        <v>174.79999999999998</v>
      </c>
      <c r="I121" s="23">
        <f>[4]March!$I$35</f>
        <v>5.6387096774193539</v>
      </c>
      <c r="J121" s="23">
        <f>[4]March!$I$36</f>
        <v>9.3264025726019657</v>
      </c>
      <c r="K121" s="29">
        <f>[4]April!$I$37</f>
        <v>38.9</v>
      </c>
      <c r="L121" s="23">
        <f>[4]April!$I$35</f>
        <v>1.3892857142857142</v>
      </c>
      <c r="M121" s="23">
        <f>[4]April!$I$36</f>
        <v>3.2303352980095021</v>
      </c>
      <c r="N121" s="29">
        <f>[4]May!$I$37</f>
        <v>8.2999999999999989</v>
      </c>
      <c r="O121" s="23">
        <f>[4]May!$I$35</f>
        <v>0.26774193548387093</v>
      </c>
      <c r="P121" s="23">
        <f>[4]May!$I$36</f>
        <v>1.2887686880052587</v>
      </c>
      <c r="Q121" s="29">
        <f>[4]June!$I$37</f>
        <v>2.7000000000000006</v>
      </c>
      <c r="R121" s="23">
        <f>[4]June!$I$35</f>
        <v>0.10384615384615387</v>
      </c>
      <c r="S121" s="23">
        <f>[4]June!$I$36</f>
        <v>0.12800240382358211</v>
      </c>
      <c r="T121" s="29">
        <f>[4]July!$I$37</f>
        <v>1.7999999999999998</v>
      </c>
      <c r="U121" s="23">
        <f>[4]July!$I$35</f>
        <v>0.11249999999999999</v>
      </c>
      <c r="V121" s="23">
        <f>[4]July!$I$36</f>
        <v>0.16278820596099711</v>
      </c>
      <c r="W121" s="29">
        <f>[4]August!$I$37</f>
        <v>4.3000000000000007</v>
      </c>
      <c r="X121" s="23">
        <f>[4]August!$I$35</f>
        <v>0.18695652173913047</v>
      </c>
      <c r="Y121" s="23">
        <f>[4]August!$I$36</f>
        <v>0.42885084059409384</v>
      </c>
      <c r="Z121" s="29">
        <f>[4]September!$I$37</f>
        <v>7.4</v>
      </c>
      <c r="AA121" s="23">
        <f>[4]September!$I$35</f>
        <v>0.32173913043478264</v>
      </c>
      <c r="AB121" s="23">
        <f>[4]September!$I$36</f>
        <v>0.69541127251768364</v>
      </c>
      <c r="AC121" s="29">
        <f>[4]October!$I$37</f>
        <v>2.2000000000000002</v>
      </c>
      <c r="AD121" s="23">
        <f>[4]October!$I$35</f>
        <v>7.0967741935483872E-2</v>
      </c>
      <c r="AE121" s="23">
        <f>[4]October!$I$36</f>
        <v>0.37700004278257648</v>
      </c>
      <c r="AF121" s="29">
        <f>[4]November!$I$37</f>
        <v>44.5</v>
      </c>
      <c r="AG121" s="23">
        <f>[4]November!$I$35</f>
        <v>1.4833333333333334</v>
      </c>
      <c r="AH121" s="88">
        <f>[4]November!$I$36</f>
        <v>3.7822711051223816</v>
      </c>
      <c r="AI121" s="23">
        <f>[4]December!$I$37</f>
        <v>127.44999999999999</v>
      </c>
      <c r="AJ121" s="23">
        <f>[4]December!$I$35</f>
        <v>4.5517857142857139</v>
      </c>
      <c r="AK121" s="23">
        <f>[4]December!$I$36</f>
        <v>7.5919894692056245</v>
      </c>
      <c r="AL121" s="89">
        <f t="shared" si="18"/>
        <v>595.84999999999991</v>
      </c>
    </row>
    <row r="122" spans="1:38">
      <c r="A122" s="35">
        <v>2003</v>
      </c>
      <c r="B122" s="22">
        <f>[5]January!$I$36</f>
        <v>17.978205174330462</v>
      </c>
      <c r="C122" s="53">
        <f>[5]January!$I$35</f>
        <v>3.9229032258064516</v>
      </c>
      <c r="D122" s="53">
        <f>[5]January!$I$37</f>
        <v>121.61</v>
      </c>
      <c r="E122" s="29">
        <f>[5]February!$I$35</f>
        <v>44.120000000000005</v>
      </c>
      <c r="F122" s="23">
        <f>[5]February!$I$33</f>
        <v>1.5757142857142858</v>
      </c>
      <c r="G122" s="23">
        <f>[5]February!$I$34</f>
        <v>5.240475966912582</v>
      </c>
      <c r="H122" s="29">
        <f>[5]March!$I$37</f>
        <v>133.9</v>
      </c>
      <c r="I122" s="23">
        <f>[5]March!$I$35</f>
        <v>4.4633333333333338</v>
      </c>
      <c r="J122" s="23">
        <f>[5]March!$I$36</f>
        <v>8.6529039707162347</v>
      </c>
      <c r="K122" s="29">
        <f>[5]April!$I$37</f>
        <v>274.25</v>
      </c>
      <c r="L122" s="23">
        <f>[5]April!$I$35</f>
        <v>9.4568965517241388</v>
      </c>
      <c r="M122" s="23">
        <f>[5]April!$I$36</f>
        <v>20.043692114878912</v>
      </c>
      <c r="N122" s="29">
        <f>[5]May!$I$37</f>
        <v>174.42000000000002</v>
      </c>
      <c r="O122" s="23">
        <f>[5]May!$I$35</f>
        <v>5.6264516129032263</v>
      </c>
      <c r="P122" s="23">
        <f>[5]May!$I$36</f>
        <v>20.955361056045952</v>
      </c>
      <c r="Q122" s="29">
        <f>[5]June!$I$37</f>
        <v>37.14</v>
      </c>
      <c r="R122" s="23">
        <f>[5]June!$I$35</f>
        <v>1.238</v>
      </c>
      <c r="S122" s="23">
        <f>[5]June!$I$36</f>
        <v>3.181152903131732</v>
      </c>
      <c r="T122" s="29">
        <f>[5]July!$I$37</f>
        <v>31.699999999999996</v>
      </c>
      <c r="U122" s="23">
        <f>[5]July!$I$35</f>
        <v>1.0566666666666664</v>
      </c>
      <c r="V122" s="23">
        <f>[5]July!$I$36</f>
        <v>1.7044229144388923</v>
      </c>
      <c r="W122" s="29">
        <f>[5]August!$I$37</f>
        <v>25.630000000000006</v>
      </c>
      <c r="X122" s="23">
        <f>[5]August!$I$35</f>
        <v>0.8543333333333335</v>
      </c>
      <c r="Y122" s="23">
        <f>[5]August!$I$36</f>
        <v>2.1268751294074493</v>
      </c>
      <c r="Z122" s="29">
        <f>[5]September!$I$37</f>
        <v>15.59</v>
      </c>
      <c r="AA122" s="23">
        <f>[5]September!$I$35</f>
        <v>0.51966666666666661</v>
      </c>
      <c r="AB122" s="23">
        <f>[5]September!$I$36</f>
        <v>1.7085010234490461</v>
      </c>
      <c r="AC122" s="29">
        <f>[5]October!$I$37</f>
        <v>4.1000000000000005</v>
      </c>
      <c r="AD122" s="23">
        <f>[5]October!$I$35</f>
        <v>0.17826086956521742</v>
      </c>
      <c r="AE122" s="23">
        <f>[5]October!$I$36</f>
        <v>0.65917063712953339</v>
      </c>
      <c r="AF122" s="29">
        <f>[5]November!$I$37</f>
        <v>28.5</v>
      </c>
      <c r="AG122" s="23">
        <f>[5]November!$I$35</f>
        <v>0.98275862068965514</v>
      </c>
      <c r="AH122" s="88">
        <f>[5]November!$I$36</f>
        <v>2.2572215799703281</v>
      </c>
      <c r="AI122" s="23">
        <f>[5]December!$I$37</f>
        <v>315.16999999999996</v>
      </c>
      <c r="AJ122" s="23">
        <f>[5]December!$I$35</f>
        <v>11.256071428571428</v>
      </c>
      <c r="AK122" s="23">
        <f>[5]December!$I$36</f>
        <v>27.970221511495335</v>
      </c>
      <c r="AL122" s="89">
        <f t="shared" si="18"/>
        <v>1102.4982051743305</v>
      </c>
    </row>
    <row r="123" spans="1:38">
      <c r="A123" s="35">
        <v>2004</v>
      </c>
      <c r="B123" s="28">
        <f>[6]January!$I$40</f>
        <v>106.69999999999999</v>
      </c>
      <c r="C123" s="18">
        <f>[6]January!$I$38</f>
        <v>3.5566666666666662</v>
      </c>
      <c r="D123" s="18">
        <f>[6]January!$I$39</f>
        <v>8.8402950229024615</v>
      </c>
      <c r="E123" s="45">
        <f>[6]February!$I$38</f>
        <v>145.05000000000001</v>
      </c>
      <c r="F123" s="90">
        <f>[6]February!$I$36</f>
        <v>5.3722222222222227</v>
      </c>
      <c r="G123" s="90">
        <f>[6]February!$I$37</f>
        <v>10.932575997847806</v>
      </c>
      <c r="H123" s="45">
        <f>[6]March!$I$38</f>
        <v>14.6</v>
      </c>
      <c r="I123" s="90">
        <f>[6]March!$I$36</f>
        <v>0.54074074074074074</v>
      </c>
      <c r="J123" s="90">
        <f>[6]March!$I$37</f>
        <v>2.7700679329713838</v>
      </c>
      <c r="K123" s="45">
        <f>[6]April!$I$38</f>
        <v>9.6000000000000014</v>
      </c>
      <c r="L123" s="90">
        <f>[6]April!$I$36</f>
        <v>0.41739130434782618</v>
      </c>
      <c r="M123" s="90">
        <f>[6]April!$I$37</f>
        <v>1.0070894940430357</v>
      </c>
      <c r="N123" s="45">
        <f>[6]May!$I$38</f>
        <v>14.6</v>
      </c>
      <c r="O123" s="90">
        <f>[6]May!$I$36</f>
        <v>0.47096774193548385</v>
      </c>
      <c r="P123" s="90">
        <f>[6]May!$I$37</f>
        <v>1.4765260012130041</v>
      </c>
      <c r="Q123" s="45">
        <f>[6]June!$I$38</f>
        <v>7.4</v>
      </c>
      <c r="R123" s="90">
        <f>[6]June!$I$36</f>
        <v>0.52857142857142858</v>
      </c>
      <c r="S123" s="90">
        <f>[6]June!$I$37</f>
        <v>0.63781908627226491</v>
      </c>
      <c r="T123" s="45">
        <f>[6]July!$I$38</f>
        <v>42.9</v>
      </c>
      <c r="U123" s="23">
        <f>[6]July!$I$36</f>
        <v>1.532142857142857</v>
      </c>
      <c r="V123" s="23">
        <f>[6]July!$I$37</f>
        <v>2.5033390400036408</v>
      </c>
      <c r="W123" s="29">
        <f>[6]August!$I$38</f>
        <v>19.649999999999999</v>
      </c>
      <c r="X123" s="23">
        <f>[6]August!$I$36</f>
        <v>1.1558823529411764</v>
      </c>
      <c r="Y123" s="23">
        <f>[6]August!$I$37</f>
        <v>2.6484595966890105</v>
      </c>
      <c r="Z123" s="29">
        <f>[6]September!$I$38</f>
        <v>6.2</v>
      </c>
      <c r="AA123" s="23">
        <f>[6]September!$I$36</f>
        <v>1.55</v>
      </c>
      <c r="AB123" s="23">
        <f>[6]September!$I$37</f>
        <v>1.3576941236277531</v>
      </c>
      <c r="AC123" s="29">
        <f>[6]October!$I$38</f>
        <v>136.96</v>
      </c>
      <c r="AD123" s="23">
        <f>[6]October!$I$36</f>
        <v>9.7828571428571429</v>
      </c>
      <c r="AE123" s="23">
        <f>[6]October!$I$37</f>
        <v>27.966453098330128</v>
      </c>
      <c r="AF123" s="29">
        <f>[6]November!$I$38</f>
        <v>21.5</v>
      </c>
      <c r="AG123" s="23">
        <f>[6]November!$I$36</f>
        <v>5.375</v>
      </c>
      <c r="AH123" s="88">
        <f>[6]November!$I$37</f>
        <v>7.6281823960014661</v>
      </c>
      <c r="AI123" s="23">
        <f>[6]December!$I$38</f>
        <v>152.19999999999999</v>
      </c>
      <c r="AJ123" s="23">
        <f>[6]December!$I$36</f>
        <v>21.74285714285714</v>
      </c>
      <c r="AK123" s="23">
        <f>[6]December!$I$37</f>
        <v>10.888657269969388</v>
      </c>
      <c r="AL123" s="89">
        <f t="shared" si="18"/>
        <v>677.3599999999999</v>
      </c>
    </row>
    <row r="124" spans="1:38">
      <c r="A124" s="35">
        <v>2005</v>
      </c>
      <c r="B124" s="39">
        <f>[7]January!$I$37</f>
        <v>249.3</v>
      </c>
      <c r="C124" s="18">
        <f>[7]January!$I$36</f>
        <v>11.871428571428572</v>
      </c>
      <c r="D124" s="18">
        <f>[7]January!$I$38</f>
        <v>19.866709411906719</v>
      </c>
      <c r="E124" s="45">
        <f>[7]February!$I$38</f>
        <v>151.84999999999997</v>
      </c>
      <c r="F124" s="90">
        <f>[7]February!$I$36</f>
        <v>16.87222222222222</v>
      </c>
      <c r="G124" s="90">
        <f>[7]February!$I$37</f>
        <v>16.136432209272424</v>
      </c>
      <c r="H124" s="45">
        <f>[7]March!$I$38</f>
        <v>150.95000000000002</v>
      </c>
      <c r="I124" s="90">
        <f>[7]March!$I$36</f>
        <v>4.8693548387096781</v>
      </c>
      <c r="J124" s="90">
        <f>[7]March!$I$37</f>
        <v>10.895049926605468</v>
      </c>
      <c r="K124" s="45">
        <f>[7]April!$I$38</f>
        <v>170.6</v>
      </c>
      <c r="L124" s="90">
        <f>[7]April!$I$36</f>
        <v>5.6866666666666665</v>
      </c>
      <c r="M124" s="90">
        <f>[7]April!$I$37</f>
        <v>10.60776336831478</v>
      </c>
      <c r="N124" s="45">
        <f>[7]May!$I$38</f>
        <v>179.45000000000002</v>
      </c>
      <c r="O124" s="90">
        <f>[7]May!$I$36</f>
        <v>6.6462962962962973</v>
      </c>
      <c r="P124" s="90">
        <f>[7]May!$I$37</f>
        <v>17.719160239727493</v>
      </c>
      <c r="Q124" s="45">
        <f>[7]June!$I$38</f>
        <v>9.33</v>
      </c>
      <c r="R124" s="90">
        <f>[7]June!$I$36</f>
        <v>0.311</v>
      </c>
      <c r="S124" s="90">
        <f>[7]June!$I$37</f>
        <v>0.67245997188911055</v>
      </c>
      <c r="T124" s="45">
        <f>[7]July!$I$38</f>
        <v>38.279999999999994</v>
      </c>
      <c r="U124" s="23">
        <f>[7]July!$I$36</f>
        <v>1.2759999999999998</v>
      </c>
      <c r="V124" s="23">
        <f>[7]July!$I$37</f>
        <v>2.6256107335509453</v>
      </c>
      <c r="W124" s="29">
        <f>[7]August!$I$38</f>
        <v>17.579999999999998</v>
      </c>
      <c r="X124" s="23">
        <f>[7]August!$I$36</f>
        <v>0.56709677419354831</v>
      </c>
      <c r="Y124" s="23">
        <f>[7]August!$I$37</f>
        <v>1.6670016867585691</v>
      </c>
      <c r="Z124" s="29">
        <f>[7]September!$I$38</f>
        <v>4.0999999999999996</v>
      </c>
      <c r="AA124" s="23">
        <f>[7]September!$I$36</f>
        <v>0.13666666666666666</v>
      </c>
      <c r="AB124" s="23">
        <f>[7]September!$I$37</f>
        <v>0.49652817632543017</v>
      </c>
      <c r="AC124" s="29">
        <f>[7]October!$I$38</f>
        <v>5</v>
      </c>
      <c r="AD124" s="23">
        <f>[7]October!$I$36</f>
        <v>0.16129032258064516</v>
      </c>
      <c r="AE124" s="23">
        <f>[7]October!$I$37</f>
        <v>0.73470058271146022</v>
      </c>
      <c r="AF124" s="29">
        <f>[7]November!$I$38</f>
        <v>25.55</v>
      </c>
      <c r="AG124" s="23">
        <f>[7]November!$I$36</f>
        <v>0.85166666666666668</v>
      </c>
      <c r="AH124" s="88">
        <f>[7]November!$I$37</f>
        <v>4.6647704480856644</v>
      </c>
      <c r="AI124" s="23">
        <f>[7]December!$I$41</f>
        <v>77.800000000000011</v>
      </c>
      <c r="AJ124" s="23">
        <f>[7]December!$I$39</f>
        <v>2.6827586206896554</v>
      </c>
      <c r="AK124" s="23">
        <f>[7]December!$I$40</f>
        <v>5.2830638408785129</v>
      </c>
      <c r="AL124" s="89">
        <f t="shared" si="18"/>
        <v>1079.7900000000002</v>
      </c>
    </row>
    <row r="125" spans="1:38">
      <c r="A125" s="35">
        <v>2006</v>
      </c>
      <c r="B125" s="22">
        <f>[8]January!$I$37</f>
        <v>383.30000000000007</v>
      </c>
      <c r="C125" s="53">
        <f>[8]January!$I$36</f>
        <v>12.36451612903226</v>
      </c>
      <c r="D125" s="64">
        <f>[8]January!$I$38</f>
        <v>22.032454067989441</v>
      </c>
      <c r="E125" s="23">
        <f>[8]February!$I$37</f>
        <v>226</v>
      </c>
      <c r="F125" s="23">
        <f>[8]February!$I$36</f>
        <v>8.0714285714285712</v>
      </c>
      <c r="G125" s="23">
        <f>[8]February!$I$38</f>
        <v>16.877178479803828</v>
      </c>
      <c r="H125" s="29">
        <f>[8]March!$I$37</f>
        <v>431.4</v>
      </c>
      <c r="I125" s="23">
        <f>[8]March!$I$36</f>
        <v>13.916129032258064</v>
      </c>
      <c r="J125" s="23">
        <f>[8]March!$I$38</f>
        <v>38.293359709608431</v>
      </c>
      <c r="K125" s="29">
        <f>[8]April!$I$37</f>
        <v>29.6</v>
      </c>
      <c r="L125" s="23">
        <f>[8]April!$I$36</f>
        <v>7.4</v>
      </c>
      <c r="M125" s="23">
        <f>[8]April!$I$38</f>
        <v>9.7747975256097597</v>
      </c>
      <c r="N125" s="29">
        <f>[8]May!$I$37</f>
        <v>43.8</v>
      </c>
      <c r="O125" s="23">
        <f>[8]May!$I$36</f>
        <v>1.4129032258064516</v>
      </c>
      <c r="P125" s="23">
        <f>[8]May!$I$38</f>
        <v>5.0184155491206495</v>
      </c>
      <c r="Q125" s="29">
        <f>[8]June!$I$37</f>
        <v>59.2</v>
      </c>
      <c r="R125" s="23">
        <f>[8]June!$I$36</f>
        <v>4.5538461538461537</v>
      </c>
      <c r="S125" s="23">
        <f>[8]June!$I$38</f>
        <v>4.2050793461826981</v>
      </c>
      <c r="T125" s="29">
        <f>[8]July!$I$37</f>
        <v>105.7</v>
      </c>
      <c r="U125" s="23">
        <f>[8]July!$I$36</f>
        <v>17.616666666666667</v>
      </c>
      <c r="V125" s="23">
        <f>[8]July!$I$38</f>
        <v>24.999633330644404</v>
      </c>
      <c r="W125" s="29">
        <f>[8]August!$I$37</f>
        <v>83.97</v>
      </c>
      <c r="X125" s="23">
        <f>[8]August!$I$36</f>
        <v>11.995714285714286</v>
      </c>
      <c r="Y125" s="23">
        <f>[8]August!$I$38</f>
        <v>22.493905735511902</v>
      </c>
      <c r="Z125" s="29">
        <f>[8]September!$I$37</f>
        <v>70.906999999999996</v>
      </c>
      <c r="AA125" s="23">
        <f>[8]September!$I$36</f>
        <v>2.3635666666666664</v>
      </c>
      <c r="AB125" s="23">
        <f>[8]September!$I$38</f>
        <v>7.7656552166367883</v>
      </c>
      <c r="AC125" s="29">
        <f>[8]October!$I$37</f>
        <v>1.5</v>
      </c>
      <c r="AD125" s="23">
        <f>[8]October!$I$36</f>
        <v>4.8387096774193547E-2</v>
      </c>
      <c r="AE125" s="23">
        <f>[8]October!$I$38</f>
        <v>0.15247069170157584</v>
      </c>
      <c r="AF125" s="29">
        <f>[8]November!$I$37</f>
        <v>504.1</v>
      </c>
      <c r="AG125" s="23">
        <f>[8]November!$I$36</f>
        <v>16.803333333333335</v>
      </c>
      <c r="AH125" s="88">
        <f>[8]November!$I$38</f>
        <v>45.204199403132456</v>
      </c>
      <c r="AI125" s="23">
        <f>[8]December!$I$37</f>
        <v>264.89999999999992</v>
      </c>
      <c r="AJ125" s="23">
        <f>[8]December!$I$36</f>
        <v>8.5451612903225787</v>
      </c>
      <c r="AK125" s="23">
        <f>[8]December!$I$38</f>
        <v>16.766829131943375</v>
      </c>
      <c r="AL125" s="89">
        <f t="shared" si="18"/>
        <v>2204.377</v>
      </c>
    </row>
    <row r="126" spans="1:38">
      <c r="A126" s="35">
        <v>2007</v>
      </c>
      <c r="B126" s="53">
        <f>[9]January!$I$37</f>
        <v>124.48</v>
      </c>
      <c r="C126" s="53">
        <f>[9]January!$I$36</f>
        <v>4.0154838709677421</v>
      </c>
      <c r="D126" s="53">
        <f>[9]January!$I$38</f>
        <v>10.085064481271194</v>
      </c>
      <c r="E126" s="29">
        <f>[9]February!$I$34</f>
        <v>22.97</v>
      </c>
      <c r="F126" s="23">
        <f>[9]February!$I$33</f>
        <v>0.82035714285714278</v>
      </c>
      <c r="G126" s="88">
        <f>[9]February!$I$35</f>
        <v>3.0064750889234819</v>
      </c>
      <c r="H126" s="23">
        <f>[9]March!$I$37</f>
        <v>69.11</v>
      </c>
      <c r="I126" s="25">
        <f>[9]March!$I$36</f>
        <v>2.2293548387096775</v>
      </c>
      <c r="J126" s="88">
        <f>[9]March!$I$38</f>
        <v>5.560094085225459</v>
      </c>
      <c r="K126" s="23">
        <f>[9]April!$I$36</f>
        <v>7.5299999999999994</v>
      </c>
      <c r="L126" s="23">
        <f>[9]April!$I$35</f>
        <v>0.251</v>
      </c>
      <c r="M126" s="88">
        <f>[9]April!$I$37</f>
        <v>0.86503478104281617</v>
      </c>
      <c r="N126" s="23">
        <f>[9]May!$I$37</f>
        <v>17.814</v>
      </c>
      <c r="O126" s="23">
        <f>[9]May!$I$36</f>
        <v>0.57464516129032261</v>
      </c>
      <c r="P126" s="88">
        <f>[9]May!$I$38</f>
        <v>2.1290325431736532</v>
      </c>
      <c r="Q126" s="23">
        <f>[9]June!$I$36</f>
        <v>127.8</v>
      </c>
      <c r="R126" s="23">
        <f>[9]June!$I$35</f>
        <v>4.26</v>
      </c>
      <c r="S126" s="88">
        <f>[9]June!$I$37</f>
        <v>14.625546850960996</v>
      </c>
      <c r="T126" s="23">
        <f>[9]July!$I$37</f>
        <v>23.799999999999997</v>
      </c>
      <c r="U126" s="23">
        <f>[9]July!$I$36</f>
        <v>0.76774193548387093</v>
      </c>
      <c r="V126" s="88">
        <f>[9]July!$I$38</f>
        <v>1.9535245236536267</v>
      </c>
      <c r="W126" s="23">
        <f>[9]August!$I$37</f>
        <v>16.23</v>
      </c>
      <c r="X126" s="23">
        <f>[9]August!$I$36</f>
        <v>0.5235483870967742</v>
      </c>
      <c r="Y126" s="23">
        <f>[9]August!$I$38</f>
        <v>1.3158179924470221</v>
      </c>
      <c r="Z126" s="29">
        <f>[9]September!$I$36</f>
        <v>44</v>
      </c>
      <c r="AA126" s="23">
        <f>[9]September!$I$35</f>
        <v>1.5714285714285714</v>
      </c>
      <c r="AB126" s="88">
        <f>[9]September!$I$37</f>
        <v>4.7858477435391347</v>
      </c>
      <c r="AC126" s="25">
        <f>[9]October!$I$37</f>
        <v>5.4</v>
      </c>
      <c r="AD126" s="23">
        <f>[9]October!$I$36</f>
        <v>0.17419354838709677</v>
      </c>
      <c r="AE126" s="23">
        <f>[9]October!$I$38</f>
        <v>0.67476798083266309</v>
      </c>
      <c r="AF126" s="29">
        <f>[9]November!$I$36</f>
        <v>113.8</v>
      </c>
      <c r="AG126" s="23">
        <f>[9]November!$I$35</f>
        <v>4.3769230769230765</v>
      </c>
      <c r="AH126" s="88">
        <f>[9]November!$I$37</f>
        <v>16.573190584611226</v>
      </c>
      <c r="AI126" s="23">
        <f>[9]December!$I$37</f>
        <v>49</v>
      </c>
      <c r="AJ126" s="23">
        <f>[9]December!$I$36</f>
        <v>1.6333333333333333</v>
      </c>
      <c r="AK126" s="23">
        <f>[9]December!$I$38</f>
        <v>4.8345975358175721</v>
      </c>
      <c r="AL126" s="89">
        <f t="shared" si="18"/>
        <v>621.93399999999997</v>
      </c>
    </row>
    <row r="127" spans="1:38">
      <c r="A127" s="35">
        <v>2008</v>
      </c>
      <c r="B127" s="22">
        <f>[10]January!$I$36</f>
        <v>245</v>
      </c>
      <c r="C127" s="53">
        <f>[10]January!$I$35</f>
        <v>7.903225806451613</v>
      </c>
      <c r="D127" s="53">
        <f>[10]January!$I$37</f>
        <v>14.05113243054257</v>
      </c>
      <c r="E127" s="29">
        <f>[10]February!$I$33</f>
        <v>51.600000000000009</v>
      </c>
      <c r="F127" s="23">
        <f>[10]February!$I$32</f>
        <v>1.8428571428571432</v>
      </c>
      <c r="G127" s="88">
        <f>[10]February!$I$34</f>
        <v>3.7770680939378609</v>
      </c>
      <c r="H127" s="23">
        <f>[10]March!$I$35</f>
        <v>115.89999999999999</v>
      </c>
      <c r="I127" s="23">
        <f>[10]March!$I$34</f>
        <v>3.9965517241379307</v>
      </c>
      <c r="J127" s="88">
        <f>[10]March!$I$36</f>
        <v>6.2738392642225458</v>
      </c>
      <c r="K127" s="23">
        <f>[10]April!$I$34</f>
        <v>120.78</v>
      </c>
      <c r="L127" s="23">
        <f>[10]April!$I$33</f>
        <v>4.0259999999999998</v>
      </c>
      <c r="M127" s="88">
        <f>[10]April!$I$35</f>
        <v>6.436148237721925</v>
      </c>
      <c r="N127" s="23">
        <f>[10]May!$I$35</f>
        <v>6.9</v>
      </c>
      <c r="O127" s="23">
        <f>[10]May!$I$34</f>
        <v>0.23793103448275862</v>
      </c>
      <c r="P127" s="88">
        <f>[10]May!$I$36</f>
        <v>0.73844130877305547</v>
      </c>
      <c r="Q127" s="23">
        <f>[10]June!$I$34</f>
        <v>12.600000000000001</v>
      </c>
      <c r="R127" s="23">
        <f>[10]June!$I$33</f>
        <v>0.46666666666666673</v>
      </c>
      <c r="S127" s="88">
        <f>[10]June!$I$35</f>
        <v>0.78691217377212386</v>
      </c>
      <c r="T127" s="23">
        <f>[10]July!$I$35</f>
        <v>16.400000000000002</v>
      </c>
      <c r="U127" s="23">
        <f>[10]July!$I$34</f>
        <v>0.54666666666666675</v>
      </c>
      <c r="V127" s="88">
        <f>[10]July!$I$36</f>
        <v>1.4792200492228966</v>
      </c>
      <c r="W127" s="23">
        <f>[10]August!$I$37</f>
        <v>5.3999999999999995</v>
      </c>
      <c r="X127" s="23">
        <f>[10]August!$I$36</f>
        <v>0.17419354838709675</v>
      </c>
      <c r="Y127" s="23">
        <f>[10]August!$I$38</f>
        <v>0.59215298807852235</v>
      </c>
      <c r="Z127" s="29">
        <f>[10]September!$I$34</f>
        <v>10.7</v>
      </c>
      <c r="AA127" s="23">
        <f>[10]September!$I$33</f>
        <v>0.35666666666666663</v>
      </c>
      <c r="AB127" s="88">
        <f>[10]September!$I$35</f>
        <v>1.0890309939331968</v>
      </c>
      <c r="AC127" s="23">
        <f>[10]October!$I$35</f>
        <v>4.3999999999999995</v>
      </c>
      <c r="AD127" s="23">
        <f>[10]October!$I$34</f>
        <v>0.19999999999999998</v>
      </c>
      <c r="AE127" s="23">
        <f>[10]October!$I$36</f>
        <v>0.73225028247893231</v>
      </c>
      <c r="AF127" s="45">
        <f>[10]November!$I$34</f>
        <v>76.2</v>
      </c>
      <c r="AG127" s="90">
        <f>[10]November!$I$33</f>
        <v>2.54</v>
      </c>
      <c r="AH127" s="91">
        <f>[10]November!$I$35</f>
        <v>8.4357040872873128</v>
      </c>
      <c r="AI127" s="90">
        <f>[10]December!$I$35</f>
        <v>121.7</v>
      </c>
      <c r="AJ127" s="23">
        <f>[10]December!$I$34</f>
        <v>4.3464285714285715</v>
      </c>
      <c r="AK127" s="23">
        <f>[10]December!$I$36</f>
        <v>8.2985711462144547</v>
      </c>
      <c r="AL127" s="89">
        <f t="shared" si="18"/>
        <v>787.58</v>
      </c>
    </row>
    <row r="128" spans="1:38">
      <c r="A128" s="62">
        <v>2009</v>
      </c>
      <c r="B128" s="28">
        <f>[1]January!I36</f>
        <v>92</v>
      </c>
      <c r="C128" s="53">
        <f>[1]January!I35</f>
        <v>2.2083333333333335</v>
      </c>
      <c r="D128" s="53">
        <f>[1]January!I37</f>
        <v>7.254256185456426</v>
      </c>
      <c r="E128" s="29">
        <f>[1]February!I34</f>
        <v>45.900000000000006</v>
      </c>
      <c r="F128" s="23">
        <f>[1]February!I33</f>
        <v>1.8952380952380954</v>
      </c>
      <c r="G128" s="88">
        <f>[1]February!I35</f>
        <v>4.2659387399883437</v>
      </c>
      <c r="H128" s="23">
        <f>[1]March!I37</f>
        <v>157.10000000000002</v>
      </c>
      <c r="I128" s="23">
        <f>[1]March!I35</f>
        <v>6.2222222222222232</v>
      </c>
      <c r="J128" s="23">
        <f>[1]March!I36</f>
        <v>21.527619346709987</v>
      </c>
      <c r="K128" s="29">
        <f>[1]April!K37</f>
        <v>91.25</v>
      </c>
      <c r="L128" s="23">
        <f>[1]April!K35</f>
        <v>3.9673913043478262</v>
      </c>
      <c r="M128" s="23">
        <f>[1]April!K36</f>
        <v>11.701452985688768</v>
      </c>
      <c r="N128" s="29">
        <f>[1]May!K37</f>
        <v>95.5</v>
      </c>
      <c r="O128" s="23">
        <f>[1]May!K35</f>
        <v>3.4107142857142856</v>
      </c>
      <c r="P128" s="23">
        <f>[1]May!K36</f>
        <v>12.467033247305389</v>
      </c>
      <c r="Q128" s="29">
        <f>[1]June!K37</f>
        <v>16</v>
      </c>
      <c r="R128" s="23">
        <f>[1]June!K35</f>
        <v>0.5714285714285714</v>
      </c>
      <c r="S128" s="88">
        <f>[1]June!K36</f>
        <v>3.0237157840738176</v>
      </c>
      <c r="T128" s="23">
        <f>[1]July!K37</f>
        <v>49.599999999999994</v>
      </c>
      <c r="U128" s="23">
        <f>[1]July!K35</f>
        <v>1.5999999999999999</v>
      </c>
      <c r="V128" s="88">
        <f>[1]July!K36</f>
        <v>2.503331114069145</v>
      </c>
      <c r="W128" s="23">
        <f>[1]August!K37</f>
        <v>14.9</v>
      </c>
      <c r="X128" s="23">
        <f>[1]August!K35</f>
        <v>0.48064516129032259</v>
      </c>
      <c r="Y128" s="23">
        <f>[1]August!K36</f>
        <v>1.0961810540352386</v>
      </c>
      <c r="Z128" s="29">
        <f>[1]September!K36</f>
        <v>5.62</v>
      </c>
      <c r="AA128" s="23">
        <f>[1]September!K34</f>
        <v>0.18733333333333332</v>
      </c>
      <c r="AB128" s="23">
        <f>[1]September!K35</f>
        <v>0.58900812788334556</v>
      </c>
      <c r="AC128" s="29">
        <f>[1]October!I37</f>
        <v>0</v>
      </c>
      <c r="AD128" s="23">
        <f>[1]October!I35</f>
        <v>0</v>
      </c>
      <c r="AE128" s="23">
        <f>[1]October!I36</f>
        <v>0</v>
      </c>
      <c r="AF128" s="29">
        <f>[1]November!K37</f>
        <v>10.199999999999999</v>
      </c>
      <c r="AG128" s="23">
        <f>[1]November!K35</f>
        <v>0.3923076923076923</v>
      </c>
      <c r="AH128" s="88">
        <f>[1]November!K36</f>
        <v>1.193624087197666</v>
      </c>
      <c r="AI128" s="23">
        <f>[1]December!K37</f>
        <v>80.650000000000006</v>
      </c>
      <c r="AJ128" s="23">
        <f>[1]December!K35</f>
        <v>4.7441176470588236</v>
      </c>
      <c r="AK128" s="23">
        <f>[1]December!K36</f>
        <v>10.847175357451086</v>
      </c>
      <c r="AL128" s="89">
        <f t="shared" si="18"/>
        <v>658.72</v>
      </c>
    </row>
    <row r="129" spans="1:39" ht="13.5" thickBot="1">
      <c r="A129" s="92">
        <v>2010</v>
      </c>
      <c r="B129" s="93"/>
      <c r="C129" s="94"/>
      <c r="D129" s="94"/>
      <c r="E129" s="95"/>
      <c r="F129" s="96"/>
      <c r="G129" s="97"/>
      <c r="H129" s="96"/>
      <c r="I129" s="96"/>
      <c r="J129" s="96"/>
      <c r="K129" s="95"/>
      <c r="L129" s="96"/>
      <c r="M129" s="96"/>
      <c r="N129" s="95"/>
      <c r="O129" s="96"/>
      <c r="P129" s="96"/>
      <c r="Q129" s="95"/>
      <c r="R129" s="96"/>
      <c r="S129" s="96"/>
      <c r="T129" s="95"/>
      <c r="U129" s="96"/>
      <c r="V129" s="96"/>
      <c r="W129" s="95"/>
      <c r="X129" s="96"/>
      <c r="Y129" s="96"/>
      <c r="Z129" s="95"/>
      <c r="AA129" s="96"/>
      <c r="AB129" s="96"/>
      <c r="AC129" s="95"/>
      <c r="AD129" s="96"/>
      <c r="AE129" s="96"/>
      <c r="AF129" s="95"/>
      <c r="AG129" s="96"/>
      <c r="AH129" s="97"/>
      <c r="AI129" s="96"/>
      <c r="AJ129" s="96"/>
      <c r="AK129" s="96"/>
      <c r="AL129" s="98"/>
    </row>
    <row r="130" spans="1:39">
      <c r="A130" s="1" t="s">
        <v>27</v>
      </c>
      <c r="B130" s="53">
        <f t="shared" ref="B130:AJ130" si="19">AVERAGE(B119:B127)</f>
        <v>140.02885070839613</v>
      </c>
      <c r="C130" s="53">
        <f t="shared" si="19"/>
        <v>5.9564908687489329</v>
      </c>
      <c r="D130" s="53">
        <f>STDEV(B119:B127)</f>
        <v>129.40577703940511</v>
      </c>
      <c r="E130" s="53">
        <f t="shared" si="19"/>
        <v>105.27666666666667</v>
      </c>
      <c r="F130" s="53">
        <f t="shared" si="19"/>
        <v>5.0610455817064999</v>
      </c>
      <c r="G130" s="53">
        <f>STDEV(E119:E127)</f>
        <v>84.180179822806267</v>
      </c>
      <c r="H130" s="53">
        <f t="shared" si="19"/>
        <v>146.61222222222221</v>
      </c>
      <c r="I130" s="53">
        <f t="shared" si="19"/>
        <v>4.7818258055361005</v>
      </c>
      <c r="J130" s="53">
        <f>STDEV(H119:H127)</f>
        <v>116.5348144094478</v>
      </c>
      <c r="K130" s="53">
        <f t="shared" si="19"/>
        <v>82.728888888888889</v>
      </c>
      <c r="L130" s="53">
        <f t="shared" si="19"/>
        <v>3.5263600263360382</v>
      </c>
      <c r="M130" s="53">
        <f>STDEV(K119:K127)</f>
        <v>89.791014506525713</v>
      </c>
      <c r="N130" s="53">
        <f t="shared" si="19"/>
        <v>56.503777777777792</v>
      </c>
      <c r="O130" s="53">
        <f t="shared" si="19"/>
        <v>1.9246021963132334</v>
      </c>
      <c r="P130" s="53">
        <f>STDEV(N119:N127)</f>
        <v>69.582296480099345</v>
      </c>
      <c r="Q130" s="53">
        <f t="shared" si="19"/>
        <v>38.763333333333343</v>
      </c>
      <c r="R130" s="53">
        <f t="shared" si="19"/>
        <v>1.6256040166729822</v>
      </c>
      <c r="S130" s="53">
        <f>STDEV(Q119:Q127)</f>
        <v>40.714868905597612</v>
      </c>
      <c r="T130" s="53">
        <f t="shared" si="19"/>
        <v>33.297777777777782</v>
      </c>
      <c r="U130" s="53">
        <f t="shared" si="19"/>
        <v>2.7006336444766181</v>
      </c>
      <c r="V130" s="53">
        <f>STDEV(T119:T127)</f>
        <v>29.807214637474001</v>
      </c>
      <c r="W130" s="53">
        <f>AVERAGE(W119:W127)</f>
        <v>26.056666666666668</v>
      </c>
      <c r="X130" s="53">
        <f t="shared" si="19"/>
        <v>1.938851187475146</v>
      </c>
      <c r="Y130" s="53">
        <f>STDEV(W119:W127)</f>
        <v>24.272137318332717</v>
      </c>
      <c r="Z130" s="53">
        <f>AVERAGE(Z119:Z127)</f>
        <v>18.24411111111111</v>
      </c>
      <c r="AA130" s="53">
        <f t="shared" si="19"/>
        <v>0.77759500646502144</v>
      </c>
      <c r="AB130" s="53">
        <f>STDEV(Z119:Z127)</f>
        <v>23.58911941152342</v>
      </c>
      <c r="AC130" s="53">
        <f>AVERAGE(AC119:AC127)</f>
        <v>26.751111111111111</v>
      </c>
      <c r="AD130" s="53">
        <f>AVERAGE(AD119:AD127)</f>
        <v>1.4705901734232729</v>
      </c>
      <c r="AE130" s="53">
        <f>STDEV(AC119:AC127)</f>
        <v>48.538520899499105</v>
      </c>
      <c r="AF130" s="53">
        <f t="shared" si="19"/>
        <v>94.211111111111123</v>
      </c>
      <c r="AG130" s="53">
        <f t="shared" si="19"/>
        <v>3.7307564593771492</v>
      </c>
      <c r="AH130" s="53">
        <f>STDEV(AF119:AF127)</f>
        <v>157.13775958092029</v>
      </c>
      <c r="AI130" s="53">
        <f t="shared" si="19"/>
        <v>147.49333333333331</v>
      </c>
      <c r="AJ130" s="53">
        <f t="shared" si="19"/>
        <v>6.9093251172672741</v>
      </c>
      <c r="AK130" s="53">
        <f>STDEV(AI119:AI127)</f>
        <v>86.977966606491762</v>
      </c>
      <c r="AL130" s="7"/>
    </row>
    <row r="131" spans="1:39">
      <c r="B131" s="53"/>
      <c r="C131" s="53"/>
      <c r="D131" s="53">
        <f>D130/SQRT(9)</f>
        <v>43.135259013135034</v>
      </c>
      <c r="E131" s="53"/>
      <c r="F131" s="53"/>
      <c r="G131" s="53">
        <f>G130/SQRT(9)</f>
        <v>28.060059940935421</v>
      </c>
      <c r="H131" s="53"/>
      <c r="I131" s="53"/>
      <c r="J131" s="53">
        <f>J130/SQRT(9)</f>
        <v>38.844938136482604</v>
      </c>
      <c r="K131" s="53"/>
      <c r="L131" s="53"/>
      <c r="M131" s="53">
        <f>M130/SQRT(9)</f>
        <v>29.930338168841903</v>
      </c>
      <c r="N131" s="53"/>
      <c r="O131" s="53"/>
      <c r="P131" s="53">
        <f>P130/SQRT(9)</f>
        <v>23.194098826699783</v>
      </c>
      <c r="Q131" s="53"/>
      <c r="R131" s="53"/>
      <c r="S131" s="53">
        <f>S130/SQRT(9)</f>
        <v>13.571622968532537</v>
      </c>
      <c r="T131" s="53"/>
      <c r="U131" s="53"/>
      <c r="V131" s="53">
        <f>V130/SQRT(9)</f>
        <v>9.9357382124913336</v>
      </c>
      <c r="W131" s="53"/>
      <c r="X131" s="53"/>
      <c r="Y131" s="53">
        <f>Y130/SQRT(9)</f>
        <v>8.0907124394442391</v>
      </c>
      <c r="Z131" s="23"/>
      <c r="AA131" s="23"/>
      <c r="AB131" s="53">
        <f>AB130/SQRT(9)</f>
        <v>7.86303980384114</v>
      </c>
      <c r="AC131" s="23"/>
      <c r="AD131" s="23"/>
      <c r="AE131" s="53">
        <f>AE130/SQRT(9)</f>
        <v>16.179506966499702</v>
      </c>
      <c r="AF131" s="23"/>
      <c r="AG131" s="23"/>
      <c r="AH131" s="53">
        <f>AH130/SQRT(9)</f>
        <v>52.379253193640096</v>
      </c>
      <c r="AI131" s="23"/>
      <c r="AJ131" s="23"/>
      <c r="AK131" s="53">
        <f>AK130/SQRT(9)</f>
        <v>28.992655535497253</v>
      </c>
      <c r="AL131" s="7"/>
    </row>
    <row r="132" spans="1:39">
      <c r="A132" s="1" t="s">
        <v>27</v>
      </c>
      <c r="B132" s="7" t="s">
        <v>38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99" t="s">
        <v>39</v>
      </c>
      <c r="N132" s="7"/>
      <c r="O132" s="7"/>
      <c r="P132" s="99" t="s">
        <v>39</v>
      </c>
      <c r="Q132" s="7"/>
      <c r="R132" s="7"/>
      <c r="S132" s="99" t="s">
        <v>39</v>
      </c>
      <c r="T132" s="23"/>
      <c r="U132" s="23"/>
      <c r="V132" s="99" t="s">
        <v>39</v>
      </c>
      <c r="W132" s="7"/>
      <c r="X132" s="7"/>
      <c r="Y132" s="99" t="s">
        <v>39</v>
      </c>
      <c r="Z132" s="7"/>
      <c r="AA132" s="7"/>
      <c r="AB132" s="99" t="s">
        <v>39</v>
      </c>
      <c r="AC132" s="7"/>
      <c r="AD132" s="7"/>
      <c r="AE132" s="99" t="s">
        <v>39</v>
      </c>
      <c r="AF132" s="7"/>
      <c r="AG132" s="7"/>
      <c r="AH132" s="99" t="s">
        <v>39</v>
      </c>
      <c r="AI132" s="7"/>
      <c r="AJ132" s="7"/>
      <c r="AK132" s="99" t="s">
        <v>39</v>
      </c>
      <c r="AL132" s="7"/>
      <c r="AM132" s="7"/>
    </row>
    <row r="133" spans="1:39">
      <c r="B133" s="28">
        <f>B130</f>
        <v>140.02885070839613</v>
      </c>
      <c r="C133" s="28">
        <f>D131</f>
        <v>43.135259013135034</v>
      </c>
      <c r="M133" s="1">
        <f>M119/SQRT(30)</f>
        <v>1.1158495895564999</v>
      </c>
      <c r="P133" s="1">
        <f>P119/SQRT(31)</f>
        <v>0.63624720332140394</v>
      </c>
      <c r="S133" s="1">
        <f>S119/SQRT(30)</f>
        <v>1.4407883606429515</v>
      </c>
      <c r="V133" s="25">
        <f>V119/SQRT(31)</f>
        <v>0.32661241767712912</v>
      </c>
      <c r="Y133" s="25">
        <f>Y119/SQRT(31)</f>
        <v>0.35809200641381439</v>
      </c>
      <c r="AB133" s="25">
        <f>AB119/SQRT(30)</f>
        <v>3.2920264919415999E-2</v>
      </c>
      <c r="AE133" s="25">
        <f>AE119/SQRT(31)</f>
        <v>2.2900953999095294E-2</v>
      </c>
      <c r="AH133" s="25">
        <f>AH119/SQRT(30)</f>
        <v>0.61491919449920152</v>
      </c>
      <c r="AK133" s="25">
        <f>AK119/SQRT(31)</f>
        <v>1.5126308418852261</v>
      </c>
    </row>
    <row r="134" spans="1:39">
      <c r="B134" s="28">
        <f>E130</f>
        <v>105.27666666666667</v>
      </c>
      <c r="C134" s="28">
        <f>G131</f>
        <v>28.060059940935421</v>
      </c>
      <c r="M134" s="1">
        <f t="shared" ref="M134:M142" si="20">M120/SQRT(30)</f>
        <v>0.62209293265414733</v>
      </c>
      <c r="P134" s="1">
        <f t="shared" ref="P134:P142" si="21">P120/SQRT(31)</f>
        <v>0.41095221185693542</v>
      </c>
      <c r="S134" s="1">
        <f t="shared" ref="S134:S142" si="22">S120/SQRT(30)</f>
        <v>0.28099712983085806</v>
      </c>
      <c r="V134" s="25">
        <f t="shared" ref="V134:V142" si="23">V120/SQRT(31)</f>
        <v>0.29584942406641607</v>
      </c>
      <c r="Y134" s="25">
        <f t="shared" ref="Y134:Y142" si="24">Y120/SQRT(31)</f>
        <v>0.47618428592180811</v>
      </c>
      <c r="AB134" s="25">
        <f t="shared" ref="AB134:AB141" si="25">AB120/SQRT(30)</f>
        <v>7.8403612396251293E-2</v>
      </c>
      <c r="AE134" s="25">
        <f t="shared" ref="AE134:AE142" si="26">AE120/SQRT(31)</f>
        <v>2.2465780043869725</v>
      </c>
      <c r="AH134" s="25">
        <f t="shared" ref="AH134:AH142" si="27">AH120/SQRT(30)</f>
        <v>0.31499732842195993</v>
      </c>
      <c r="AK134" s="25">
        <f t="shared" ref="AK134:AK142" si="28">AK120/SQRT(31)</f>
        <v>1.5071904802914622</v>
      </c>
    </row>
    <row r="135" spans="1:39">
      <c r="B135" s="28">
        <f>H130</f>
        <v>146.61222222222221</v>
      </c>
      <c r="C135" s="28">
        <f>J131</f>
        <v>38.844938136482604</v>
      </c>
      <c r="M135" s="1">
        <f t="shared" si="20"/>
        <v>0.58977583700832581</v>
      </c>
      <c r="P135" s="1">
        <f t="shared" si="21"/>
        <v>0.23146968945183494</v>
      </c>
      <c r="S135" s="1">
        <f t="shared" si="22"/>
        <v>2.3369934663020481E-2</v>
      </c>
      <c r="V135" s="25">
        <f t="shared" si="23"/>
        <v>2.9237624898021727E-2</v>
      </c>
      <c r="Y135" s="25">
        <f t="shared" si="24"/>
        <v>7.7023884749338523E-2</v>
      </c>
      <c r="AB135" s="25">
        <f t="shared" si="25"/>
        <v>0.12696414690043589</v>
      </c>
      <c r="AE135" s="25">
        <f t="shared" si="26"/>
        <v>6.7711206548071709E-2</v>
      </c>
      <c r="AH135" s="25">
        <f t="shared" si="27"/>
        <v>0.69054506762517398</v>
      </c>
      <c r="AK135" s="25">
        <f t="shared" si="28"/>
        <v>1.3635615616007708</v>
      </c>
    </row>
    <row r="136" spans="1:39">
      <c r="B136" s="28">
        <f>K130</f>
        <v>82.728888888888889</v>
      </c>
      <c r="C136" s="28">
        <f>M131</f>
        <v>29.930338168841903</v>
      </c>
      <c r="M136" s="1">
        <f t="shared" si="20"/>
        <v>3.6594607690025365</v>
      </c>
      <c r="P136" s="1">
        <f t="shared" si="21"/>
        <v>3.7636939515512502</v>
      </c>
      <c r="S136" s="1">
        <f t="shared" si="22"/>
        <v>0.58079640130609878</v>
      </c>
      <c r="V136" s="25">
        <f t="shared" si="23"/>
        <v>0.3061233923291532</v>
      </c>
      <c r="Y136" s="25">
        <f t="shared" si="24"/>
        <v>0.38199804999046089</v>
      </c>
      <c r="AB136" s="25">
        <f t="shared" si="25"/>
        <v>0.31192818335456846</v>
      </c>
      <c r="AE136" s="25">
        <f t="shared" si="26"/>
        <v>0.1183905413688315</v>
      </c>
      <c r="AH136" s="25">
        <f t="shared" si="27"/>
        <v>0.41211039221239998</v>
      </c>
      <c r="AK136" s="25">
        <f t="shared" si="28"/>
        <v>5.0236000823279161</v>
      </c>
    </row>
    <row r="137" spans="1:39">
      <c r="B137" s="28">
        <f>N130</f>
        <v>56.503777777777792</v>
      </c>
      <c r="C137" s="28">
        <f>P131</f>
        <v>23.194098826699783</v>
      </c>
      <c r="M137" s="1">
        <f t="shared" si="20"/>
        <v>0.18386854443794509</v>
      </c>
      <c r="P137" s="1">
        <f t="shared" si="21"/>
        <v>0.26519189839824781</v>
      </c>
      <c r="S137" s="1">
        <f t="shared" si="22"/>
        <v>0.1164493003862177</v>
      </c>
      <c r="V137" s="25">
        <f t="shared" si="23"/>
        <v>0.44961296435527071</v>
      </c>
      <c r="Y137" s="25">
        <f t="shared" si="24"/>
        <v>0.47567738576904023</v>
      </c>
      <c r="AB137" s="25">
        <f t="shared" si="25"/>
        <v>0.24787989923437603</v>
      </c>
      <c r="AE137" s="25">
        <f t="shared" si="26"/>
        <v>5.0229232553432173</v>
      </c>
      <c r="AH137" s="25">
        <f t="shared" si="27"/>
        <v>1.3927091903512696</v>
      </c>
      <c r="AK137" s="25">
        <f t="shared" si="28"/>
        <v>1.9556605776388902</v>
      </c>
    </row>
    <row r="138" spans="1:39">
      <c r="B138" s="28">
        <f>Q130</f>
        <v>38.763333333333343</v>
      </c>
      <c r="C138" s="28">
        <f>S131</f>
        <v>13.571622968532537</v>
      </c>
      <c r="M138" s="1">
        <f t="shared" si="20"/>
        <v>1.9367037605009956</v>
      </c>
      <c r="P138" s="1">
        <f t="shared" si="21"/>
        <v>3.1824551265170777</v>
      </c>
      <c r="S138" s="1">
        <f t="shared" si="22"/>
        <v>0.12277383187431858</v>
      </c>
      <c r="V138" s="25">
        <f t="shared" si="23"/>
        <v>0.47157360880415955</v>
      </c>
      <c r="Y138" s="25">
        <f t="shared" si="24"/>
        <v>0.29940234142941602</v>
      </c>
      <c r="AB138" s="25">
        <f t="shared" si="25"/>
        <v>9.0653227536780234E-2</v>
      </c>
      <c r="AE138" s="25">
        <f t="shared" si="26"/>
        <v>0.13195612005713933</v>
      </c>
      <c r="AH138" s="25">
        <f t="shared" si="27"/>
        <v>0.85166666666666657</v>
      </c>
      <c r="AK138" s="25">
        <f t="shared" si="28"/>
        <v>0.94886627676771884</v>
      </c>
    </row>
    <row r="139" spans="1:39">
      <c r="B139" s="28">
        <f>T130</f>
        <v>33.297777777777782</v>
      </c>
      <c r="C139" s="28">
        <f>V131</f>
        <v>9.9357382124913336</v>
      </c>
      <c r="M139" s="1">
        <f t="shared" si="20"/>
        <v>1.7846256999407157</v>
      </c>
      <c r="P139" s="1">
        <f t="shared" si="21"/>
        <v>0.90133404039567777</v>
      </c>
      <c r="S139" s="1">
        <f t="shared" si="22"/>
        <v>0.76773893800111304</v>
      </c>
      <c r="V139" s="25">
        <f t="shared" si="23"/>
        <v>4.4900666949090171</v>
      </c>
      <c r="Y139" s="25">
        <f t="shared" si="24"/>
        <v>4.0400247333884201</v>
      </c>
      <c r="AB139" s="25">
        <f t="shared" si="25"/>
        <v>1.4178081786532122</v>
      </c>
      <c r="AE139" s="25">
        <f t="shared" si="26"/>
        <v>2.7384544633292814E-2</v>
      </c>
      <c r="AH139" s="25">
        <f t="shared" si="27"/>
        <v>8.2531199023524042</v>
      </c>
      <c r="AK139" s="25">
        <f t="shared" si="28"/>
        <v>3.0114114102740182</v>
      </c>
    </row>
    <row r="140" spans="1:39">
      <c r="B140" s="28">
        <f>W130</f>
        <v>26.056666666666668</v>
      </c>
      <c r="C140" s="28">
        <f>Y131</f>
        <v>8.0907124394442391</v>
      </c>
      <c r="M140" s="1">
        <f t="shared" si="20"/>
        <v>0.15793302086789754</v>
      </c>
      <c r="P140" s="1">
        <f t="shared" si="21"/>
        <v>0.38238553294153671</v>
      </c>
      <c r="S140" s="1">
        <f t="shared" si="22"/>
        <v>2.6702473087066618</v>
      </c>
      <c r="V140" s="25">
        <f t="shared" si="23"/>
        <v>0.35086336208752122</v>
      </c>
      <c r="Y140" s="25">
        <f t="shared" si="24"/>
        <v>0.23632788794571205</v>
      </c>
      <c r="AB140" s="25">
        <f t="shared" si="25"/>
        <v>0.87377225530719438</v>
      </c>
      <c r="AE140" s="25">
        <f t="shared" si="26"/>
        <v>0.12119190699544752</v>
      </c>
      <c r="AH140" s="25">
        <f t="shared" si="27"/>
        <v>3.0258367776745998</v>
      </c>
      <c r="AK140" s="25">
        <f t="shared" si="28"/>
        <v>0.86831935059841681</v>
      </c>
    </row>
    <row r="141" spans="1:39">
      <c r="B141" s="28">
        <f>Z130</f>
        <v>18.24411111111111</v>
      </c>
      <c r="C141" s="28">
        <f>AB131</f>
        <v>7.86303980384114</v>
      </c>
      <c r="M141" s="1">
        <f t="shared" si="20"/>
        <v>1.175074524415807</v>
      </c>
      <c r="P141" s="1">
        <f t="shared" si="21"/>
        <v>0.13262797429123158</v>
      </c>
      <c r="S141" s="1">
        <f t="shared" si="22"/>
        <v>0.14366984945013914</v>
      </c>
      <c r="V141" s="25">
        <f t="shared" si="23"/>
        <v>0.26567576370473922</v>
      </c>
      <c r="Y141" s="25">
        <f t="shared" si="24"/>
        <v>0.10635381626990024</v>
      </c>
      <c r="AB141" s="25">
        <f t="shared" si="25"/>
        <v>0.19882894706649454</v>
      </c>
      <c r="AE141" s="25">
        <f t="shared" si="26"/>
        <v>0.13151603314381988</v>
      </c>
      <c r="AH141" s="25">
        <f t="shared" si="27"/>
        <v>1.54014180568193</v>
      </c>
      <c r="AK141" s="25">
        <f t="shared" si="28"/>
        <v>1.4904673771065269</v>
      </c>
    </row>
    <row r="142" spans="1:39">
      <c r="B142" s="53">
        <f>AC130</f>
        <v>26.751111111111111</v>
      </c>
      <c r="C142" s="28">
        <f>AE131</f>
        <v>16.179506966499702</v>
      </c>
      <c r="M142" s="1">
        <f t="shared" si="20"/>
        <v>2.1363832519493045</v>
      </c>
      <c r="P142" s="1">
        <f t="shared" si="21"/>
        <v>2.2391452717601288</v>
      </c>
      <c r="S142" s="1">
        <f t="shared" si="22"/>
        <v>0.55205244747388338</v>
      </c>
      <c r="V142" s="25">
        <f t="shared" si="23"/>
        <v>0.44961154081541171</v>
      </c>
      <c r="Y142" s="25">
        <f t="shared" si="24"/>
        <v>0.19687992928602749</v>
      </c>
      <c r="AB142" s="25">
        <f>AB128/SQRT(30)</f>
        <v>0.107537679398532</v>
      </c>
      <c r="AE142" s="25">
        <f t="shared" si="26"/>
        <v>0</v>
      </c>
      <c r="AH142" s="25">
        <f t="shared" si="27"/>
        <v>0.217924945913225</v>
      </c>
      <c r="AK142" s="25">
        <f t="shared" si="28"/>
        <v>1.9482102062123923</v>
      </c>
    </row>
    <row r="143" spans="1:39">
      <c r="B143" s="28">
        <f>AF130</f>
        <v>94.211111111111123</v>
      </c>
      <c r="C143" s="28">
        <f>AH131</f>
        <v>52.379253193640096</v>
      </c>
    </row>
    <row r="144" spans="1:39">
      <c r="B144" s="28">
        <f>AI130</f>
        <v>147.49333333333331</v>
      </c>
      <c r="C144" s="28">
        <f>AK131</f>
        <v>28.992655535497253</v>
      </c>
    </row>
  </sheetData>
  <mergeCells count="2">
    <mergeCell ref="E3:F3"/>
    <mergeCell ref="E4:F4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Synthesis of Rain &amp; temp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nomes</dc:creator>
  <cp:lastModifiedBy>nomes</cp:lastModifiedBy>
  <dcterms:created xsi:type="dcterms:W3CDTF">2009-12-17T11:44:20Z</dcterms:created>
  <dcterms:modified xsi:type="dcterms:W3CDTF">2009-12-17T11:45:54Z</dcterms:modified>
</cp:coreProperties>
</file>