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10632" tabRatio="935"/>
  </bookViews>
  <sheets>
    <sheet name="Données Fournisseurs 60 jours " sheetId="1" r:id="rId1"/>
    <sheet name="Paramètres" sheetId="2" r:id="rId2"/>
    <sheet name="Données Fournisseurs 90 jours " sheetId="7" r:id="rId3"/>
    <sheet name="Données Fournisseurs 120 jours " sheetId="8" r:id="rId4"/>
    <sheet name="Dashboard" sheetId="4" r:id="rId5"/>
    <sheet name="Test Exhaustivité conformité" sheetId="6" r:id="rId6"/>
  </sheets>
  <calcPr calcId="152511"/>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2" i="1"/>
  <c r="K3" i="7" l="1"/>
  <c r="K4" i="7"/>
  <c r="K5" i="7"/>
  <c r="K6" i="7"/>
  <c r="K7" i="7"/>
  <c r="K8" i="7"/>
  <c r="K9" i="7"/>
  <c r="K10" i="7"/>
  <c r="K11" i="7"/>
  <c r="K2" i="7"/>
  <c r="I3" i="7"/>
  <c r="I4" i="7"/>
  <c r="I5" i="7"/>
  <c r="I6" i="7"/>
  <c r="I7" i="7"/>
  <c r="I8" i="7"/>
  <c r="I9" i="7"/>
  <c r="I10" i="7"/>
  <c r="I11" i="7"/>
  <c r="I2" i="7"/>
  <c r="I3" i="1"/>
  <c r="I2" i="1"/>
  <c r="B9" i="4" l="1"/>
  <c r="B8" i="4"/>
  <c r="B7" i="4"/>
  <c r="B6" i="4"/>
  <c r="B5" i="4"/>
  <c r="B4" i="4"/>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2" i="1"/>
  <c r="J101" i="1" l="1"/>
  <c r="I101" i="1"/>
  <c r="F101" i="1"/>
  <c r="N101" i="1" s="1"/>
  <c r="J100" i="1"/>
  <c r="I100" i="1"/>
  <c r="F100" i="1"/>
  <c r="N100" i="1" s="1"/>
  <c r="J99" i="1"/>
  <c r="I99" i="1"/>
  <c r="F99" i="1"/>
  <c r="N99" i="1" s="1"/>
  <c r="J98" i="1"/>
  <c r="I98" i="1"/>
  <c r="F98" i="1"/>
  <c r="N98" i="1" s="1"/>
  <c r="J97" i="1"/>
  <c r="I97" i="1"/>
  <c r="F97" i="1"/>
  <c r="N97" i="1" s="1"/>
  <c r="J96" i="1"/>
  <c r="I96" i="1"/>
  <c r="F96" i="1"/>
  <c r="N96" i="1" s="1"/>
  <c r="J95" i="1"/>
  <c r="I95" i="1"/>
  <c r="K95" i="1" s="1"/>
  <c r="F95" i="1"/>
  <c r="N95" i="1" s="1"/>
  <c r="J94" i="1"/>
  <c r="I94" i="1"/>
  <c r="F94" i="1"/>
  <c r="N94" i="1" s="1"/>
  <c r="J93" i="1"/>
  <c r="I93" i="1"/>
  <c r="K93" i="1" s="1"/>
  <c r="F93" i="1"/>
  <c r="N93" i="1" s="1"/>
  <c r="J92" i="1"/>
  <c r="I92" i="1"/>
  <c r="F92" i="1"/>
  <c r="N92" i="1" s="1"/>
  <c r="J91" i="1"/>
  <c r="I91" i="1"/>
  <c r="F91" i="1"/>
  <c r="N91" i="1" s="1"/>
  <c r="J90" i="1"/>
  <c r="I90" i="1"/>
  <c r="F90" i="1"/>
  <c r="N90" i="1" s="1"/>
  <c r="J89" i="1"/>
  <c r="I89" i="1"/>
  <c r="F89" i="1"/>
  <c r="N89" i="1" s="1"/>
  <c r="J88" i="1"/>
  <c r="I88" i="1"/>
  <c r="F88" i="1"/>
  <c r="N88" i="1" s="1"/>
  <c r="J87" i="1"/>
  <c r="I87" i="1"/>
  <c r="F87" i="1"/>
  <c r="N87" i="1" s="1"/>
  <c r="J86" i="1"/>
  <c r="I86" i="1"/>
  <c r="F86" i="1"/>
  <c r="N86" i="1" s="1"/>
  <c r="J85" i="1"/>
  <c r="I85" i="1"/>
  <c r="F85" i="1"/>
  <c r="N85" i="1" s="1"/>
  <c r="J84" i="1"/>
  <c r="I84" i="1"/>
  <c r="F84" i="1"/>
  <c r="N84" i="1" s="1"/>
  <c r="J83" i="1"/>
  <c r="I83" i="1"/>
  <c r="F83" i="1"/>
  <c r="N83" i="1" s="1"/>
  <c r="J82" i="1"/>
  <c r="I82" i="1"/>
  <c r="F82" i="1"/>
  <c r="N82" i="1" s="1"/>
  <c r="J81" i="1"/>
  <c r="I81" i="1"/>
  <c r="F81" i="1"/>
  <c r="N81" i="1" s="1"/>
  <c r="J80" i="1"/>
  <c r="I80" i="1"/>
  <c r="F80" i="1"/>
  <c r="N80" i="1" s="1"/>
  <c r="J79" i="1"/>
  <c r="I79" i="1"/>
  <c r="F79" i="1"/>
  <c r="N79" i="1" s="1"/>
  <c r="J78" i="1"/>
  <c r="I78" i="1"/>
  <c r="F78" i="1"/>
  <c r="N78" i="1" s="1"/>
  <c r="J77" i="1"/>
  <c r="I77" i="1"/>
  <c r="F77" i="1"/>
  <c r="N77" i="1" s="1"/>
  <c r="J76" i="1"/>
  <c r="I76" i="1"/>
  <c r="F76" i="1"/>
  <c r="N76" i="1" s="1"/>
  <c r="J75" i="1"/>
  <c r="I75" i="1"/>
  <c r="F75" i="1"/>
  <c r="N75" i="1" s="1"/>
  <c r="J74" i="1"/>
  <c r="I74" i="1"/>
  <c r="F74" i="1"/>
  <c r="N74" i="1" s="1"/>
  <c r="J73" i="1"/>
  <c r="I73" i="1"/>
  <c r="F73" i="1"/>
  <c r="N73" i="1" s="1"/>
  <c r="J72" i="1"/>
  <c r="K72" i="1" s="1"/>
  <c r="O72" i="1" s="1"/>
  <c r="I72" i="1"/>
  <c r="F72" i="1"/>
  <c r="N72" i="1" s="1"/>
  <c r="J71" i="1"/>
  <c r="I71" i="1"/>
  <c r="F71" i="1"/>
  <c r="N71" i="1" s="1"/>
  <c r="J70" i="1"/>
  <c r="I70" i="1"/>
  <c r="F70" i="1"/>
  <c r="N70" i="1" s="1"/>
  <c r="J69" i="1"/>
  <c r="I69" i="1"/>
  <c r="F69" i="1"/>
  <c r="N69" i="1" s="1"/>
  <c r="J68" i="1"/>
  <c r="I68" i="1"/>
  <c r="F68" i="1"/>
  <c r="N68" i="1" s="1"/>
  <c r="J67" i="1"/>
  <c r="I67" i="1"/>
  <c r="F67" i="1"/>
  <c r="N67" i="1" s="1"/>
  <c r="J66" i="1"/>
  <c r="I66" i="1"/>
  <c r="F66" i="1"/>
  <c r="N66" i="1" s="1"/>
  <c r="J65" i="1"/>
  <c r="I65" i="1"/>
  <c r="F65" i="1"/>
  <c r="N65" i="1" s="1"/>
  <c r="K64" i="1"/>
  <c r="O64" i="1" s="1"/>
  <c r="J64" i="1"/>
  <c r="I64" i="1"/>
  <c r="F64" i="1"/>
  <c r="N64" i="1" s="1"/>
  <c r="J63" i="1"/>
  <c r="I63" i="1"/>
  <c r="F63" i="1"/>
  <c r="N63" i="1" s="1"/>
  <c r="J62" i="1"/>
  <c r="I62" i="1"/>
  <c r="K62" i="1" s="1"/>
  <c r="F62" i="1"/>
  <c r="N62" i="1" s="1"/>
  <c r="J61" i="1"/>
  <c r="I61" i="1"/>
  <c r="F61" i="1"/>
  <c r="N61" i="1" s="1"/>
  <c r="J60" i="1"/>
  <c r="I60" i="1"/>
  <c r="F60" i="1"/>
  <c r="N60" i="1" s="1"/>
  <c r="J59" i="1"/>
  <c r="I59" i="1"/>
  <c r="F59" i="1"/>
  <c r="N59" i="1" s="1"/>
  <c r="J58" i="1"/>
  <c r="I58" i="1"/>
  <c r="F58" i="1"/>
  <c r="N58" i="1" s="1"/>
  <c r="J57" i="1"/>
  <c r="I57" i="1"/>
  <c r="F57" i="1"/>
  <c r="N57" i="1" s="1"/>
  <c r="J56" i="1"/>
  <c r="I56" i="1"/>
  <c r="F56" i="1"/>
  <c r="N56" i="1" s="1"/>
  <c r="J55" i="1"/>
  <c r="I55" i="1"/>
  <c r="F55" i="1"/>
  <c r="N55" i="1" s="1"/>
  <c r="J54" i="1"/>
  <c r="I54" i="1"/>
  <c r="F54" i="1"/>
  <c r="N54" i="1" s="1"/>
  <c r="J53" i="1"/>
  <c r="I53" i="1"/>
  <c r="F53" i="1"/>
  <c r="N53" i="1" s="1"/>
  <c r="J52" i="1"/>
  <c r="I52" i="1"/>
  <c r="F52" i="1"/>
  <c r="N52" i="1" s="1"/>
  <c r="J51" i="1"/>
  <c r="I51" i="1"/>
  <c r="F51" i="1"/>
  <c r="N51" i="1" s="1"/>
  <c r="J50" i="1"/>
  <c r="I50" i="1"/>
  <c r="F50" i="1"/>
  <c r="N50" i="1" s="1"/>
  <c r="J49" i="1"/>
  <c r="I49" i="1"/>
  <c r="F49" i="1"/>
  <c r="N49" i="1" s="1"/>
  <c r="J48" i="1"/>
  <c r="I48" i="1"/>
  <c r="K48" i="1" s="1"/>
  <c r="O48" i="1" s="1"/>
  <c r="F48" i="1"/>
  <c r="N48" i="1" s="1"/>
  <c r="J47" i="1"/>
  <c r="I47" i="1"/>
  <c r="F47" i="1"/>
  <c r="N47" i="1" s="1"/>
  <c r="J46" i="1"/>
  <c r="I46" i="1"/>
  <c r="K46" i="1" s="1"/>
  <c r="F46" i="1"/>
  <c r="N46" i="1" s="1"/>
  <c r="J45" i="1"/>
  <c r="I45" i="1"/>
  <c r="F45" i="1"/>
  <c r="N45" i="1" s="1"/>
  <c r="J44" i="1"/>
  <c r="I44" i="1"/>
  <c r="F44" i="1"/>
  <c r="N44" i="1" s="1"/>
  <c r="J43" i="1"/>
  <c r="I43" i="1"/>
  <c r="F43" i="1"/>
  <c r="N43" i="1" s="1"/>
  <c r="J42" i="1"/>
  <c r="I42" i="1"/>
  <c r="F42" i="1"/>
  <c r="N42" i="1" s="1"/>
  <c r="J41" i="1"/>
  <c r="I41" i="1"/>
  <c r="F41" i="1"/>
  <c r="N41" i="1" s="1"/>
  <c r="J40" i="1"/>
  <c r="I40" i="1"/>
  <c r="F40" i="1"/>
  <c r="N40" i="1" s="1"/>
  <c r="J39" i="1"/>
  <c r="I39" i="1"/>
  <c r="F39" i="1"/>
  <c r="N39" i="1" s="1"/>
  <c r="J38" i="1"/>
  <c r="I38" i="1"/>
  <c r="F38" i="1"/>
  <c r="N38" i="1" s="1"/>
  <c r="J37" i="1"/>
  <c r="I37" i="1"/>
  <c r="F37" i="1"/>
  <c r="N37" i="1" s="1"/>
  <c r="J36" i="1"/>
  <c r="I36" i="1"/>
  <c r="F36" i="1"/>
  <c r="N36" i="1" s="1"/>
  <c r="J35" i="1"/>
  <c r="I35" i="1"/>
  <c r="F35" i="1"/>
  <c r="N35" i="1" s="1"/>
  <c r="J34" i="1"/>
  <c r="I34" i="1"/>
  <c r="F34" i="1"/>
  <c r="N34" i="1" s="1"/>
  <c r="J33" i="1"/>
  <c r="I33" i="1"/>
  <c r="F33" i="1"/>
  <c r="N33" i="1" s="1"/>
  <c r="J32" i="1"/>
  <c r="I32" i="1"/>
  <c r="F32" i="1"/>
  <c r="N32" i="1" s="1"/>
  <c r="J31" i="1"/>
  <c r="I31" i="1"/>
  <c r="F31" i="1"/>
  <c r="N31" i="1" s="1"/>
  <c r="J30" i="1"/>
  <c r="I30" i="1"/>
  <c r="K30" i="1" s="1"/>
  <c r="F30" i="1"/>
  <c r="N30" i="1" s="1"/>
  <c r="J29" i="1"/>
  <c r="I29" i="1"/>
  <c r="F29" i="1"/>
  <c r="N29" i="1" s="1"/>
  <c r="J28" i="1"/>
  <c r="I28" i="1"/>
  <c r="F28" i="1"/>
  <c r="N28" i="1" s="1"/>
  <c r="J27" i="1"/>
  <c r="I27" i="1"/>
  <c r="F27" i="1"/>
  <c r="N27" i="1" s="1"/>
  <c r="J26" i="1"/>
  <c r="I26" i="1"/>
  <c r="F26" i="1"/>
  <c r="N26" i="1" s="1"/>
  <c r="J25" i="1"/>
  <c r="I25" i="1"/>
  <c r="F25" i="1"/>
  <c r="N25" i="1" s="1"/>
  <c r="J24" i="1"/>
  <c r="I24" i="1"/>
  <c r="F24" i="1"/>
  <c r="N24" i="1" s="1"/>
  <c r="J23" i="1"/>
  <c r="I23" i="1"/>
  <c r="F23" i="1"/>
  <c r="N23" i="1" s="1"/>
  <c r="J22" i="1"/>
  <c r="I22" i="1"/>
  <c r="F22" i="1"/>
  <c r="N22" i="1" s="1"/>
  <c r="J21" i="1"/>
  <c r="I21" i="1"/>
  <c r="F21" i="1"/>
  <c r="N21" i="1" s="1"/>
  <c r="J20" i="1"/>
  <c r="I20" i="1"/>
  <c r="F20" i="1"/>
  <c r="N20" i="1" s="1"/>
  <c r="J19" i="1"/>
  <c r="I19" i="1"/>
  <c r="F19" i="1"/>
  <c r="N19" i="1" s="1"/>
  <c r="J18" i="1"/>
  <c r="I18" i="1"/>
  <c r="F18" i="1"/>
  <c r="N18" i="1" s="1"/>
  <c r="J17" i="1"/>
  <c r="I17" i="1"/>
  <c r="F17" i="1"/>
  <c r="N17" i="1" s="1"/>
  <c r="J16" i="1"/>
  <c r="I16" i="1"/>
  <c r="F16" i="1"/>
  <c r="N16" i="1" s="1"/>
  <c r="J15" i="1"/>
  <c r="I15" i="1"/>
  <c r="F15" i="1"/>
  <c r="N15" i="1" s="1"/>
  <c r="J14" i="1"/>
  <c r="I14" i="1"/>
  <c r="K14" i="1" s="1"/>
  <c r="L14" i="1" s="1"/>
  <c r="M14" i="1" s="1"/>
  <c r="F14" i="1"/>
  <c r="N14" i="1" s="1"/>
  <c r="J13" i="1"/>
  <c r="I13" i="1"/>
  <c r="F13" i="1"/>
  <c r="N13" i="1" s="1"/>
  <c r="J12" i="1"/>
  <c r="I12" i="1"/>
  <c r="F12" i="1"/>
  <c r="N12" i="1" s="1"/>
  <c r="J11" i="1"/>
  <c r="I11" i="1"/>
  <c r="F11" i="1"/>
  <c r="N11" i="1" s="1"/>
  <c r="J10" i="1"/>
  <c r="I10" i="1"/>
  <c r="F10" i="1"/>
  <c r="N10" i="1" s="1"/>
  <c r="J9" i="1"/>
  <c r="I9" i="1"/>
  <c r="F9" i="1"/>
  <c r="N9" i="1" s="1"/>
  <c r="J8" i="1"/>
  <c r="I8" i="1"/>
  <c r="F8" i="1"/>
  <c r="N8" i="1" s="1"/>
  <c r="J7" i="1"/>
  <c r="I7" i="1"/>
  <c r="F7" i="1"/>
  <c r="N7" i="1" s="1"/>
  <c r="J6" i="1"/>
  <c r="I6" i="1"/>
  <c r="F6" i="1"/>
  <c r="N6" i="1" s="1"/>
  <c r="J5" i="1"/>
  <c r="I5" i="1"/>
  <c r="F5" i="1"/>
  <c r="N5" i="1" s="1"/>
  <c r="J4" i="1"/>
  <c r="I4" i="1"/>
  <c r="F4" i="1"/>
  <c r="N4" i="1" s="1"/>
  <c r="J3" i="1"/>
  <c r="K3" i="1" s="1"/>
  <c r="F3" i="1"/>
  <c r="N3" i="1" s="1"/>
  <c r="J2" i="1"/>
  <c r="K2" i="1" s="1"/>
  <c r="F2" i="1"/>
  <c r="N2" i="1" s="1"/>
  <c r="K89" i="1" l="1"/>
  <c r="O89" i="1" s="1"/>
  <c r="K15" i="1"/>
  <c r="L15" i="1" s="1"/>
  <c r="M15" i="1" s="1"/>
  <c r="K32" i="1"/>
  <c r="O32" i="1" s="1"/>
  <c r="K76" i="1"/>
  <c r="O76" i="1" s="1"/>
  <c r="K37" i="1"/>
  <c r="O37" i="1" s="1"/>
  <c r="K45" i="1"/>
  <c r="O45" i="1" s="1"/>
  <c r="K61" i="1"/>
  <c r="O61" i="1" s="1"/>
  <c r="K74" i="1"/>
  <c r="O74" i="1" s="1"/>
  <c r="K82" i="1"/>
  <c r="O82" i="1" s="1"/>
  <c r="K80" i="1"/>
  <c r="O80" i="1" s="1"/>
  <c r="K63" i="1"/>
  <c r="L63" i="1" s="1"/>
  <c r="M63" i="1" s="1"/>
  <c r="K68" i="1"/>
  <c r="O68" i="1" s="1"/>
  <c r="K91" i="1"/>
  <c r="O91" i="1" s="1"/>
  <c r="K84" i="1"/>
  <c r="L84" i="1" s="1"/>
  <c r="M84" i="1" s="1"/>
  <c r="K87" i="1"/>
  <c r="L87" i="1" s="1"/>
  <c r="M87" i="1" s="1"/>
  <c r="K97" i="1"/>
  <c r="O97" i="1" s="1"/>
  <c r="K100" i="1"/>
  <c r="O100" i="1" s="1"/>
  <c r="K25" i="1"/>
  <c r="O25" i="1" s="1"/>
  <c r="K29" i="1"/>
  <c r="O29" i="1" s="1"/>
  <c r="K18" i="1"/>
  <c r="K26" i="1"/>
  <c r="L26" i="1" s="1"/>
  <c r="M26" i="1" s="1"/>
  <c r="K24" i="1"/>
  <c r="O24" i="1" s="1"/>
  <c r="K69" i="1"/>
  <c r="O69" i="1" s="1"/>
  <c r="K13" i="1"/>
  <c r="O13" i="1" s="1"/>
  <c r="K28" i="1"/>
  <c r="O28" i="1" s="1"/>
  <c r="K21" i="1"/>
  <c r="O21" i="1" s="1"/>
  <c r="K42" i="1"/>
  <c r="L42" i="1" s="1"/>
  <c r="M42" i="1" s="1"/>
  <c r="K58" i="1"/>
  <c r="K77" i="1"/>
  <c r="O77" i="1" s="1"/>
  <c r="K85" i="1"/>
  <c r="L85" i="1" s="1"/>
  <c r="M85" i="1" s="1"/>
  <c r="K41" i="1"/>
  <c r="O41" i="1" s="1"/>
  <c r="K57" i="1"/>
  <c r="O57" i="1" s="1"/>
  <c r="K70" i="1"/>
  <c r="O70" i="1" s="1"/>
  <c r="K36" i="1"/>
  <c r="O36" i="1" s="1"/>
  <c r="K44" i="1"/>
  <c r="O44" i="1" s="1"/>
  <c r="K52" i="1"/>
  <c r="O52" i="1" s="1"/>
  <c r="K60" i="1"/>
  <c r="O60" i="1" s="1"/>
  <c r="K73" i="1"/>
  <c r="O73" i="1" s="1"/>
  <c r="K78" i="1"/>
  <c r="O78" i="1" s="1"/>
  <c r="K53" i="1"/>
  <c r="O53" i="1" s="1"/>
  <c r="K40" i="1"/>
  <c r="O40" i="1" s="1"/>
  <c r="K20" i="1"/>
  <c r="O20" i="1" s="1"/>
  <c r="K4" i="1"/>
  <c r="L4" i="1" s="1"/>
  <c r="M4" i="1" s="1"/>
  <c r="K6" i="1"/>
  <c r="L6" i="1" s="1"/>
  <c r="M6" i="1" s="1"/>
  <c r="K8" i="1"/>
  <c r="O8" i="1" s="1"/>
  <c r="K10" i="1"/>
  <c r="L10" i="1" s="1"/>
  <c r="M10" i="1" s="1"/>
  <c r="K12" i="1"/>
  <c r="L12" i="1" s="1"/>
  <c r="M12" i="1" s="1"/>
  <c r="K17" i="1"/>
  <c r="O17" i="1" s="1"/>
  <c r="K34" i="1"/>
  <c r="O34" i="1" s="1"/>
  <c r="K79" i="1"/>
  <c r="O79" i="1" s="1"/>
  <c r="K81" i="1"/>
  <c r="O81" i="1" s="1"/>
  <c r="K94" i="1"/>
  <c r="O94" i="1" s="1"/>
  <c r="K99" i="1"/>
  <c r="O99" i="1" s="1"/>
  <c r="K65" i="1"/>
  <c r="O65" i="1" s="1"/>
  <c r="K56" i="1"/>
  <c r="O56" i="1" s="1"/>
  <c r="K90" i="1"/>
  <c r="O90" i="1" s="1"/>
  <c r="L3" i="1"/>
  <c r="M3" i="1" s="1"/>
  <c r="K5" i="1"/>
  <c r="O5" i="1" s="1"/>
  <c r="K7" i="1"/>
  <c r="L7" i="1" s="1"/>
  <c r="M7" i="1" s="1"/>
  <c r="K9" i="1"/>
  <c r="L9" i="1" s="1"/>
  <c r="M9" i="1" s="1"/>
  <c r="K11" i="1"/>
  <c r="L11" i="1" s="1"/>
  <c r="M11" i="1" s="1"/>
  <c r="K16" i="1"/>
  <c r="O16" i="1" s="1"/>
  <c r="K47" i="1"/>
  <c r="L47" i="1" s="1"/>
  <c r="M47" i="1" s="1"/>
  <c r="K49" i="1"/>
  <c r="O49" i="1" s="1"/>
  <c r="K54" i="1"/>
  <c r="O54" i="1" s="1"/>
  <c r="K66" i="1"/>
  <c r="O66" i="1" s="1"/>
  <c r="K88" i="1"/>
  <c r="K31" i="1"/>
  <c r="O31" i="1" s="1"/>
  <c r="K33" i="1"/>
  <c r="O33" i="1" s="1"/>
  <c r="K38" i="1"/>
  <c r="L38" i="1" s="1"/>
  <c r="M38" i="1" s="1"/>
  <c r="K50" i="1"/>
  <c r="O50" i="1" s="1"/>
  <c r="K83" i="1"/>
  <c r="O83" i="1" s="1"/>
  <c r="K96" i="1"/>
  <c r="L96" i="1" s="1"/>
  <c r="M96" i="1" s="1"/>
  <c r="K19" i="1"/>
  <c r="L19" i="1" s="1"/>
  <c r="M19" i="1" s="1"/>
  <c r="K35" i="1"/>
  <c r="L35" i="1" s="1"/>
  <c r="M35" i="1" s="1"/>
  <c r="K51" i="1"/>
  <c r="O51" i="1" s="1"/>
  <c r="K67" i="1"/>
  <c r="L67" i="1" s="1"/>
  <c r="M67" i="1" s="1"/>
  <c r="K92" i="1"/>
  <c r="O92" i="1" s="1"/>
  <c r="K22" i="1"/>
  <c r="L22" i="1" s="1"/>
  <c r="M22" i="1" s="1"/>
  <c r="K98" i="1"/>
  <c r="L98" i="1" s="1"/>
  <c r="M98" i="1" s="1"/>
  <c r="K27" i="1"/>
  <c r="O27" i="1" s="1"/>
  <c r="K43" i="1"/>
  <c r="O43" i="1" s="1"/>
  <c r="K59" i="1"/>
  <c r="L59" i="1" s="1"/>
  <c r="M59" i="1" s="1"/>
  <c r="K75" i="1"/>
  <c r="O75" i="1" s="1"/>
  <c r="K86" i="1"/>
  <c r="L86" i="1" s="1"/>
  <c r="M86" i="1" s="1"/>
  <c r="K101" i="1"/>
  <c r="O101" i="1" s="1"/>
  <c r="K23" i="1"/>
  <c r="L23" i="1" s="1"/>
  <c r="M23" i="1" s="1"/>
  <c r="K39" i="1"/>
  <c r="L39" i="1" s="1"/>
  <c r="M39" i="1" s="1"/>
  <c r="K55" i="1"/>
  <c r="O55" i="1" s="1"/>
  <c r="K71" i="1"/>
  <c r="L71" i="1" s="1"/>
  <c r="M71" i="1" s="1"/>
  <c r="O62" i="1"/>
  <c r="L62" i="1"/>
  <c r="M62" i="1" s="1"/>
  <c r="O26" i="1"/>
  <c r="O58" i="1"/>
  <c r="L58" i="1"/>
  <c r="M58" i="1" s="1"/>
  <c r="O95" i="1"/>
  <c r="L95" i="1"/>
  <c r="M95" i="1" s="1"/>
  <c r="O30" i="1"/>
  <c r="L30" i="1"/>
  <c r="M30" i="1" s="1"/>
  <c r="O88" i="1"/>
  <c r="L88" i="1"/>
  <c r="M88" i="1" s="1"/>
  <c r="O93" i="1"/>
  <c r="L93" i="1"/>
  <c r="M93" i="1" s="1"/>
  <c r="O46" i="1"/>
  <c r="L46" i="1"/>
  <c r="M46" i="1" s="1"/>
  <c r="O87" i="1"/>
  <c r="O18" i="1"/>
  <c r="L18" i="1"/>
  <c r="M18" i="1" s="1"/>
  <c r="L48" i="1"/>
  <c r="M48" i="1" s="1"/>
  <c r="L52" i="1"/>
  <c r="M52" i="1" s="1"/>
  <c r="L68" i="1"/>
  <c r="M68" i="1" s="1"/>
  <c r="L76" i="1"/>
  <c r="M76" i="1" s="1"/>
  <c r="O4" i="1"/>
  <c r="O15" i="1"/>
  <c r="L32" i="1"/>
  <c r="M32" i="1" s="1"/>
  <c r="L60" i="1"/>
  <c r="M60" i="1" s="1"/>
  <c r="L72" i="1"/>
  <c r="M72" i="1" s="1"/>
  <c r="O6" i="1"/>
  <c r="O14" i="1"/>
  <c r="L25" i="1"/>
  <c r="M25" i="1" s="1"/>
  <c r="L45" i="1"/>
  <c r="M45" i="1" s="1"/>
  <c r="L73" i="1"/>
  <c r="M73" i="1" s="1"/>
  <c r="L81" i="1"/>
  <c r="M81" i="1" s="1"/>
  <c r="L89" i="1"/>
  <c r="M89" i="1" s="1"/>
  <c r="L64" i="1"/>
  <c r="M64" i="1" s="1"/>
  <c r="L91" i="1"/>
  <c r="M91" i="1" s="1"/>
  <c r="L37" i="1" l="1"/>
  <c r="M37" i="1" s="1"/>
  <c r="O9" i="1"/>
  <c r="L94" i="1"/>
  <c r="M94" i="1" s="1"/>
  <c r="L13" i="1"/>
  <c r="M13" i="1" s="1"/>
  <c r="L77" i="1"/>
  <c r="M77" i="1" s="1"/>
  <c r="L55" i="1"/>
  <c r="M55" i="1" s="1"/>
  <c r="O71" i="1"/>
  <c r="L2" i="1"/>
  <c r="M2" i="1" s="1"/>
  <c r="A20" i="4"/>
  <c r="O42" i="1"/>
  <c r="L78" i="1"/>
  <c r="M78" i="1" s="1"/>
  <c r="L43" i="1"/>
  <c r="M43" i="1" s="1"/>
  <c r="L27" i="1"/>
  <c r="M27" i="1" s="1"/>
  <c r="L61" i="1"/>
  <c r="M61" i="1" s="1"/>
  <c r="O63" i="1"/>
  <c r="L44" i="1"/>
  <c r="M44" i="1" s="1"/>
  <c r="O85" i="1"/>
  <c r="O11" i="1"/>
  <c r="L82" i="1"/>
  <c r="M82" i="1" s="1"/>
  <c r="L74" i="1"/>
  <c r="M74" i="1" s="1"/>
  <c r="L24" i="1"/>
  <c r="M24" i="1" s="1"/>
  <c r="L80" i="1"/>
  <c r="M80" i="1" s="1"/>
  <c r="L70" i="1"/>
  <c r="M70" i="1" s="1"/>
  <c r="L99" i="1"/>
  <c r="M99" i="1" s="1"/>
  <c r="L33" i="1"/>
  <c r="M33" i="1" s="1"/>
  <c r="O84" i="1"/>
  <c r="L5" i="1"/>
  <c r="M5" i="1" s="1"/>
  <c r="L97" i="1"/>
  <c r="M97" i="1" s="1"/>
  <c r="L100" i="1"/>
  <c r="M100" i="1" s="1"/>
  <c r="L29" i="1"/>
  <c r="M29" i="1" s="1"/>
  <c r="O2" i="1"/>
  <c r="L28" i="1"/>
  <c r="M28" i="1" s="1"/>
  <c r="O39" i="1"/>
  <c r="O98" i="1"/>
  <c r="L57" i="1"/>
  <c r="M57" i="1" s="1"/>
  <c r="L66" i="1"/>
  <c r="M66" i="1" s="1"/>
  <c r="L79" i="1"/>
  <c r="M79" i="1" s="1"/>
  <c r="L40" i="1"/>
  <c r="M40" i="1" s="1"/>
  <c r="L53" i="1"/>
  <c r="M53" i="1" s="1"/>
  <c r="L69" i="1"/>
  <c r="M69" i="1" s="1"/>
  <c r="O96" i="1"/>
  <c r="L36" i="1"/>
  <c r="M36" i="1" s="1"/>
  <c r="L20" i="1"/>
  <c r="M20" i="1" s="1"/>
  <c r="L21" i="1"/>
  <c r="M21" i="1" s="1"/>
  <c r="L65" i="1"/>
  <c r="M65" i="1" s="1"/>
  <c r="L90" i="1"/>
  <c r="M90" i="1" s="1"/>
  <c r="L49" i="1"/>
  <c r="M49" i="1" s="1"/>
  <c r="L83" i="1"/>
  <c r="M83" i="1" s="1"/>
  <c r="L41" i="1"/>
  <c r="M41" i="1" s="1"/>
  <c r="L75" i="1"/>
  <c r="M75" i="1" s="1"/>
  <c r="O59" i="1"/>
  <c r="O38" i="1"/>
  <c r="O10" i="1"/>
  <c r="O7" i="1"/>
  <c r="L8" i="1"/>
  <c r="M8" i="1" s="1"/>
  <c r="O35" i="1"/>
  <c r="L50" i="1"/>
  <c r="M50" i="1" s="1"/>
  <c r="O19" i="1"/>
  <c r="L31" i="1"/>
  <c r="M31" i="1" s="1"/>
  <c r="L17" i="1"/>
  <c r="M17" i="1" s="1"/>
  <c r="L16" i="1"/>
  <c r="M16" i="1" s="1"/>
  <c r="O12" i="1"/>
  <c r="L54" i="1"/>
  <c r="M54" i="1" s="1"/>
  <c r="O3" i="1"/>
  <c r="L56" i="1"/>
  <c r="M56" i="1" s="1"/>
  <c r="L101" i="1"/>
  <c r="M101" i="1" s="1"/>
  <c r="L34" i="1"/>
  <c r="M34" i="1" s="1"/>
  <c r="O22" i="1"/>
  <c r="O47" i="1"/>
  <c r="L92" i="1"/>
  <c r="M92" i="1" s="1"/>
  <c r="O67" i="1"/>
  <c r="O23" i="1"/>
  <c r="O86" i="1"/>
  <c r="L51" i="1"/>
  <c r="M51" i="1" s="1"/>
  <c r="C4" i="4" l="1"/>
  <c r="C5" i="4"/>
  <c r="C8" i="4"/>
  <c r="C6" i="4"/>
  <c r="C9" i="4"/>
  <c r="C7" i="4"/>
</calcChain>
</file>

<file path=xl/sharedStrings.xml><?xml version="1.0" encoding="utf-8"?>
<sst xmlns="http://schemas.openxmlformats.org/spreadsheetml/2006/main" count="789" uniqueCount="268">
  <si>
    <t>Date Facture</t>
  </si>
  <si>
    <t>Fournisseur</t>
  </si>
  <si>
    <t>Montant HT</t>
  </si>
  <si>
    <t>Montant payé</t>
  </si>
  <si>
    <t>Reste à payer</t>
  </si>
  <si>
    <t>Date Paiement</t>
  </si>
  <si>
    <t>Mode de Paiement</t>
  </si>
  <si>
    <t>Délai réel (jours)</t>
  </si>
  <si>
    <t>Délai légal</t>
  </si>
  <si>
    <t>Retard ?</t>
  </si>
  <si>
    <t>Jours de Retard</t>
  </si>
  <si>
    <t>Pénalité (DH)</t>
  </si>
  <si>
    <t>Statut Paiement</t>
  </si>
  <si>
    <t>Catégorie</t>
  </si>
  <si>
    <t>Paramètre</t>
  </si>
  <si>
    <t>Valeur</t>
  </si>
  <si>
    <t>Délai légal (jours)</t>
  </si>
  <si>
    <t>Taux de pénalité journalier (%)</t>
  </si>
  <si>
    <t>Montant</t>
  </si>
  <si>
    <t>Tableau de bord interactif - Suivi de la loi 69-21</t>
  </si>
  <si>
    <t>Total Montant</t>
  </si>
  <si>
    <t>Total Pénalité</t>
  </si>
  <si>
    <t>Fournisseur A</t>
  </si>
  <si>
    <t>Fournisseur B</t>
  </si>
  <si>
    <t>Fournisseur C</t>
  </si>
  <si>
    <t>Fournisseur D</t>
  </si>
  <si>
    <t>Fournisseur E</t>
  </si>
  <si>
    <t>Fournisseur F</t>
  </si>
  <si>
    <t>2024-10-11</t>
  </si>
  <si>
    <t>2024-06-13</t>
  </si>
  <si>
    <t>2024-05-16</t>
  </si>
  <si>
    <t>2024-02-20</t>
  </si>
  <si>
    <t>2024-04-26</t>
  </si>
  <si>
    <t>2024-06-28</t>
  </si>
  <si>
    <t>2024-08-04</t>
  </si>
  <si>
    <t>2024-11-09</t>
  </si>
  <si>
    <t>2024-09-09</t>
  </si>
  <si>
    <t>2024-05-18</t>
  </si>
  <si>
    <t>2024-01-28</t>
  </si>
  <si>
    <t>2024-10-25</t>
  </si>
  <si>
    <t>2024-06-24</t>
  </si>
  <si>
    <t>2024-12-08</t>
  </si>
  <si>
    <t>2024-10-21</t>
  </si>
  <si>
    <t>2024-07-17</t>
  </si>
  <si>
    <t>2024-08-31</t>
  </si>
  <si>
    <t>2024-06-17</t>
  </si>
  <si>
    <t>2024-07-19</t>
  </si>
  <si>
    <t>2024-03-01</t>
  </si>
  <si>
    <t>2024-10-07</t>
  </si>
  <si>
    <t>2024-12-06</t>
  </si>
  <si>
    <t>2024-03-04</t>
  </si>
  <si>
    <t>2024-07-26</t>
  </si>
  <si>
    <t>2024-04-03</t>
  </si>
  <si>
    <t>2024-02-18</t>
  </si>
  <si>
    <t>2024-01-22</t>
  </si>
  <si>
    <t>2024-07-15</t>
  </si>
  <si>
    <t>2024-06-14</t>
  </si>
  <si>
    <t>2024-06-11</t>
  </si>
  <si>
    <t>2024-11-16</t>
  </si>
  <si>
    <t>2024-05-04</t>
  </si>
  <si>
    <t>2024-03-31</t>
  </si>
  <si>
    <t>2024-06-20</t>
  </si>
  <si>
    <t>2024-09-29</t>
  </si>
  <si>
    <t>2024-06-23</t>
  </si>
  <si>
    <t>2024-08-01</t>
  </si>
  <si>
    <t>2024-03-08</t>
  </si>
  <si>
    <t>2024-11-02</t>
  </si>
  <si>
    <t>2024-04-17</t>
  </si>
  <si>
    <t>2024-04-23</t>
  </si>
  <si>
    <t>2024-04-16</t>
  </si>
  <si>
    <t>2024-05-09</t>
  </si>
  <si>
    <t>2024-03-05</t>
  </si>
  <si>
    <t>2024-02-28</t>
  </si>
  <si>
    <t>2024-07-05</t>
  </si>
  <si>
    <t>2024-03-26</t>
  </si>
  <si>
    <t>2024-05-08</t>
  </si>
  <si>
    <t>2024-12-22</t>
  </si>
  <si>
    <t>2024-02-05</t>
  </si>
  <si>
    <t>2024-08-21</t>
  </si>
  <si>
    <t>2024-06-07</t>
  </si>
  <si>
    <t>2024-10-04</t>
  </si>
  <si>
    <t>2024-01-21</t>
  </si>
  <si>
    <t>2024-09-08</t>
  </si>
  <si>
    <t>2024-05-05</t>
  </si>
  <si>
    <t>2024-10-19</t>
  </si>
  <si>
    <t>2024-10-13</t>
  </si>
  <si>
    <t>2025-01-06</t>
  </si>
  <si>
    <t>2024-11-29</t>
  </si>
  <si>
    <t>2024-07-23</t>
  </si>
  <si>
    <t>2024-03-30</t>
  </si>
  <si>
    <t>2025-02-02</t>
  </si>
  <si>
    <t>2024-07-25</t>
  </si>
  <si>
    <t>2025-01-07</t>
  </si>
  <si>
    <t>2024-11-25</t>
  </si>
  <si>
    <t>2024-10-12</t>
  </si>
  <si>
    <t>2024-11-17</t>
  </si>
  <si>
    <t>2024-08-07</t>
  </si>
  <si>
    <t>2025-03-03</t>
  </si>
  <si>
    <t>2024-06-12</t>
  </si>
  <si>
    <t>2024-11-01</t>
  </si>
  <si>
    <t>2024-05-29</t>
  </si>
  <si>
    <t>2024-02-25</t>
  </si>
  <si>
    <t>2024-09-13</t>
  </si>
  <si>
    <t>2024-09-26</t>
  </si>
  <si>
    <t>2025-01-15</t>
  </si>
  <si>
    <t>2024-07-16</t>
  </si>
  <si>
    <t>2024-08-22</t>
  </si>
  <si>
    <t>2024-05-31</t>
  </si>
  <si>
    <t>2024-08-29</t>
  </si>
  <si>
    <t>2024-12-03</t>
  </si>
  <si>
    <t>2024-04-12</t>
  </si>
  <si>
    <t>2024-11-14</t>
  </si>
  <si>
    <t>2024-09-25</t>
  </si>
  <si>
    <t>2024-10-30</t>
  </si>
  <si>
    <t>2024-12-09</t>
  </si>
  <si>
    <t>2024-08-19</t>
  </si>
  <si>
    <t>2024-05-20</t>
  </si>
  <si>
    <t>2024-04-05</t>
  </si>
  <si>
    <t>2024-07-24</t>
  </si>
  <si>
    <t>2024-12-15</t>
  </si>
  <si>
    <t>2024-05-23</t>
  </si>
  <si>
    <t>2024-03-07</t>
  </si>
  <si>
    <t>2024-12-13</t>
  </si>
  <si>
    <t>2024-10-02</t>
  </si>
  <si>
    <t>2024-11-24</t>
  </si>
  <si>
    <t>2024-03-18</t>
  </si>
  <si>
    <t>A-001</t>
  </si>
  <si>
    <t>A-002</t>
  </si>
  <si>
    <t>A-003</t>
  </si>
  <si>
    <t>A-004</t>
  </si>
  <si>
    <t>A-005</t>
  </si>
  <si>
    <t>A-006</t>
  </si>
  <si>
    <t>A-007</t>
  </si>
  <si>
    <t>A-008</t>
  </si>
  <si>
    <t>A-009</t>
  </si>
  <si>
    <t>A-010</t>
  </si>
  <si>
    <t>B-001</t>
  </si>
  <si>
    <t>B-002</t>
  </si>
  <si>
    <t>B-003</t>
  </si>
  <si>
    <t>B-004</t>
  </si>
  <si>
    <t>B-005</t>
  </si>
  <si>
    <t>B-006</t>
  </si>
  <si>
    <t>B-007</t>
  </si>
  <si>
    <t>B-008</t>
  </si>
  <si>
    <t>B-009</t>
  </si>
  <si>
    <t>B-010</t>
  </si>
  <si>
    <t>C-001</t>
  </si>
  <si>
    <t>C-002</t>
  </si>
  <si>
    <t>C-003</t>
  </si>
  <si>
    <t>C-004</t>
  </si>
  <si>
    <t>C-005</t>
  </si>
  <si>
    <t>C-006</t>
  </si>
  <si>
    <t>C-007</t>
  </si>
  <si>
    <t>C-008</t>
  </si>
  <si>
    <t>C-009</t>
  </si>
  <si>
    <t>C-010</t>
  </si>
  <si>
    <t>D-001</t>
  </si>
  <si>
    <t>D-002</t>
  </si>
  <si>
    <t>D-003</t>
  </si>
  <si>
    <t>D-004</t>
  </si>
  <si>
    <t>D-005</t>
  </si>
  <si>
    <t>D-006</t>
  </si>
  <si>
    <t>D-007</t>
  </si>
  <si>
    <t>D-008</t>
  </si>
  <si>
    <t>D-009</t>
  </si>
  <si>
    <t>D-010</t>
  </si>
  <si>
    <t>E-001</t>
  </si>
  <si>
    <t>E-002</t>
  </si>
  <si>
    <t>E-003</t>
  </si>
  <si>
    <t>E-004</t>
  </si>
  <si>
    <t>E-005</t>
  </si>
  <si>
    <t>E-006</t>
  </si>
  <si>
    <t>E-007</t>
  </si>
  <si>
    <t>E-008</t>
  </si>
  <si>
    <t>E-009</t>
  </si>
  <si>
    <t>E-010</t>
  </si>
  <si>
    <t>F-001</t>
  </si>
  <si>
    <t>F-002</t>
  </si>
  <si>
    <t>F-003</t>
  </si>
  <si>
    <t>F-004</t>
  </si>
  <si>
    <t>F-005</t>
  </si>
  <si>
    <t>F-006</t>
  </si>
  <si>
    <t>F-007</t>
  </si>
  <si>
    <t>F-008</t>
  </si>
  <si>
    <t>F-009</t>
  </si>
  <si>
    <t>F-010</t>
  </si>
  <si>
    <t>N° FACTURE</t>
  </si>
  <si>
    <t xml:space="preserve">Virement </t>
  </si>
  <si>
    <t xml:space="preserve">Taux de conformité aux délais légaux </t>
  </si>
  <si>
    <t>Tesing stock</t>
  </si>
  <si>
    <t>F.1</t>
  </si>
  <si>
    <t>Conclusion:</t>
  </si>
  <si>
    <t xml:space="preserve">Cadrage satisfaisant </t>
  </si>
  <si>
    <t>Test de détail Ok</t>
  </si>
  <si>
    <t>Test</t>
  </si>
  <si>
    <t xml:space="preserve">Documents </t>
  </si>
  <si>
    <t xml:space="preserve">Nous avons récupéré le GL et la BG </t>
  </si>
  <si>
    <t>Nous avons récupéré le Stock arrêté au 31/12/2024</t>
  </si>
  <si>
    <t>Compte de charge</t>
  </si>
  <si>
    <t>Compte de stock</t>
  </si>
  <si>
    <t>Date</t>
  </si>
  <si>
    <t>Test 1</t>
  </si>
  <si>
    <t xml:space="preserve">ok </t>
  </si>
  <si>
    <t>61261000000</t>
  </si>
  <si>
    <t>31312002023</t>
  </si>
  <si>
    <t xml:space="preserve">Facture </t>
  </si>
  <si>
    <t>Test 2</t>
  </si>
  <si>
    <t>Test 3</t>
  </si>
  <si>
    <r>
      <rPr>
        <b/>
        <sz val="10"/>
        <color rgb="FFFF0000"/>
        <rFont val="Arial"/>
        <family val="2"/>
      </rPr>
      <t>(1)</t>
    </r>
    <r>
      <rPr>
        <sz val="10"/>
        <color rgb="FF000000"/>
        <rFont val="Arial"/>
        <family val="2"/>
      </rPr>
      <t xml:space="preserve"> - S'assurer que les charges stockées sont liées au projet</t>
    </r>
  </si>
  <si>
    <t xml:space="preserve">Préparer par </t>
  </si>
  <si>
    <t xml:space="preserve">Client </t>
  </si>
  <si>
    <t>ok</t>
  </si>
  <si>
    <r>
      <rPr>
        <b/>
        <sz val="10"/>
        <color rgb="FFFF0000"/>
        <rFont val="Arial"/>
        <family val="2"/>
      </rPr>
      <t>(2)</t>
    </r>
    <r>
      <rPr>
        <sz val="10"/>
        <color rgb="FF000000"/>
        <rFont val="Arial"/>
        <family val="2"/>
      </rPr>
      <t xml:space="preserve"> - Test Exhaustivité</t>
    </r>
  </si>
  <si>
    <r>
      <rPr>
        <b/>
        <sz val="10"/>
        <color rgb="FFFF3300"/>
        <rFont val="Arial"/>
        <family val="2"/>
      </rPr>
      <t>(3)</t>
    </r>
    <r>
      <rPr>
        <sz val="10"/>
        <color rgb="FF000000"/>
        <rFont val="Arial"/>
        <family val="2"/>
      </rPr>
      <t xml:space="preserve"> - Test Conformité </t>
    </r>
  </si>
  <si>
    <t>OK</t>
  </si>
  <si>
    <t>KO</t>
  </si>
  <si>
    <t>Nous avons récupéré les factures concernant la période du 31/12/2024</t>
  </si>
  <si>
    <t>02/02/2024</t>
  </si>
  <si>
    <t>21/11/2024</t>
  </si>
  <si>
    <t>26/12/2024</t>
  </si>
  <si>
    <t>14/03/2024</t>
  </si>
  <si>
    <t>16/03/2024</t>
  </si>
  <si>
    <t>08/07/2024</t>
  </si>
  <si>
    <t>24/05/2024</t>
  </si>
  <si>
    <t>09/08/2024</t>
  </si>
  <si>
    <t>22/05/2024</t>
  </si>
  <si>
    <t>27/11/2024</t>
  </si>
  <si>
    <t>08/04/2024</t>
  </si>
  <si>
    <t>28/02/2025</t>
  </si>
  <si>
    <t>23/03/2025</t>
  </si>
  <si>
    <t>26/03/2024</t>
  </si>
  <si>
    <t>22/04/2024</t>
  </si>
  <si>
    <t>25/09/2024</t>
  </si>
  <si>
    <t>31/08/2024</t>
  </si>
  <si>
    <t>24/11/2024</t>
  </si>
  <si>
    <t>04/10/2024</t>
  </si>
  <si>
    <t>11/12/2024</t>
  </si>
  <si>
    <t>Délai contactuel</t>
  </si>
  <si>
    <t>07/10/2024</t>
  </si>
  <si>
    <t>19/01/2024</t>
  </si>
  <si>
    <t>07/07/2024</t>
  </si>
  <si>
    <t>20/02/2024</t>
  </si>
  <si>
    <t>19/04/2024</t>
  </si>
  <si>
    <t>20/04/2024</t>
  </si>
  <si>
    <t>04/07/2024</t>
  </si>
  <si>
    <t>06/05/2024</t>
  </si>
  <si>
    <t>12/02/2025</t>
  </si>
  <si>
    <t>13/07/2024</t>
  </si>
  <si>
    <t>09/12/2024</t>
  </si>
  <si>
    <t>10/08/2024</t>
  </si>
  <si>
    <t>30/09/2024</t>
  </si>
  <si>
    <t>17/08/2024</t>
  </si>
  <si>
    <t>03/09/2024</t>
  </si>
  <si>
    <t>24/04/2025</t>
  </si>
  <si>
    <t>03/03/2025</t>
  </si>
  <si>
    <t xml:space="preserve">Majoration </t>
  </si>
  <si>
    <t>Avant le 1er juin 2024</t>
  </si>
  <si>
    <t>À partir du 1er juin 2024</t>
  </si>
  <si>
    <t>À partir du 1er décembre 2024</t>
  </si>
  <si>
    <t>À partir du 19 mars 2025</t>
  </si>
  <si>
    <t>Taux initial appliqué avant la baisse du taux directeur par BAM.</t>
  </si>
  <si>
    <t>Suite à la décision de BAM de réduire le taux directeur à 2,75% le 27 juin 2024.</t>
  </si>
  <si>
    <t>Après la réduction du taux directeur à 2,5% par BAM le 19 décembre 2024.</t>
  </si>
  <si>
    <t>Nouvelle baisse du taux directeur à 2,25% décidée par BAM le 18 mars 2025.</t>
  </si>
  <si>
    <t>Période</t>
  </si>
  <si>
    <t xml:space="preserve">Taux </t>
  </si>
  <si>
    <r>
      <rPr>
        <b/>
        <sz val="11"/>
        <color theme="0"/>
        <rFont val="Calibri"/>
        <family val="2"/>
        <scheme val="minor"/>
      </rPr>
      <t>Le taux de pénalité applicable est déterminé en fonction de la date de début du retard de paiement, et non de la date d'émission de la facture.Les pénalités sont calculées comme suit :
Premier mois de retard : Application du taux directeur de BAM en vigueur à la date d'échéance.</t>
    </r>
    <r>
      <rPr>
        <b/>
        <sz val="11"/>
        <color theme="1"/>
        <rFont val="Calibri"/>
        <family val="2"/>
        <scheme val="minor"/>
      </rPr>
      <t xml:space="preserve">
</t>
    </r>
    <r>
      <rPr>
        <b/>
        <sz val="11"/>
        <color theme="0"/>
        <rFont val="Calibri"/>
        <family val="2"/>
        <scheme val="minor"/>
      </rPr>
      <t>Mois suivants : Ajout de 0,85% par mois ou fraction de mois supplémentaire de retard.</t>
    </r>
    <r>
      <rPr>
        <b/>
        <sz val="11"/>
        <color theme="1"/>
        <rFont val="Calibri"/>
        <family val="2"/>
        <scheme val="minor"/>
      </rPr>
      <t>​</t>
    </r>
  </si>
  <si>
    <t>Montant TTC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</si>
</sst>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0&quot; DH&quot;"/>
    <numFmt numFmtId="165" formatCode="[$-F800]dddd\,\ mmmm\ dd\,\ yyyy"/>
  </numFmts>
  <fonts count="29">
    <font>
      <sz val="11"/>
      <color theme="1"/>
      <name val="Calibri"/>
      <family val="2"/>
      <scheme val="minor"/>
    </font>
    <font>
      <b/>
      <sz val="11"/>
      <color theme="1"/>
      <name val="Calibri"/>
      <family val="2"/>
      <scheme val="minor"/>
    </font>
    <font>
      <sz val="11"/>
      <color theme="1"/>
      <name val="Calibri"/>
      <family val="2"/>
      <scheme val="minor"/>
    </font>
    <font>
      <sz val="10"/>
      <color indexed="8"/>
      <name val="Arial"/>
      <family val="2"/>
    </font>
    <font>
      <sz val="9"/>
      <color indexed="8"/>
      <name val="Arial"/>
      <family val="2"/>
    </font>
    <font>
      <sz val="9"/>
      <color indexed="8"/>
      <name val="EYInterstate Light"/>
    </font>
    <font>
      <b/>
      <sz val="11"/>
      <color theme="0"/>
      <name val="Calibri"/>
      <family val="2"/>
      <scheme val="minor"/>
    </font>
    <font>
      <sz val="11"/>
      <name val="Times New Roman"/>
      <family val="1"/>
    </font>
    <font>
      <b/>
      <sz val="10"/>
      <name val="EYInterstate Light"/>
    </font>
    <font>
      <b/>
      <sz val="10"/>
      <color indexed="8"/>
      <name val="EYInterstate Light"/>
    </font>
    <font>
      <b/>
      <sz val="10"/>
      <color indexed="10"/>
      <name val="EYInterstate Light"/>
    </font>
    <font>
      <sz val="10"/>
      <color theme="0" tint="-0.499984740745262"/>
      <name val="EYInterstate Light"/>
    </font>
    <font>
      <b/>
      <sz val="10"/>
      <color theme="0" tint="-0.499984740745262"/>
      <name val="EYInterstate Light"/>
    </font>
    <font>
      <sz val="10"/>
      <color theme="1"/>
      <name val="Arial"/>
      <family val="2"/>
    </font>
    <font>
      <sz val="9"/>
      <color rgb="FF000000"/>
      <name val="EYInterstate Light"/>
    </font>
    <font>
      <b/>
      <u/>
      <sz val="9"/>
      <color rgb="FF000000"/>
      <name val="EYInterstate Light"/>
    </font>
    <font>
      <b/>
      <u/>
      <sz val="9"/>
      <name val="EYInterstate Light"/>
    </font>
    <font>
      <sz val="10"/>
      <color rgb="FF000000"/>
      <name val="Arial"/>
      <family val="2"/>
    </font>
    <font>
      <b/>
      <sz val="10"/>
      <color rgb="FFFF0000"/>
      <name val="Arial"/>
      <family val="2"/>
    </font>
    <font>
      <b/>
      <sz val="10"/>
      <color rgb="FFFF3300"/>
      <name val="Arial"/>
      <family val="2"/>
    </font>
    <font>
      <b/>
      <u/>
      <sz val="10"/>
      <name val="EYInterstate Light"/>
    </font>
    <font>
      <sz val="10"/>
      <color rgb="FF000000"/>
      <name val="EYInterstate Light"/>
    </font>
    <font>
      <sz val="10"/>
      <name val="Times New Roman"/>
      <family val="1"/>
    </font>
    <font>
      <sz val="9"/>
      <name val="Arial"/>
      <family val="2"/>
    </font>
    <font>
      <sz val="8"/>
      <name val="Arial"/>
      <family val="2"/>
    </font>
    <font>
      <i/>
      <sz val="8"/>
      <name val="Arial"/>
      <family val="2"/>
    </font>
    <font>
      <b/>
      <sz val="10"/>
      <color rgb="FFFFFFFF"/>
      <name val="Calibri"/>
      <family val="2"/>
      <scheme val="minor"/>
    </font>
    <font>
      <sz val="10"/>
      <name val="Arial"/>
      <family val="2"/>
    </font>
    <font>
      <sz val="9"/>
      <color theme="1"/>
      <name val="Arial"/>
      <family val="2"/>
    </font>
  </fonts>
  <fills count="16">
    <fill>
      <patternFill patternType="none"/>
    </fill>
    <fill>
      <patternFill patternType="gray125"/>
    </fill>
    <fill>
      <patternFill patternType="solid">
        <fgColor rgb="FFD9E1F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rgb="FF000000"/>
      </patternFill>
    </fill>
    <fill>
      <patternFill patternType="solid">
        <fgColor indexed="9"/>
        <bgColor indexed="64"/>
      </patternFill>
    </fill>
    <fill>
      <patternFill patternType="solid">
        <fgColor theme="0" tint="-0.499984740745262"/>
        <bgColor indexed="64"/>
      </patternFill>
    </fill>
    <fill>
      <patternFill patternType="solid">
        <fgColor theme="0"/>
        <bgColor indexed="64"/>
      </patternFill>
    </fill>
    <fill>
      <patternFill patternType="solid">
        <fgColor theme="0"/>
        <bgColor rgb="FF000000"/>
      </patternFill>
    </fill>
    <fill>
      <patternFill patternType="solid">
        <fgColor rgb="FFC000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7">
    <xf numFmtId="0" fontId="0" fillId="0" borderId="0"/>
    <xf numFmtId="43" fontId="2" fillId="0" borderId="0" applyFont="0" applyFill="0" applyBorder="0" applyAlignment="0" applyProtection="0"/>
    <xf numFmtId="0" fontId="3" fillId="0" borderId="0"/>
    <xf numFmtId="0" fontId="7" fillId="0" borderId="0"/>
    <xf numFmtId="0" fontId="13" fillId="0" borderId="0"/>
    <xf numFmtId="0" fontId="22" fillId="0" borderId="0"/>
    <xf numFmtId="43" fontId="27" fillId="0" borderId="0" applyFont="0" applyFill="0" applyBorder="0" applyAlignment="0" applyProtection="0"/>
  </cellStyleXfs>
  <cellXfs count="61">
    <xf numFmtId="0" fontId="0" fillId="0" borderId="0" xfId="0"/>
    <xf numFmtId="0" fontId="1" fillId="2" borderId="1" xfId="0" applyFont="1" applyFill="1" applyBorder="1"/>
    <xf numFmtId="164" fontId="0" fillId="0" borderId="1" xfId="0" applyNumberFormat="1" applyBorder="1"/>
    <xf numFmtId="4" fontId="4" fillId="0" borderId="0" xfId="2" applyNumberFormat="1" applyFont="1"/>
    <xf numFmtId="4" fontId="5" fillId="0" borderId="0" xfId="2" applyNumberFormat="1" applyFont="1"/>
    <xf numFmtId="4" fontId="0" fillId="0" borderId="0" xfId="0" applyNumberFormat="1"/>
    <xf numFmtId="0" fontId="0" fillId="3" borderId="0" xfId="0" applyFill="1"/>
    <xf numFmtId="0" fontId="0" fillId="4" borderId="0" xfId="0" applyFill="1"/>
    <xf numFmtId="164" fontId="0" fillId="4" borderId="1" xfId="0" applyNumberFormat="1" applyFill="1" applyBorder="1"/>
    <xf numFmtId="0" fontId="0" fillId="5" borderId="0" xfId="0" applyFill="1"/>
    <xf numFmtId="164" fontId="0" fillId="5" borderId="1" xfId="0" applyNumberFormat="1" applyFill="1" applyBorder="1"/>
    <xf numFmtId="0" fontId="0" fillId="6" borderId="0" xfId="0" applyFill="1"/>
    <xf numFmtId="0" fontId="0" fillId="7" borderId="0" xfId="0" applyFill="1"/>
    <xf numFmtId="164" fontId="0" fillId="7" borderId="1" xfId="0" applyNumberFormat="1" applyFill="1" applyBorder="1"/>
    <xf numFmtId="0" fontId="0" fillId="8" borderId="0" xfId="0" applyFill="1"/>
    <xf numFmtId="164" fontId="0" fillId="3" borderId="1" xfId="0" applyNumberFormat="1" applyFill="1" applyBorder="1"/>
    <xf numFmtId="164" fontId="0" fillId="6" borderId="1" xfId="0" applyNumberFormat="1" applyFill="1" applyBorder="1"/>
    <xf numFmtId="164" fontId="0" fillId="8" borderId="1" xfId="0" applyNumberFormat="1" applyFill="1" applyBorder="1"/>
    <xf numFmtId="43" fontId="0" fillId="0" borderId="0" xfId="1" applyFont="1"/>
    <xf numFmtId="0" fontId="8" fillId="9" borderId="0" xfId="3" applyFont="1" applyFill="1" applyAlignment="1">
      <alignment horizontal="left"/>
    </xf>
    <xf numFmtId="0" fontId="9" fillId="10" borderId="0" xfId="2" applyFont="1" applyFill="1" applyAlignment="1">
      <alignment vertical="center"/>
    </xf>
    <xf numFmtId="0" fontId="5" fillId="10" borderId="0" xfId="2" applyFont="1" applyFill="1"/>
    <xf numFmtId="14" fontId="8" fillId="9" borderId="0" xfId="3" applyNumberFormat="1" applyFont="1" applyFill="1" applyAlignment="1">
      <alignment horizontal="left"/>
    </xf>
    <xf numFmtId="0" fontId="10" fillId="10" borderId="0" xfId="2" applyFont="1" applyFill="1" applyAlignment="1">
      <alignment horizontal="center"/>
    </xf>
    <xf numFmtId="0" fontId="11" fillId="11" borderId="0" xfId="2" applyFont="1" applyFill="1"/>
    <xf numFmtId="0" fontId="12" fillId="11" borderId="0" xfId="2" applyFont="1" applyFill="1"/>
    <xf numFmtId="0" fontId="14" fillId="9" borderId="0" xfId="0" applyFont="1" applyFill="1"/>
    <xf numFmtId="0" fontId="15" fillId="9" borderId="0" xfId="2" applyFont="1" applyFill="1"/>
    <xf numFmtId="3" fontId="16" fillId="9" borderId="0" xfId="0" applyNumberFormat="1" applyFont="1" applyFill="1" applyAlignment="1">
      <alignment horizontal="left"/>
    </xf>
    <xf numFmtId="0" fontId="17" fillId="0" borderId="0" xfId="0" applyFont="1"/>
    <xf numFmtId="3" fontId="20" fillId="9" borderId="0" xfId="0" applyNumberFormat="1" applyFont="1" applyFill="1" applyAlignment="1">
      <alignment horizontal="left"/>
    </xf>
    <xf numFmtId="0" fontId="21" fillId="9" borderId="0" xfId="0" quotePrefix="1" applyFont="1" applyFill="1"/>
    <xf numFmtId="0" fontId="5" fillId="12" borderId="0" xfId="2" applyFont="1" applyFill="1"/>
    <xf numFmtId="0" fontId="0" fillId="12" borderId="0" xfId="0" applyFill="1"/>
    <xf numFmtId="1" fontId="23" fillId="12" borderId="0" xfId="5" applyNumberFormat="1" applyFont="1" applyFill="1" applyAlignment="1">
      <alignment horizontal="center" vertical="top"/>
    </xf>
    <xf numFmtId="0" fontId="24" fillId="12" borderId="0" xfId="5" applyFont="1" applyFill="1" applyAlignment="1">
      <alignment horizontal="left" vertical="top"/>
    </xf>
    <xf numFmtId="0" fontId="25" fillId="12" borderId="0" xfId="5" applyFont="1" applyFill="1" applyAlignment="1">
      <alignment horizontal="left" vertical="top" indent="2"/>
    </xf>
    <xf numFmtId="0" fontId="14" fillId="13" borderId="0" xfId="0" applyFont="1" applyFill="1"/>
    <xf numFmtId="49" fontId="26" fillId="14" borderId="2" xfId="0" applyNumberFormat="1" applyFont="1" applyFill="1" applyBorder="1"/>
    <xf numFmtId="14" fontId="26" fillId="14" borderId="2" xfId="0" applyNumberFormat="1" applyFont="1" applyFill="1" applyBorder="1" applyAlignment="1">
      <alignment horizontal="left"/>
    </xf>
    <xf numFmtId="43" fontId="26" fillId="14" borderId="2" xfId="1" applyFont="1" applyFill="1" applyBorder="1" applyAlignment="1">
      <alignment horizontal="center" vertical="center"/>
    </xf>
    <xf numFmtId="0" fontId="0" fillId="12" borderId="0" xfId="0" applyFill="1" applyBorder="1"/>
    <xf numFmtId="0" fontId="23" fillId="12" borderId="0" xfId="0" applyFont="1" applyFill="1" applyBorder="1" applyAlignment="1">
      <alignment horizontal="left"/>
    </xf>
    <xf numFmtId="0" fontId="5" fillId="12" borderId="0" xfId="2" applyFont="1" applyFill="1" applyBorder="1"/>
    <xf numFmtId="49" fontId="23" fillId="12" borderId="0" xfId="0" applyNumberFormat="1" applyFont="1" applyFill="1" applyBorder="1" applyAlignment="1">
      <alignment horizontal="left"/>
    </xf>
    <xf numFmtId="49" fontId="28" fillId="12" borderId="0" xfId="0" applyNumberFormat="1" applyFont="1" applyFill="1" applyBorder="1" applyAlignment="1">
      <alignment horizontal="left" vertical="center"/>
    </xf>
    <xf numFmtId="0" fontId="4" fillId="12" borderId="0" xfId="2" applyFont="1" applyFill="1" applyBorder="1" applyAlignment="1">
      <alignment horizontal="left"/>
    </xf>
    <xf numFmtId="0" fontId="5" fillId="12" borderId="0" xfId="2" applyFont="1" applyFill="1" applyBorder="1" applyAlignment="1">
      <alignment horizontal="left"/>
    </xf>
    <xf numFmtId="43" fontId="5" fillId="12" borderId="0" xfId="1" applyFont="1" applyFill="1"/>
    <xf numFmtId="43" fontId="0" fillId="12" borderId="0" xfId="1" applyFont="1" applyFill="1"/>
    <xf numFmtId="43" fontId="4" fillId="12" borderId="0" xfId="1" applyFont="1" applyFill="1" applyBorder="1"/>
    <xf numFmtId="43" fontId="5" fillId="12" borderId="0" xfId="1" applyFont="1" applyFill="1" applyBorder="1"/>
    <xf numFmtId="10" fontId="1" fillId="2" borderId="1" xfId="0" applyNumberFormat="1" applyFont="1" applyFill="1" applyBorder="1"/>
    <xf numFmtId="9" fontId="0" fillId="12" borderId="0" xfId="0" applyNumberFormat="1" applyFill="1"/>
    <xf numFmtId="10" fontId="0" fillId="12" borderId="0" xfId="0" applyNumberFormat="1" applyFill="1"/>
    <xf numFmtId="10" fontId="0" fillId="15" borderId="0" xfId="0" applyNumberFormat="1" applyFill="1"/>
    <xf numFmtId="14" fontId="0" fillId="12" borderId="0" xfId="0" applyNumberFormat="1" applyFill="1"/>
    <xf numFmtId="0" fontId="1" fillId="14" borderId="0" xfId="0" applyFont="1" applyFill="1" applyAlignment="1">
      <alignment horizontal="center" vertical="top" wrapText="1"/>
    </xf>
    <xf numFmtId="0" fontId="1" fillId="14" borderId="0" xfId="0" applyFont="1" applyFill="1" applyAlignment="1">
      <alignment horizontal="center" vertical="top"/>
    </xf>
    <xf numFmtId="0" fontId="9" fillId="10" borderId="0" xfId="2" applyFont="1" applyFill="1" applyAlignment="1">
      <alignment horizontal="center" vertical="center"/>
    </xf>
    <xf numFmtId="165" fontId="0" fillId="0" borderId="0" xfId="0" applyNumberFormat="1"/>
  </cellXfs>
  <cellStyles count="7">
    <cellStyle name="Milliers" xfId="1" builtinId="3"/>
    <cellStyle name="Milliers 5" xfId="6"/>
    <cellStyle name="Normal" xfId="0" builtinId="0"/>
    <cellStyle name="Normal 2" xfId="4"/>
    <cellStyle name="Normal 2 5" xfId="2"/>
    <cellStyle name="Normal_Bilan Ancenis" xfId="5"/>
    <cellStyle name="Normal_Circu. Frs" xfI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Pénalités par fournisseur</a:t>
            </a:r>
          </a:p>
        </c:rich>
      </c:tx>
      <c:overlay val="0"/>
    </c:title>
    <c:autoTitleDeleted val="0"/>
    <c:plotArea>
      <c:layout/>
      <c:barChart>
        <c:barDir val="col"/>
        <c:grouping val="clustered"/>
        <c:varyColors val="0"/>
        <c:ser>
          <c:idx val="0"/>
          <c:order val="0"/>
          <c:invertIfNegative val="0"/>
          <c:cat>
            <c:strRef>
              <c:f>Dashboard!$A$4:$A$9</c:f>
              <c:strCache>
                <c:ptCount val="6"/>
                <c:pt idx="0">
                  <c:v>Fournisseur A</c:v>
                </c:pt>
                <c:pt idx="1">
                  <c:v>Fournisseur B</c:v>
                </c:pt>
                <c:pt idx="2">
                  <c:v>Fournisseur C</c:v>
                </c:pt>
                <c:pt idx="3">
                  <c:v>Fournisseur D</c:v>
                </c:pt>
                <c:pt idx="4">
                  <c:v>Fournisseur E</c:v>
                </c:pt>
                <c:pt idx="5">
                  <c:v>Fournisseur F</c:v>
                </c:pt>
              </c:strCache>
            </c:strRef>
          </c:cat>
          <c:val>
            <c:numRef>
              <c:f>Dashboard!$C$4:$C$9</c:f>
              <c:numCache>
                <c:formatCode>_(* #,##0.00_);_(* \(#,##0.00\);_(* "-"??_);_(@_)</c:formatCode>
                <c:ptCount val="6"/>
                <c:pt idx="0">
                  <c:v>12262.934001666668</c:v>
                </c:pt>
                <c:pt idx="1">
                  <c:v>3323.9924824999998</c:v>
                </c:pt>
                <c:pt idx="2">
                  <c:v>5506.1976024999994</c:v>
                </c:pt>
                <c:pt idx="3">
                  <c:v>18709.887933333332</c:v>
                </c:pt>
                <c:pt idx="4">
                  <c:v>57753.339649166664</c:v>
                </c:pt>
                <c:pt idx="5">
                  <c:v>9351.6564220833334</c:v>
                </c:pt>
              </c:numCache>
            </c:numRef>
          </c:val>
        </c:ser>
        <c:dLbls>
          <c:showLegendKey val="0"/>
          <c:showVal val="0"/>
          <c:showCatName val="0"/>
          <c:showSerName val="0"/>
          <c:showPercent val="0"/>
          <c:showBubbleSize val="0"/>
        </c:dLbls>
        <c:gapWidth val="150"/>
        <c:axId val="320751088"/>
        <c:axId val="320751872"/>
      </c:barChart>
      <c:catAx>
        <c:axId val="320751088"/>
        <c:scaling>
          <c:orientation val="minMax"/>
        </c:scaling>
        <c:delete val="0"/>
        <c:axPos val="b"/>
        <c:title>
          <c:tx>
            <c:rich>
              <a:bodyPr/>
              <a:lstStyle/>
              <a:p>
                <a:pPr>
                  <a:defRPr/>
                </a:pPr>
                <a:r>
                  <a:rPr lang="en-US"/>
                  <a:t>Fournisseur</a:t>
                </a:r>
              </a:p>
            </c:rich>
          </c:tx>
          <c:overlay val="0"/>
        </c:title>
        <c:numFmt formatCode="General" sourceLinked="0"/>
        <c:majorTickMark val="out"/>
        <c:minorTickMark val="none"/>
        <c:tickLblPos val="nextTo"/>
        <c:crossAx val="320751872"/>
        <c:crosses val="autoZero"/>
        <c:auto val="1"/>
        <c:lblAlgn val="ctr"/>
        <c:lblOffset val="100"/>
        <c:noMultiLvlLbl val="0"/>
      </c:catAx>
      <c:valAx>
        <c:axId val="320751872"/>
        <c:scaling>
          <c:orientation val="minMax"/>
        </c:scaling>
        <c:delete val="0"/>
        <c:axPos val="l"/>
        <c:majorGridlines/>
        <c:title>
          <c:tx>
            <c:rich>
              <a:bodyPr/>
              <a:lstStyle/>
              <a:p>
                <a:pPr>
                  <a:defRPr/>
                </a:pPr>
                <a:r>
                  <a:rPr lang="en-US"/>
                  <a:t>Pénalité (DH)</a:t>
                </a:r>
              </a:p>
            </c:rich>
          </c:tx>
          <c:overlay val="0"/>
        </c:title>
        <c:numFmt formatCode="_(* #,##0.00_);_(* \(#,##0.00\);_(* &quot;-&quot;??_);_(@_)" sourceLinked="1"/>
        <c:majorTickMark val="out"/>
        <c:minorTickMark val="none"/>
        <c:tickLblPos val="nextTo"/>
        <c:crossAx val="320751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198120</xdr:colOff>
      <xdr:row>5</xdr:row>
      <xdr:rowOff>167640</xdr:rowOff>
    </xdr:from>
    <xdr:to>
      <xdr:col>6</xdr:col>
      <xdr:colOff>4404360</xdr:colOff>
      <xdr:row>18</xdr:row>
      <xdr:rowOff>129681</xdr:rowOff>
    </xdr:to>
    <xdr:pic>
      <xdr:nvPicPr>
        <xdr:cNvPr id="3" name="Image 2" descr="Image généré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85160" y="1082040"/>
          <a:ext cx="7193280" cy="2339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304800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3</xdr:col>
      <xdr:colOff>552450</xdr:colOff>
      <xdr:row>0</xdr:row>
      <xdr:rowOff>0</xdr:rowOff>
    </xdr:from>
    <xdr:ext cx="758825" cy="304800"/>
    <xdr:pic>
      <xdr:nvPicPr>
        <xdr:cNvPr id="2" name="Imag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90410" y="0"/>
          <a:ext cx="758825" cy="304800"/>
        </a:xfrm>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topLeftCell="G1" zoomScale="85" zoomScaleNormal="85" workbookViewId="0">
      <selection activeCell="P2" sqref="P2:P31"/>
    </sheetView>
  </sheetViews>
  <sheetFormatPr baseColWidth="10" defaultColWidth="8.88671875" defaultRowHeight="14.4"/>
  <cols>
    <col min="1" max="6" width="15.6640625" customWidth="1"/>
    <col min="7" max="7" width="31.44140625" customWidth="1"/>
    <col min="8" max="14" width="18.6640625" customWidth="1"/>
    <col min="15" max="15" width="20.6640625" customWidth="1"/>
    <col min="16" max="16" width="27.88671875" bestFit="1" customWidth="1"/>
  </cols>
  <sheetData>
    <row r="1" spans="1:16">
      <c r="A1" s="1" t="s">
        <v>0</v>
      </c>
      <c r="B1" s="1" t="s">
        <v>1</v>
      </c>
      <c r="C1" s="1" t="s">
        <v>186</v>
      </c>
      <c r="D1" s="1" t="s">
        <v>267</v>
      </c>
      <c r="E1" s="1" t="s">
        <v>3</v>
      </c>
      <c r="F1" s="1" t="s">
        <v>4</v>
      </c>
      <c r="G1" s="1" t="s">
        <v>5</v>
      </c>
      <c r="H1" s="1" t="s">
        <v>6</v>
      </c>
      <c r="I1" s="1" t="s">
        <v>7</v>
      </c>
      <c r="J1" s="1" t="s">
        <v>8</v>
      </c>
      <c r="K1" s="1" t="s">
        <v>9</v>
      </c>
      <c r="L1" s="1" t="s">
        <v>10</v>
      </c>
      <c r="M1" s="1" t="s">
        <v>11</v>
      </c>
      <c r="N1" s="1" t="s">
        <v>12</v>
      </c>
      <c r="O1" s="1" t="s">
        <v>13</v>
      </c>
    </row>
    <row r="2" spans="1:16">
      <c r="A2" t="s">
        <v>28</v>
      </c>
      <c r="B2" s="7" t="s">
        <v>22</v>
      </c>
      <c r="C2" t="s">
        <v>126</v>
      </c>
      <c r="D2" s="3">
        <v>802738.5</v>
      </c>
      <c r="E2" s="5">
        <f>D2</f>
        <v>802738.5</v>
      </c>
      <c r="F2" s="2">
        <f t="shared" ref="F2:F33" si="0">D2-E2</f>
        <v>0</v>
      </c>
      <c r="G2" s="60">
        <v>45637</v>
      </c>
      <c r="H2" t="s">
        <v>187</v>
      </c>
      <c r="I2">
        <f>IF(AND(G2&lt;&gt;"",A2&lt;&gt;""),G2-A2,"")</f>
        <v>61</v>
      </c>
      <c r="J2">
        <f>Paramètres!$B$2</f>
        <v>60</v>
      </c>
      <c r="K2" t="str">
        <f>IF(I2 &gt; J2,"Oui","Non")</f>
        <v>Oui</v>
      </c>
      <c r="L2">
        <f t="shared" ref="L2:L33" si="1">IF(K2="Oui",I2-J2,0)</f>
        <v>1</v>
      </c>
      <c r="M2" s="8">
        <f>IF(L2&gt;0,D2*Paramètres!$B$3*L2/360,0)</f>
        <v>66.894874999999999</v>
      </c>
      <c r="N2" t="str">
        <f t="shared" ref="N2:N33" si="2">IF(F2=0,"Soldée",IF(E2=0,"Non Payée","Partielle"))</f>
        <v>Soldée</v>
      </c>
      <c r="O2" t="str">
        <f t="shared" ref="O2:O33" si="3">IF(K2="Oui","Non conforme","Conforme")</f>
        <v>Non conforme</v>
      </c>
      <c r="P2">
        <f>IF(G2&lt;DATE(2024,6,1), 0.03, IF(G2&lt;DATE(2024,12,1), 0.0275, IF(G2&lt;DATE(2025,3,19), 0.025, 0.0225))) + 0.0085*(M2 - 1)</f>
        <v>0.58510643750000002</v>
      </c>
    </row>
    <row r="3" spans="1:16">
      <c r="A3" t="s">
        <v>29</v>
      </c>
      <c r="B3" s="7" t="s">
        <v>22</v>
      </c>
      <c r="C3" t="s">
        <v>127</v>
      </c>
      <c r="D3" s="3">
        <v>1293300.92</v>
      </c>
      <c r="E3" s="5">
        <f t="shared" ref="E3:E66" si="4">D3</f>
        <v>1293300.92</v>
      </c>
      <c r="F3" s="2">
        <f t="shared" si="0"/>
        <v>0</v>
      </c>
      <c r="G3" t="s">
        <v>46</v>
      </c>
      <c r="H3" t="s">
        <v>187</v>
      </c>
      <c r="I3">
        <f>IF(AND(G3&lt;&gt;"",A3&lt;&gt;""),G3-A3,"")</f>
        <v>36</v>
      </c>
      <c r="J3">
        <f>Paramètres!$B$2</f>
        <v>60</v>
      </c>
      <c r="K3" t="str">
        <f>IF(I3 &gt; J3,"Oui","Non")</f>
        <v>Non</v>
      </c>
      <c r="L3">
        <f t="shared" si="1"/>
        <v>0</v>
      </c>
      <c r="M3" s="8">
        <f>IF(L3&gt;0,D3*Paramètres!$B$3*L3/360,0)</f>
        <v>0</v>
      </c>
      <c r="N3" t="str">
        <f t="shared" si="2"/>
        <v>Soldée</v>
      </c>
      <c r="O3" t="str">
        <f t="shared" si="3"/>
        <v>Conforme</v>
      </c>
      <c r="P3">
        <f t="shared" ref="P3:P31" si="5">IF(G3&lt;DATE(2024,6,1), 0.03, IF(G3&lt;DATE(2024,12,1), 0.0275, IF(G3&lt;DATE(2025,3,19), 0.025, 0.0225))) + 0.0085*(M3 - 1)</f>
        <v>1.3999999999999999E-2</v>
      </c>
    </row>
    <row r="4" spans="1:16">
      <c r="A4" t="s">
        <v>30</v>
      </c>
      <c r="B4" s="7" t="s">
        <v>22</v>
      </c>
      <c r="C4" t="s">
        <v>128</v>
      </c>
      <c r="D4" s="3">
        <v>676571.83</v>
      </c>
      <c r="E4" s="5">
        <f t="shared" si="4"/>
        <v>676571.83</v>
      </c>
      <c r="F4" s="2">
        <f t="shared" si="0"/>
        <v>0</v>
      </c>
      <c r="G4" t="s">
        <v>82</v>
      </c>
      <c r="H4" t="s">
        <v>187</v>
      </c>
      <c r="I4">
        <f t="shared" ref="I4:I33" si="6">IF(AND(G4&lt;&gt;"",A4&lt;&gt;""),G4-A4,"")</f>
        <v>115</v>
      </c>
      <c r="J4">
        <f>Paramètres!$B$2</f>
        <v>60</v>
      </c>
      <c r="K4" t="str">
        <f t="shared" ref="K4:K33" si="7">IF(I4 &gt; J4,"Oui","Non")</f>
        <v>Oui</v>
      </c>
      <c r="L4">
        <f t="shared" si="1"/>
        <v>55</v>
      </c>
      <c r="M4" s="8">
        <f>IF(L4&gt;0,D4*Paramètres!$B$3*L4/360,0)</f>
        <v>3100.9542208333332</v>
      </c>
      <c r="N4" t="str">
        <f t="shared" si="2"/>
        <v>Soldée</v>
      </c>
      <c r="O4" t="str">
        <f t="shared" si="3"/>
        <v>Non conforme</v>
      </c>
      <c r="P4">
        <f t="shared" si="5"/>
        <v>26.372110877083337</v>
      </c>
    </row>
    <row r="5" spans="1:16">
      <c r="A5" t="s">
        <v>31</v>
      </c>
      <c r="B5" s="7" t="s">
        <v>22</v>
      </c>
      <c r="C5" t="s">
        <v>129</v>
      </c>
      <c r="D5" s="3">
        <v>501343.52</v>
      </c>
      <c r="E5" s="5">
        <f t="shared" si="4"/>
        <v>501343.52</v>
      </c>
      <c r="F5" s="2">
        <f t="shared" si="0"/>
        <v>0</v>
      </c>
      <c r="G5" t="s">
        <v>83</v>
      </c>
      <c r="H5" t="s">
        <v>187</v>
      </c>
      <c r="I5">
        <f t="shared" si="6"/>
        <v>75</v>
      </c>
      <c r="J5">
        <f>Paramètres!$B$2</f>
        <v>60</v>
      </c>
      <c r="K5" t="str">
        <f t="shared" si="7"/>
        <v>Oui</v>
      </c>
      <c r="L5">
        <f t="shared" si="1"/>
        <v>15</v>
      </c>
      <c r="M5" s="8">
        <f>IF(L5&gt;0,D5*Paramètres!$B$3*L5/360,0)</f>
        <v>626.67939999999999</v>
      </c>
      <c r="N5" t="str">
        <f t="shared" si="2"/>
        <v>Soldée</v>
      </c>
      <c r="O5" t="str">
        <f t="shared" si="3"/>
        <v>Non conforme</v>
      </c>
      <c r="P5">
        <f t="shared" si="5"/>
        <v>5.3407749000000004</v>
      </c>
    </row>
    <row r="6" spans="1:16">
      <c r="A6" t="s">
        <v>32</v>
      </c>
      <c r="B6" s="7" t="s">
        <v>22</v>
      </c>
      <c r="C6" t="s">
        <v>130</v>
      </c>
      <c r="D6" s="3">
        <v>654689.76</v>
      </c>
      <c r="E6" s="5">
        <f t="shared" si="4"/>
        <v>654689.76</v>
      </c>
      <c r="F6" s="2">
        <f t="shared" si="0"/>
        <v>0</v>
      </c>
      <c r="G6" t="s">
        <v>57</v>
      </c>
      <c r="H6" t="s">
        <v>187</v>
      </c>
      <c r="I6">
        <f t="shared" si="6"/>
        <v>46</v>
      </c>
      <c r="J6">
        <f>Paramètres!$B$2</f>
        <v>60</v>
      </c>
      <c r="K6" t="str">
        <f t="shared" si="7"/>
        <v>Non</v>
      </c>
      <c r="L6">
        <f t="shared" si="1"/>
        <v>0</v>
      </c>
      <c r="M6" s="8">
        <f>IF(L6&gt;0,D6*Paramètres!$B$3*L6/360,0)</f>
        <v>0</v>
      </c>
      <c r="N6" t="str">
        <f t="shared" si="2"/>
        <v>Soldée</v>
      </c>
      <c r="O6" t="str">
        <f t="shared" si="3"/>
        <v>Conforme</v>
      </c>
      <c r="P6">
        <f t="shared" si="5"/>
        <v>1.3999999999999999E-2</v>
      </c>
    </row>
    <row r="7" spans="1:16">
      <c r="A7" t="s">
        <v>33</v>
      </c>
      <c r="B7" s="7" t="s">
        <v>22</v>
      </c>
      <c r="C7" t="s">
        <v>131</v>
      </c>
      <c r="D7" s="4">
        <v>1533471.34</v>
      </c>
      <c r="E7" s="5">
        <f t="shared" si="4"/>
        <v>1533471.34</v>
      </c>
      <c r="F7" s="2">
        <f t="shared" si="0"/>
        <v>0</v>
      </c>
      <c r="G7" t="s">
        <v>84</v>
      </c>
      <c r="H7" t="s">
        <v>187</v>
      </c>
      <c r="I7">
        <f t="shared" si="6"/>
        <v>113</v>
      </c>
      <c r="J7">
        <f>Paramètres!$B$2</f>
        <v>60</v>
      </c>
      <c r="K7" t="str">
        <f t="shared" si="7"/>
        <v>Oui</v>
      </c>
      <c r="L7">
        <f t="shared" si="1"/>
        <v>53</v>
      </c>
      <c r="M7" s="8">
        <f>IF(L7&gt;0,D7*Paramètres!$B$3*L7/360,0)</f>
        <v>6772.8317516666666</v>
      </c>
      <c r="N7" t="str">
        <f t="shared" si="2"/>
        <v>Soldée</v>
      </c>
      <c r="O7" t="str">
        <f t="shared" si="3"/>
        <v>Non conforme</v>
      </c>
      <c r="P7">
        <f t="shared" si="5"/>
        <v>57.583069889166673</v>
      </c>
    </row>
    <row r="8" spans="1:16">
      <c r="A8" t="s">
        <v>34</v>
      </c>
      <c r="B8" s="7" t="s">
        <v>22</v>
      </c>
      <c r="C8" t="s">
        <v>132</v>
      </c>
      <c r="D8" s="4">
        <v>788355.59</v>
      </c>
      <c r="E8" s="5">
        <f t="shared" si="4"/>
        <v>788355.59</v>
      </c>
      <c r="F8" s="2">
        <f t="shared" si="0"/>
        <v>0</v>
      </c>
      <c r="G8" t="s">
        <v>85</v>
      </c>
      <c r="H8" t="s">
        <v>187</v>
      </c>
      <c r="I8">
        <f t="shared" si="6"/>
        <v>70</v>
      </c>
      <c r="J8">
        <f>Paramètres!$B$2</f>
        <v>60</v>
      </c>
      <c r="K8" t="str">
        <f t="shared" si="7"/>
        <v>Oui</v>
      </c>
      <c r="L8">
        <f t="shared" si="1"/>
        <v>10</v>
      </c>
      <c r="M8" s="8">
        <f>IF(L8&gt;0,D8*Paramètres!$B$3*L8/360,0)</f>
        <v>656.96299166666654</v>
      </c>
      <c r="N8" t="str">
        <f t="shared" si="2"/>
        <v>Soldée</v>
      </c>
      <c r="O8" t="str">
        <f t="shared" si="3"/>
        <v>Non conforme</v>
      </c>
      <c r="P8">
        <f t="shared" si="5"/>
        <v>5.5981854291666657</v>
      </c>
    </row>
    <row r="9" spans="1:16">
      <c r="A9" t="s">
        <v>35</v>
      </c>
      <c r="B9" s="7" t="s">
        <v>22</v>
      </c>
      <c r="C9" t="s">
        <v>133</v>
      </c>
      <c r="D9" s="3">
        <v>436197.48</v>
      </c>
      <c r="E9" s="5">
        <f t="shared" si="4"/>
        <v>436197.48</v>
      </c>
      <c r="F9" s="2">
        <f t="shared" si="0"/>
        <v>0</v>
      </c>
      <c r="G9" t="s">
        <v>86</v>
      </c>
      <c r="H9" t="s">
        <v>187</v>
      </c>
      <c r="I9">
        <f t="shared" si="6"/>
        <v>58</v>
      </c>
      <c r="J9">
        <f>Paramètres!$B$2</f>
        <v>60</v>
      </c>
      <c r="K9" t="str">
        <f t="shared" si="7"/>
        <v>Non</v>
      </c>
      <c r="L9">
        <f t="shared" si="1"/>
        <v>0</v>
      </c>
      <c r="M9" s="8">
        <f>IF(L9&gt;0,D9*Paramètres!$B$3*L9/360,0)</f>
        <v>0</v>
      </c>
      <c r="N9" t="str">
        <f t="shared" si="2"/>
        <v>Soldée</v>
      </c>
      <c r="O9" t="str">
        <f t="shared" si="3"/>
        <v>Conforme</v>
      </c>
      <c r="P9">
        <f t="shared" si="5"/>
        <v>1.3999999999999999E-2</v>
      </c>
    </row>
    <row r="10" spans="1:16">
      <c r="A10" t="s">
        <v>36</v>
      </c>
      <c r="B10" s="7" t="s">
        <v>22</v>
      </c>
      <c r="C10" t="s">
        <v>134</v>
      </c>
      <c r="D10" s="3">
        <v>403924.03</v>
      </c>
      <c r="E10" s="5">
        <f t="shared" si="4"/>
        <v>403924.03</v>
      </c>
      <c r="F10" s="2">
        <f t="shared" si="0"/>
        <v>0</v>
      </c>
      <c r="G10" t="s">
        <v>87</v>
      </c>
      <c r="H10" t="s">
        <v>187</v>
      </c>
      <c r="I10">
        <f t="shared" si="6"/>
        <v>81</v>
      </c>
      <c r="J10">
        <f>Paramètres!$B$2</f>
        <v>60</v>
      </c>
      <c r="K10" t="str">
        <f t="shared" si="7"/>
        <v>Oui</v>
      </c>
      <c r="L10">
        <f t="shared" si="1"/>
        <v>21</v>
      </c>
      <c r="M10" s="8">
        <f>IF(L10&gt;0,D10*Paramètres!$B$3*L10/360,0)</f>
        <v>706.8670525</v>
      </c>
      <c r="N10" t="str">
        <f t="shared" si="2"/>
        <v>Soldée</v>
      </c>
      <c r="O10" t="str">
        <f t="shared" si="3"/>
        <v>Non conforme</v>
      </c>
      <c r="P10">
        <f t="shared" si="5"/>
        <v>6.0223699462500004</v>
      </c>
    </row>
    <row r="11" spans="1:16">
      <c r="A11" t="s">
        <v>37</v>
      </c>
      <c r="B11" s="7" t="s">
        <v>22</v>
      </c>
      <c r="C11" t="s">
        <v>135</v>
      </c>
      <c r="D11" s="3">
        <v>663487.42000000004</v>
      </c>
      <c r="E11" s="5">
        <f t="shared" si="4"/>
        <v>663487.42000000004</v>
      </c>
      <c r="F11" s="2">
        <f t="shared" si="0"/>
        <v>0</v>
      </c>
      <c r="G11" t="s">
        <v>88</v>
      </c>
      <c r="H11" t="s">
        <v>187</v>
      </c>
      <c r="I11">
        <f t="shared" si="6"/>
        <v>66</v>
      </c>
      <c r="J11">
        <f>Paramètres!$B$2</f>
        <v>60</v>
      </c>
      <c r="K11" t="str">
        <f t="shared" si="7"/>
        <v>Oui</v>
      </c>
      <c r="L11">
        <f t="shared" si="1"/>
        <v>6</v>
      </c>
      <c r="M11" s="8">
        <f>IF(L11&gt;0,D11*Paramètres!$B$3*L11/360,0)</f>
        <v>331.74370999999996</v>
      </c>
      <c r="N11" t="str">
        <f t="shared" si="2"/>
        <v>Soldée</v>
      </c>
      <c r="O11" t="str">
        <f t="shared" si="3"/>
        <v>Non conforme</v>
      </c>
      <c r="P11">
        <f t="shared" si="5"/>
        <v>2.8338215349999998</v>
      </c>
    </row>
    <row r="12" spans="1:16">
      <c r="A12" t="s">
        <v>38</v>
      </c>
      <c r="B12" s="9" t="s">
        <v>23</v>
      </c>
      <c r="C12" t="s">
        <v>136</v>
      </c>
      <c r="D12" s="3">
        <v>392196.8</v>
      </c>
      <c r="E12" s="5">
        <f t="shared" si="4"/>
        <v>392196.8</v>
      </c>
      <c r="F12" s="2">
        <f t="shared" si="0"/>
        <v>0</v>
      </c>
      <c r="G12" t="s">
        <v>89</v>
      </c>
      <c r="H12" t="s">
        <v>187</v>
      </c>
      <c r="I12">
        <f t="shared" si="6"/>
        <v>62</v>
      </c>
      <c r="J12">
        <f>Paramètres!$B$2</f>
        <v>60</v>
      </c>
      <c r="K12" t="str">
        <f t="shared" si="7"/>
        <v>Oui</v>
      </c>
      <c r="L12">
        <f t="shared" si="1"/>
        <v>2</v>
      </c>
      <c r="M12" s="10">
        <f>IF(L12&gt;0,D12*Paramètres!$B$3*L12/360,0)</f>
        <v>65.366133333333323</v>
      </c>
      <c r="N12" t="str">
        <f t="shared" si="2"/>
        <v>Soldée</v>
      </c>
      <c r="O12" t="str">
        <f t="shared" si="3"/>
        <v>Non conforme</v>
      </c>
      <c r="P12">
        <f t="shared" si="5"/>
        <v>0.56961213333333327</v>
      </c>
    </row>
    <row r="13" spans="1:16">
      <c r="A13" t="s">
        <v>39</v>
      </c>
      <c r="B13" s="9" t="s">
        <v>23</v>
      </c>
      <c r="C13" t="s">
        <v>137</v>
      </c>
      <c r="D13" s="3">
        <v>467391.29</v>
      </c>
      <c r="E13" s="5">
        <f t="shared" si="4"/>
        <v>467391.29</v>
      </c>
      <c r="F13" s="2">
        <f t="shared" si="0"/>
        <v>0</v>
      </c>
      <c r="G13" t="s">
        <v>90</v>
      </c>
      <c r="H13" t="s">
        <v>187</v>
      </c>
      <c r="I13">
        <f t="shared" si="6"/>
        <v>100</v>
      </c>
      <c r="J13">
        <f>Paramètres!$B$2</f>
        <v>60</v>
      </c>
      <c r="K13" t="str">
        <f t="shared" si="7"/>
        <v>Oui</v>
      </c>
      <c r="L13">
        <f t="shared" si="1"/>
        <v>40</v>
      </c>
      <c r="M13" s="10">
        <f>IF(L13&gt;0,D13*Paramètres!$B$3*L13/360,0)</f>
        <v>1557.9709666666665</v>
      </c>
      <c r="N13" t="str">
        <f t="shared" si="2"/>
        <v>Soldée</v>
      </c>
      <c r="O13" t="str">
        <f t="shared" si="3"/>
        <v>Non conforme</v>
      </c>
      <c r="P13">
        <f t="shared" si="5"/>
        <v>13.256753216666667</v>
      </c>
    </row>
    <row r="14" spans="1:16">
      <c r="A14" t="s">
        <v>40</v>
      </c>
      <c r="B14" s="9" t="s">
        <v>23</v>
      </c>
      <c r="C14" t="s">
        <v>138</v>
      </c>
      <c r="D14" s="3">
        <v>206083.69</v>
      </c>
      <c r="E14" s="5">
        <f t="shared" si="4"/>
        <v>206083.69</v>
      </c>
      <c r="F14" s="2">
        <f t="shared" si="0"/>
        <v>0</v>
      </c>
      <c r="G14" t="s">
        <v>91</v>
      </c>
      <c r="H14" t="s">
        <v>187</v>
      </c>
      <c r="I14">
        <f t="shared" si="6"/>
        <v>31</v>
      </c>
      <c r="J14">
        <f>Paramètres!$B$2</f>
        <v>60</v>
      </c>
      <c r="K14" t="str">
        <f t="shared" si="7"/>
        <v>Non</v>
      </c>
      <c r="L14">
        <f t="shared" si="1"/>
        <v>0</v>
      </c>
      <c r="M14" s="10">
        <f>IF(L14&gt;0,D14*Paramètres!$B$3*L14/360,0)</f>
        <v>0</v>
      </c>
      <c r="N14" t="str">
        <f t="shared" si="2"/>
        <v>Soldée</v>
      </c>
      <c r="O14" t="str">
        <f t="shared" si="3"/>
        <v>Conforme</v>
      </c>
      <c r="P14">
        <f t="shared" si="5"/>
        <v>1.3999999999999999E-2</v>
      </c>
    </row>
    <row r="15" spans="1:16">
      <c r="A15" t="s">
        <v>41</v>
      </c>
      <c r="B15" s="9" t="s">
        <v>23</v>
      </c>
      <c r="C15" t="s">
        <v>139</v>
      </c>
      <c r="D15" s="4">
        <v>782439.31</v>
      </c>
      <c r="E15" s="5">
        <f t="shared" si="4"/>
        <v>782439.31</v>
      </c>
      <c r="F15" s="2">
        <f t="shared" si="0"/>
        <v>0</v>
      </c>
      <c r="G15" t="s">
        <v>92</v>
      </c>
      <c r="H15" t="s">
        <v>187</v>
      </c>
      <c r="I15">
        <f t="shared" si="6"/>
        <v>30</v>
      </c>
      <c r="J15">
        <f>Paramètres!$B$2</f>
        <v>60</v>
      </c>
      <c r="K15" t="str">
        <f t="shared" si="7"/>
        <v>Non</v>
      </c>
      <c r="L15">
        <f t="shared" si="1"/>
        <v>0</v>
      </c>
      <c r="M15" s="10">
        <f>IF(L15&gt;0,D15*Paramètres!$B$3*L15/360,0)</f>
        <v>0</v>
      </c>
      <c r="N15" t="str">
        <f t="shared" si="2"/>
        <v>Soldée</v>
      </c>
      <c r="O15" t="str">
        <f t="shared" si="3"/>
        <v>Conforme</v>
      </c>
      <c r="P15">
        <f t="shared" si="5"/>
        <v>1.3999999999999999E-2</v>
      </c>
    </row>
    <row r="16" spans="1:16">
      <c r="A16" t="s">
        <v>42</v>
      </c>
      <c r="B16" s="9" t="s">
        <v>23</v>
      </c>
      <c r="C16" t="s">
        <v>140</v>
      </c>
      <c r="D16" s="4">
        <v>294970.46000000002</v>
      </c>
      <c r="E16" s="5">
        <f t="shared" si="4"/>
        <v>294970.46000000002</v>
      </c>
      <c r="F16" s="2">
        <f t="shared" si="0"/>
        <v>0</v>
      </c>
      <c r="G16" t="s">
        <v>93</v>
      </c>
      <c r="H16" t="s">
        <v>187</v>
      </c>
      <c r="I16">
        <f t="shared" si="6"/>
        <v>35</v>
      </c>
      <c r="J16">
        <f>Paramètres!$B$2</f>
        <v>60</v>
      </c>
      <c r="K16" t="str">
        <f t="shared" si="7"/>
        <v>Non</v>
      </c>
      <c r="L16">
        <f t="shared" si="1"/>
        <v>0</v>
      </c>
      <c r="M16" s="10">
        <f>IF(L16&gt;0,D16*Paramètres!$B$3*L16/360,0)</f>
        <v>0</v>
      </c>
      <c r="N16" t="str">
        <f t="shared" si="2"/>
        <v>Soldée</v>
      </c>
      <c r="O16" t="str">
        <f t="shared" si="3"/>
        <v>Conforme</v>
      </c>
      <c r="P16">
        <f t="shared" si="5"/>
        <v>1.3999999999999999E-2</v>
      </c>
    </row>
    <row r="17" spans="1:16">
      <c r="A17" t="s">
        <v>43</v>
      </c>
      <c r="B17" s="9" t="s">
        <v>23</v>
      </c>
      <c r="C17" t="s">
        <v>141</v>
      </c>
      <c r="D17" s="4">
        <v>632527.09</v>
      </c>
      <c r="E17" s="5">
        <f t="shared" si="4"/>
        <v>632527.09</v>
      </c>
      <c r="F17" s="2">
        <f t="shared" si="0"/>
        <v>0</v>
      </c>
      <c r="G17" t="s">
        <v>94</v>
      </c>
      <c r="H17" t="s">
        <v>187</v>
      </c>
      <c r="I17">
        <f t="shared" si="6"/>
        <v>87</v>
      </c>
      <c r="J17">
        <f>Paramètres!$B$2</f>
        <v>60</v>
      </c>
      <c r="K17" t="str">
        <f t="shared" si="7"/>
        <v>Oui</v>
      </c>
      <c r="L17">
        <f t="shared" si="1"/>
        <v>27</v>
      </c>
      <c r="M17" s="10">
        <f>IF(L17&gt;0,D17*Paramètres!$B$3*L17/360,0)</f>
        <v>1423.1859525</v>
      </c>
      <c r="N17" t="str">
        <f t="shared" si="2"/>
        <v>Soldée</v>
      </c>
      <c r="O17" t="str">
        <f t="shared" si="3"/>
        <v>Non conforme</v>
      </c>
      <c r="P17">
        <f t="shared" si="5"/>
        <v>12.111080596250002</v>
      </c>
    </row>
    <row r="18" spans="1:16">
      <c r="A18" t="s">
        <v>44</v>
      </c>
      <c r="B18" s="9" t="s">
        <v>23</v>
      </c>
      <c r="C18" t="s">
        <v>142</v>
      </c>
      <c r="D18" s="4">
        <v>184979.62</v>
      </c>
      <c r="E18" s="5">
        <f t="shared" si="4"/>
        <v>184979.62</v>
      </c>
      <c r="F18" s="2">
        <f t="shared" si="0"/>
        <v>0</v>
      </c>
      <c r="G18" t="s">
        <v>95</v>
      </c>
      <c r="H18" t="s">
        <v>187</v>
      </c>
      <c r="I18">
        <f t="shared" si="6"/>
        <v>78</v>
      </c>
      <c r="J18">
        <f>Paramètres!$B$2</f>
        <v>60</v>
      </c>
      <c r="K18" t="str">
        <f t="shared" si="7"/>
        <v>Oui</v>
      </c>
      <c r="L18">
        <f t="shared" si="1"/>
        <v>18</v>
      </c>
      <c r="M18" s="10">
        <f>IF(L18&gt;0,D18*Paramètres!$B$3*L18/360,0)</f>
        <v>277.46942999999999</v>
      </c>
      <c r="N18" t="str">
        <f t="shared" si="2"/>
        <v>Soldée</v>
      </c>
      <c r="O18" t="str">
        <f t="shared" si="3"/>
        <v>Non conforme</v>
      </c>
      <c r="P18">
        <f t="shared" si="5"/>
        <v>2.3724901549999999</v>
      </c>
    </row>
    <row r="19" spans="1:16">
      <c r="A19" t="s">
        <v>45</v>
      </c>
      <c r="B19" s="9" t="s">
        <v>23</v>
      </c>
      <c r="C19" t="s">
        <v>143</v>
      </c>
      <c r="D19" s="3">
        <v>2170120.9</v>
      </c>
      <c r="E19" s="5">
        <f t="shared" si="4"/>
        <v>2170120.9</v>
      </c>
      <c r="F19" s="2">
        <f t="shared" si="0"/>
        <v>0</v>
      </c>
      <c r="G19" t="s">
        <v>96</v>
      </c>
      <c r="H19" t="s">
        <v>187</v>
      </c>
      <c r="I19">
        <f t="shared" si="6"/>
        <v>51</v>
      </c>
      <c r="J19">
        <f>Paramètres!$B$2</f>
        <v>60</v>
      </c>
      <c r="K19" t="str">
        <f t="shared" si="7"/>
        <v>Non</v>
      </c>
      <c r="L19">
        <f t="shared" si="1"/>
        <v>0</v>
      </c>
      <c r="M19" s="10">
        <f>IF(L19&gt;0,D19*Paramètres!$B$3*L19/360,0)</f>
        <v>0</v>
      </c>
      <c r="N19" t="str">
        <f t="shared" si="2"/>
        <v>Soldée</v>
      </c>
      <c r="O19" t="str">
        <f t="shared" si="3"/>
        <v>Conforme</v>
      </c>
      <c r="P19">
        <f t="shared" si="5"/>
        <v>1.3999999999999999E-2</v>
      </c>
    </row>
    <row r="20" spans="1:16">
      <c r="A20" t="s">
        <v>46</v>
      </c>
      <c r="B20" s="9" t="s">
        <v>23</v>
      </c>
      <c r="C20" t="s">
        <v>144</v>
      </c>
      <c r="D20" s="3">
        <v>391991.71</v>
      </c>
      <c r="E20" s="5">
        <f t="shared" si="4"/>
        <v>391991.71</v>
      </c>
      <c r="F20" s="2">
        <f t="shared" si="0"/>
        <v>0</v>
      </c>
      <c r="G20" t="s">
        <v>82</v>
      </c>
      <c r="H20" t="s">
        <v>187</v>
      </c>
      <c r="I20">
        <f t="shared" si="6"/>
        <v>51</v>
      </c>
      <c r="J20">
        <f>Paramètres!$B$2</f>
        <v>60</v>
      </c>
      <c r="K20" t="str">
        <f t="shared" si="7"/>
        <v>Non</v>
      </c>
      <c r="L20">
        <f t="shared" si="1"/>
        <v>0</v>
      </c>
      <c r="M20" s="10">
        <f>IF(L20&gt;0,D20*Paramètres!$B$3*L20/360,0)</f>
        <v>0</v>
      </c>
      <c r="N20" t="str">
        <f t="shared" si="2"/>
        <v>Soldée</v>
      </c>
      <c r="O20" t="str">
        <f t="shared" si="3"/>
        <v>Conforme</v>
      </c>
      <c r="P20">
        <f t="shared" si="5"/>
        <v>1.3999999999999999E-2</v>
      </c>
    </row>
    <row r="21" spans="1:16">
      <c r="A21" t="s">
        <v>47</v>
      </c>
      <c r="B21" s="9" t="s">
        <v>23</v>
      </c>
      <c r="C21" t="s">
        <v>145</v>
      </c>
      <c r="D21" s="3">
        <v>427242.15</v>
      </c>
      <c r="E21" s="5">
        <f t="shared" si="4"/>
        <v>427242.15</v>
      </c>
      <c r="F21" s="2">
        <f t="shared" si="0"/>
        <v>0</v>
      </c>
      <c r="G21" t="s">
        <v>67</v>
      </c>
      <c r="H21" t="s">
        <v>187</v>
      </c>
      <c r="I21">
        <f t="shared" si="6"/>
        <v>47</v>
      </c>
      <c r="J21">
        <f>Paramètres!$B$2</f>
        <v>60</v>
      </c>
      <c r="K21" t="str">
        <f t="shared" si="7"/>
        <v>Non</v>
      </c>
      <c r="L21">
        <f t="shared" si="1"/>
        <v>0</v>
      </c>
      <c r="M21" s="10">
        <f>IF(L21&gt;0,D21*Paramètres!$B$3*L21/360,0)</f>
        <v>0</v>
      </c>
      <c r="N21" t="str">
        <f t="shared" si="2"/>
        <v>Soldée</v>
      </c>
      <c r="O21" t="str">
        <f t="shared" si="3"/>
        <v>Conforme</v>
      </c>
      <c r="P21">
        <f t="shared" si="5"/>
        <v>1.3999999999999999E-2</v>
      </c>
    </row>
    <row r="22" spans="1:16">
      <c r="A22" t="s">
        <v>48</v>
      </c>
      <c r="B22" s="12" t="s">
        <v>24</v>
      </c>
      <c r="C22" t="s">
        <v>146</v>
      </c>
      <c r="D22" s="3">
        <v>566628.76</v>
      </c>
      <c r="E22" s="5">
        <f t="shared" si="4"/>
        <v>566628.76</v>
      </c>
      <c r="F22" s="2">
        <f t="shared" si="0"/>
        <v>0</v>
      </c>
      <c r="G22" t="s">
        <v>35</v>
      </c>
      <c r="H22" t="s">
        <v>187</v>
      </c>
      <c r="I22">
        <f t="shared" si="6"/>
        <v>33</v>
      </c>
      <c r="J22">
        <f>Paramètres!$B$2</f>
        <v>60</v>
      </c>
      <c r="K22" t="str">
        <f t="shared" si="7"/>
        <v>Non</v>
      </c>
      <c r="L22">
        <f t="shared" si="1"/>
        <v>0</v>
      </c>
      <c r="M22" s="13">
        <f>IF(L22&gt;0,D22*Paramètres!$B$3*L22/360,0)</f>
        <v>0</v>
      </c>
      <c r="N22" t="str">
        <f t="shared" si="2"/>
        <v>Soldée</v>
      </c>
      <c r="O22" t="str">
        <f t="shared" si="3"/>
        <v>Conforme</v>
      </c>
      <c r="P22">
        <f t="shared" si="5"/>
        <v>1.3999999999999999E-2</v>
      </c>
    </row>
    <row r="23" spans="1:16">
      <c r="A23" t="s">
        <v>49</v>
      </c>
      <c r="B23" s="12" t="s">
        <v>24</v>
      </c>
      <c r="C23" t="s">
        <v>147</v>
      </c>
      <c r="D23" s="3">
        <v>307278.71000000002</v>
      </c>
      <c r="E23" s="5">
        <f t="shared" si="4"/>
        <v>307278.71000000002</v>
      </c>
      <c r="F23" s="2">
        <f t="shared" si="0"/>
        <v>0</v>
      </c>
      <c r="G23" t="s">
        <v>97</v>
      </c>
      <c r="H23" t="s">
        <v>187</v>
      </c>
      <c r="I23">
        <f t="shared" si="6"/>
        <v>87</v>
      </c>
      <c r="J23">
        <f>Paramètres!$B$2</f>
        <v>60</v>
      </c>
      <c r="K23" t="str">
        <f t="shared" si="7"/>
        <v>Oui</v>
      </c>
      <c r="L23">
        <f t="shared" si="1"/>
        <v>27</v>
      </c>
      <c r="M23" s="13">
        <f>IF(L23&gt;0,D23*Paramètres!$B$3*L23/360,0)</f>
        <v>691.37709749999999</v>
      </c>
      <c r="N23" t="str">
        <f t="shared" si="2"/>
        <v>Soldée</v>
      </c>
      <c r="O23" t="str">
        <f t="shared" si="3"/>
        <v>Non conforme</v>
      </c>
      <c r="P23">
        <f t="shared" si="5"/>
        <v>5.8907053287500002</v>
      </c>
    </row>
    <row r="24" spans="1:16">
      <c r="A24" t="s">
        <v>50</v>
      </c>
      <c r="B24" s="12" t="s">
        <v>24</v>
      </c>
      <c r="C24" t="s">
        <v>148</v>
      </c>
      <c r="D24" s="3">
        <v>519697.55</v>
      </c>
      <c r="E24" s="5">
        <f t="shared" si="4"/>
        <v>519697.55</v>
      </c>
      <c r="F24" s="2">
        <f t="shared" si="0"/>
        <v>0</v>
      </c>
      <c r="G24" t="s">
        <v>98</v>
      </c>
      <c r="H24" t="s">
        <v>187</v>
      </c>
      <c r="I24">
        <f t="shared" si="6"/>
        <v>100</v>
      </c>
      <c r="J24">
        <f>Paramètres!$B$2</f>
        <v>60</v>
      </c>
      <c r="K24" t="str">
        <f t="shared" si="7"/>
        <v>Oui</v>
      </c>
      <c r="L24">
        <f t="shared" si="1"/>
        <v>40</v>
      </c>
      <c r="M24" s="13">
        <f>IF(L24&gt;0,D24*Paramètres!$B$3*L24/360,0)</f>
        <v>1732.3251666666665</v>
      </c>
      <c r="N24" t="str">
        <f t="shared" si="2"/>
        <v>Soldée</v>
      </c>
      <c r="O24" t="str">
        <f t="shared" si="3"/>
        <v>Non conforme</v>
      </c>
      <c r="P24">
        <f t="shared" si="5"/>
        <v>14.738763916666667</v>
      </c>
    </row>
    <row r="25" spans="1:16">
      <c r="A25" t="s">
        <v>51</v>
      </c>
      <c r="B25" s="12" t="s">
        <v>24</v>
      </c>
      <c r="C25" t="s">
        <v>149</v>
      </c>
      <c r="D25" s="3">
        <v>485679.51</v>
      </c>
      <c r="E25" s="5">
        <f t="shared" si="4"/>
        <v>485679.51</v>
      </c>
      <c r="F25" s="2">
        <f t="shared" si="0"/>
        <v>0</v>
      </c>
      <c r="G25" t="s">
        <v>99</v>
      </c>
      <c r="H25" t="s">
        <v>187</v>
      </c>
      <c r="I25">
        <f t="shared" si="6"/>
        <v>98</v>
      </c>
      <c r="J25">
        <f>Paramètres!$B$2</f>
        <v>60</v>
      </c>
      <c r="K25" t="str">
        <f t="shared" si="7"/>
        <v>Oui</v>
      </c>
      <c r="L25">
        <f t="shared" si="1"/>
        <v>38</v>
      </c>
      <c r="M25" s="13">
        <f>IF(L25&gt;0,D25*Paramètres!$B$3*L25/360,0)</f>
        <v>1537.985115</v>
      </c>
      <c r="N25" t="str">
        <f t="shared" si="2"/>
        <v>Soldée</v>
      </c>
      <c r="O25" t="str">
        <f t="shared" si="3"/>
        <v>Non conforme</v>
      </c>
      <c r="P25">
        <f t="shared" si="5"/>
        <v>13.086873477500001</v>
      </c>
    </row>
    <row r="26" spans="1:16">
      <c r="A26" t="s">
        <v>52</v>
      </c>
      <c r="B26" s="12" t="s">
        <v>24</v>
      </c>
      <c r="C26" t="s">
        <v>150</v>
      </c>
      <c r="D26" s="3">
        <v>270735.59000000003</v>
      </c>
      <c r="E26" s="5">
        <f t="shared" si="4"/>
        <v>270735.59000000003</v>
      </c>
      <c r="F26" s="2">
        <f t="shared" si="0"/>
        <v>0</v>
      </c>
      <c r="G26" t="s">
        <v>100</v>
      </c>
      <c r="H26" t="s">
        <v>187</v>
      </c>
      <c r="I26">
        <f t="shared" si="6"/>
        <v>56</v>
      </c>
      <c r="J26">
        <f>Paramètres!$B$2</f>
        <v>60</v>
      </c>
      <c r="K26" t="str">
        <f t="shared" si="7"/>
        <v>Non</v>
      </c>
      <c r="L26">
        <f t="shared" si="1"/>
        <v>0</v>
      </c>
      <c r="M26" s="13">
        <f>IF(L26&gt;0,D26*Paramètres!$B$3*L26/360,0)</f>
        <v>0</v>
      </c>
      <c r="N26" t="str">
        <f t="shared" si="2"/>
        <v>Soldée</v>
      </c>
      <c r="O26" t="str">
        <f t="shared" si="3"/>
        <v>Conforme</v>
      </c>
      <c r="P26">
        <f t="shared" si="5"/>
        <v>1.3999999999999999E-2</v>
      </c>
    </row>
    <row r="27" spans="1:16">
      <c r="A27" t="s">
        <v>53</v>
      </c>
      <c r="B27" s="12" t="s">
        <v>24</v>
      </c>
      <c r="C27" t="s">
        <v>151</v>
      </c>
      <c r="D27" s="3">
        <v>264707.15999999997</v>
      </c>
      <c r="E27" s="5">
        <f t="shared" si="4"/>
        <v>264707.15999999997</v>
      </c>
      <c r="F27" s="2">
        <f t="shared" si="0"/>
        <v>0</v>
      </c>
      <c r="G27" t="s">
        <v>59</v>
      </c>
      <c r="H27" t="s">
        <v>187</v>
      </c>
      <c r="I27">
        <f t="shared" si="6"/>
        <v>76</v>
      </c>
      <c r="J27">
        <f>Paramètres!$B$2</f>
        <v>60</v>
      </c>
      <c r="K27" t="str">
        <f t="shared" si="7"/>
        <v>Oui</v>
      </c>
      <c r="L27">
        <f t="shared" si="1"/>
        <v>16</v>
      </c>
      <c r="M27" s="13">
        <f>IF(L27&gt;0,D27*Paramètres!$B$3*L27/360,0)</f>
        <v>352.94287999999995</v>
      </c>
      <c r="N27" t="str">
        <f t="shared" si="2"/>
        <v>Soldée</v>
      </c>
      <c r="O27" t="str">
        <f t="shared" si="3"/>
        <v>Non conforme</v>
      </c>
      <c r="P27">
        <f t="shared" si="5"/>
        <v>3.0140144799999997</v>
      </c>
    </row>
    <row r="28" spans="1:16">
      <c r="A28" t="s">
        <v>54</v>
      </c>
      <c r="B28" s="12" t="s">
        <v>24</v>
      </c>
      <c r="C28" t="s">
        <v>152</v>
      </c>
      <c r="D28" s="3">
        <v>556043.55000000005</v>
      </c>
      <c r="E28" s="5">
        <f t="shared" si="4"/>
        <v>556043.55000000005</v>
      </c>
      <c r="F28" s="2">
        <f t="shared" si="0"/>
        <v>0</v>
      </c>
      <c r="G28" t="s">
        <v>101</v>
      </c>
      <c r="H28" t="s">
        <v>187</v>
      </c>
      <c r="I28">
        <f t="shared" si="6"/>
        <v>34</v>
      </c>
      <c r="J28">
        <f>Paramètres!$B$2</f>
        <v>60</v>
      </c>
      <c r="K28" t="str">
        <f t="shared" si="7"/>
        <v>Non</v>
      </c>
      <c r="L28">
        <f t="shared" si="1"/>
        <v>0</v>
      </c>
      <c r="M28" s="13">
        <f>IF(L28&gt;0,D28*Paramètres!$B$3*L28/360,0)</f>
        <v>0</v>
      </c>
      <c r="N28" t="str">
        <f t="shared" si="2"/>
        <v>Soldée</v>
      </c>
      <c r="O28" t="str">
        <f t="shared" si="3"/>
        <v>Conforme</v>
      </c>
      <c r="P28">
        <f t="shared" si="5"/>
        <v>1.3999999999999999E-2</v>
      </c>
    </row>
    <row r="29" spans="1:16">
      <c r="A29" t="s">
        <v>54</v>
      </c>
      <c r="B29" s="12" t="s">
        <v>24</v>
      </c>
      <c r="C29" t="s">
        <v>153</v>
      </c>
      <c r="D29" s="3">
        <v>291956.84000000003</v>
      </c>
      <c r="E29" s="5">
        <f t="shared" si="4"/>
        <v>291956.84000000003</v>
      </c>
      <c r="F29" s="2">
        <f t="shared" si="0"/>
        <v>0</v>
      </c>
      <c r="G29" t="s">
        <v>89</v>
      </c>
      <c r="H29" t="s">
        <v>187</v>
      </c>
      <c r="I29">
        <f t="shared" si="6"/>
        <v>68</v>
      </c>
      <c r="J29">
        <f>Paramètres!$B$2</f>
        <v>60</v>
      </c>
      <c r="K29" t="str">
        <f t="shared" si="7"/>
        <v>Oui</v>
      </c>
      <c r="L29">
        <f t="shared" si="1"/>
        <v>8</v>
      </c>
      <c r="M29" s="13">
        <f>IF(L29&gt;0,D29*Paramètres!$B$3*L29/360,0)</f>
        <v>194.63789333333335</v>
      </c>
      <c r="N29" t="str">
        <f t="shared" si="2"/>
        <v>Soldée</v>
      </c>
      <c r="O29" t="str">
        <f t="shared" si="3"/>
        <v>Non conforme</v>
      </c>
      <c r="P29">
        <f t="shared" si="5"/>
        <v>1.6684220933333336</v>
      </c>
    </row>
    <row r="30" spans="1:16">
      <c r="A30" t="s">
        <v>55</v>
      </c>
      <c r="B30" s="12" t="s">
        <v>24</v>
      </c>
      <c r="C30" t="s">
        <v>154</v>
      </c>
      <c r="D30" s="3">
        <v>352656.61</v>
      </c>
      <c r="E30" s="5">
        <f t="shared" si="4"/>
        <v>352656.61</v>
      </c>
      <c r="F30" s="2">
        <f t="shared" si="0"/>
        <v>0</v>
      </c>
      <c r="G30" t="s">
        <v>102</v>
      </c>
      <c r="H30" t="s">
        <v>187</v>
      </c>
      <c r="I30">
        <f t="shared" si="6"/>
        <v>60</v>
      </c>
      <c r="J30">
        <f>Paramètres!$B$2</f>
        <v>60</v>
      </c>
      <c r="K30" t="str">
        <f t="shared" si="7"/>
        <v>Non</v>
      </c>
      <c r="L30">
        <f t="shared" si="1"/>
        <v>0</v>
      </c>
      <c r="M30" s="13">
        <f>IF(L30&gt;0,D30*Paramètres!$B$3*L30/360,0)</f>
        <v>0</v>
      </c>
      <c r="N30" t="str">
        <f t="shared" si="2"/>
        <v>Soldée</v>
      </c>
      <c r="O30" t="str">
        <f t="shared" si="3"/>
        <v>Conforme</v>
      </c>
      <c r="P30">
        <f t="shared" si="5"/>
        <v>1.3999999999999999E-2</v>
      </c>
    </row>
    <row r="31" spans="1:16">
      <c r="A31" t="s">
        <v>56</v>
      </c>
      <c r="B31" s="12" t="s">
        <v>24</v>
      </c>
      <c r="C31" t="s">
        <v>155</v>
      </c>
      <c r="D31" s="3">
        <v>217511.88</v>
      </c>
      <c r="E31" s="5">
        <f t="shared" si="4"/>
        <v>217511.88</v>
      </c>
      <c r="F31" s="2">
        <f t="shared" si="0"/>
        <v>0</v>
      </c>
      <c r="G31" t="s">
        <v>48</v>
      </c>
      <c r="H31" t="s">
        <v>187</v>
      </c>
      <c r="I31">
        <f t="shared" si="6"/>
        <v>115</v>
      </c>
      <c r="J31">
        <f>Paramètres!$B$2</f>
        <v>60</v>
      </c>
      <c r="K31" t="str">
        <f t="shared" si="7"/>
        <v>Oui</v>
      </c>
      <c r="L31">
        <f t="shared" si="1"/>
        <v>55</v>
      </c>
      <c r="M31" s="13">
        <f>IF(L31&gt;0,D31*Paramètres!$B$3*L31/360,0)</f>
        <v>996.92944999999986</v>
      </c>
      <c r="N31" t="str">
        <f t="shared" si="2"/>
        <v>Soldée</v>
      </c>
      <c r="O31" t="str">
        <f t="shared" si="3"/>
        <v>Non conforme</v>
      </c>
      <c r="P31">
        <f t="shared" si="5"/>
        <v>8.487900325</v>
      </c>
    </row>
    <row r="32" spans="1:16">
      <c r="A32" t="s">
        <v>57</v>
      </c>
      <c r="B32" s="6" t="s">
        <v>25</v>
      </c>
      <c r="C32" t="s">
        <v>156</v>
      </c>
      <c r="D32" s="3">
        <v>1850029.56</v>
      </c>
      <c r="E32" s="5">
        <f t="shared" si="4"/>
        <v>1850029.56</v>
      </c>
      <c r="F32" s="2">
        <f t="shared" si="0"/>
        <v>0</v>
      </c>
      <c r="G32" t="s">
        <v>103</v>
      </c>
      <c r="H32" t="s">
        <v>187</v>
      </c>
      <c r="I32">
        <f t="shared" si="6"/>
        <v>107</v>
      </c>
      <c r="J32">
        <f>Paramètres!$B$2</f>
        <v>60</v>
      </c>
      <c r="K32" t="str">
        <f t="shared" si="7"/>
        <v>Oui</v>
      </c>
      <c r="L32">
        <f t="shared" si="1"/>
        <v>47</v>
      </c>
      <c r="M32" s="15">
        <f>IF(L32&gt;0,D32*Paramètres!$B$3*L32/360,0)</f>
        <v>7245.9491099999996</v>
      </c>
      <c r="N32" t="str">
        <f t="shared" si="2"/>
        <v>Soldée</v>
      </c>
      <c r="O32" t="str">
        <f t="shared" si="3"/>
        <v>Non conforme</v>
      </c>
    </row>
    <row r="33" spans="1:15">
      <c r="A33" t="s">
        <v>58</v>
      </c>
      <c r="B33" s="6" t="s">
        <v>25</v>
      </c>
      <c r="C33" t="s">
        <v>157</v>
      </c>
      <c r="D33" s="3">
        <v>2093625.33</v>
      </c>
      <c r="E33" s="5">
        <f t="shared" si="4"/>
        <v>2093625.33</v>
      </c>
      <c r="F33" s="2">
        <f t="shared" si="0"/>
        <v>0</v>
      </c>
      <c r="G33" t="s">
        <v>104</v>
      </c>
      <c r="H33" t="s">
        <v>187</v>
      </c>
      <c r="I33">
        <f t="shared" si="6"/>
        <v>60</v>
      </c>
      <c r="J33">
        <f>Paramètres!$B$2</f>
        <v>60</v>
      </c>
      <c r="K33" t="str">
        <f t="shared" si="7"/>
        <v>Non</v>
      </c>
      <c r="L33">
        <f t="shared" si="1"/>
        <v>0</v>
      </c>
      <c r="M33" s="15">
        <f>IF(L33&gt;0,D33*Paramètres!$B$3*L33/360,0)</f>
        <v>0</v>
      </c>
      <c r="N33" t="str">
        <f t="shared" si="2"/>
        <v>Soldée</v>
      </c>
      <c r="O33" t="str">
        <f t="shared" si="3"/>
        <v>Conforme</v>
      </c>
    </row>
    <row r="34" spans="1:15">
      <c r="A34" t="s">
        <v>59</v>
      </c>
      <c r="B34" s="6" t="s">
        <v>25</v>
      </c>
      <c r="C34" t="s">
        <v>158</v>
      </c>
      <c r="D34" s="4">
        <v>1049175.6599999999</v>
      </c>
      <c r="E34" s="5">
        <f t="shared" si="4"/>
        <v>1049175.6599999999</v>
      </c>
      <c r="F34" s="2">
        <f t="shared" ref="F34:F65" si="8">D34-E34</f>
        <v>0</v>
      </c>
      <c r="G34" t="s">
        <v>105</v>
      </c>
      <c r="H34" t="s">
        <v>187</v>
      </c>
      <c r="I34">
        <f t="shared" ref="I34:I65" si="9">IF(AND(G34&lt;&gt;"",A34&lt;&gt;""),G34-A34,"")</f>
        <v>73</v>
      </c>
      <c r="J34">
        <f>Paramètres!$B$2</f>
        <v>60</v>
      </c>
      <c r="K34" t="str">
        <f t="shared" ref="K34:K65" si="10">IF(I34 &gt; J34,"Oui","Non")</f>
        <v>Oui</v>
      </c>
      <c r="L34">
        <f t="shared" ref="L34:L65" si="11">IF(K34="Oui",I34-J34,0)</f>
        <v>13</v>
      </c>
      <c r="M34" s="15">
        <f>IF(L34&gt;0,D34*Paramètres!$B$3*L34/360,0)</f>
        <v>1136.6069649999999</v>
      </c>
      <c r="N34" t="str">
        <f t="shared" ref="N34:N65" si="12">IF(F34=0,"Soldée",IF(E34=0,"Non Payée","Partielle"))</f>
        <v>Soldée</v>
      </c>
      <c r="O34" t="str">
        <f t="shared" ref="O34:O65" si="13">IF(K34="Oui","Non conforme","Conforme")</f>
        <v>Non conforme</v>
      </c>
    </row>
    <row r="35" spans="1:15">
      <c r="A35" t="s">
        <v>59</v>
      </c>
      <c r="B35" s="6" t="s">
        <v>25</v>
      </c>
      <c r="C35" t="s">
        <v>159</v>
      </c>
      <c r="D35" s="3">
        <v>10000</v>
      </c>
      <c r="E35" s="5">
        <f t="shared" si="4"/>
        <v>10000</v>
      </c>
      <c r="F35" s="2">
        <f t="shared" si="8"/>
        <v>0</v>
      </c>
      <c r="G35" t="s">
        <v>106</v>
      </c>
      <c r="H35" t="s">
        <v>187</v>
      </c>
      <c r="I35">
        <f t="shared" si="9"/>
        <v>110</v>
      </c>
      <c r="J35">
        <f>Paramètres!$B$2</f>
        <v>60</v>
      </c>
      <c r="K35" t="str">
        <f t="shared" si="10"/>
        <v>Oui</v>
      </c>
      <c r="L35">
        <f t="shared" si="11"/>
        <v>50</v>
      </c>
      <c r="M35" s="15">
        <f>IF(L35&gt;0,D35*Paramètres!$B$3*L35/360,0)</f>
        <v>41.666666666666664</v>
      </c>
      <c r="N35" t="str">
        <f t="shared" si="12"/>
        <v>Soldée</v>
      </c>
      <c r="O35" t="str">
        <f t="shared" si="13"/>
        <v>Non conforme</v>
      </c>
    </row>
    <row r="36" spans="1:15">
      <c r="A36" t="s">
        <v>60</v>
      </c>
      <c r="B36" s="6" t="s">
        <v>25</v>
      </c>
      <c r="C36" t="s">
        <v>160</v>
      </c>
      <c r="D36" s="4">
        <v>226376.19</v>
      </c>
      <c r="E36" s="5">
        <f t="shared" si="4"/>
        <v>226376.19</v>
      </c>
      <c r="F36" s="2">
        <f t="shared" si="8"/>
        <v>0</v>
      </c>
      <c r="G36" t="s">
        <v>107</v>
      </c>
      <c r="H36" t="s">
        <v>187</v>
      </c>
      <c r="I36">
        <f t="shared" si="9"/>
        <v>61</v>
      </c>
      <c r="J36">
        <f>Paramètres!$B$2</f>
        <v>60</v>
      </c>
      <c r="K36" t="str">
        <f t="shared" si="10"/>
        <v>Oui</v>
      </c>
      <c r="L36">
        <f t="shared" si="11"/>
        <v>1</v>
      </c>
      <c r="M36" s="15">
        <f>IF(L36&gt;0,D36*Paramètres!$B$3*L36/360,0)</f>
        <v>18.864682499999997</v>
      </c>
      <c r="N36" t="str">
        <f t="shared" si="12"/>
        <v>Soldée</v>
      </c>
      <c r="O36" t="str">
        <f t="shared" si="13"/>
        <v>Non conforme</v>
      </c>
    </row>
    <row r="37" spans="1:15">
      <c r="A37" t="s">
        <v>61</v>
      </c>
      <c r="B37" s="6" t="s">
        <v>25</v>
      </c>
      <c r="C37" t="s">
        <v>161</v>
      </c>
      <c r="D37" s="4">
        <v>167983.04</v>
      </c>
      <c r="E37" s="5">
        <f t="shared" si="4"/>
        <v>167983.04</v>
      </c>
      <c r="F37" s="2">
        <f t="shared" si="8"/>
        <v>0</v>
      </c>
      <c r="G37" t="s">
        <v>108</v>
      </c>
      <c r="H37" t="s">
        <v>187</v>
      </c>
      <c r="I37">
        <f t="shared" si="9"/>
        <v>70</v>
      </c>
      <c r="J37">
        <f>Paramètres!$B$2</f>
        <v>60</v>
      </c>
      <c r="K37" t="str">
        <f t="shared" si="10"/>
        <v>Oui</v>
      </c>
      <c r="L37">
        <f t="shared" si="11"/>
        <v>10</v>
      </c>
      <c r="M37" s="15">
        <f>IF(L37&gt;0,D37*Paramètres!$B$3*L37/360,0)</f>
        <v>139.98586666666668</v>
      </c>
      <c r="N37" t="str">
        <f t="shared" si="12"/>
        <v>Soldée</v>
      </c>
      <c r="O37" t="str">
        <f t="shared" si="13"/>
        <v>Non conforme</v>
      </c>
    </row>
    <row r="38" spans="1:15">
      <c r="A38" t="s">
        <v>62</v>
      </c>
      <c r="B38" s="6" t="s">
        <v>25</v>
      </c>
      <c r="C38" t="s">
        <v>162</v>
      </c>
      <c r="D38" s="4">
        <v>624726.82999999996</v>
      </c>
      <c r="E38" s="5">
        <f t="shared" si="4"/>
        <v>624726.82999999996</v>
      </c>
      <c r="F38" s="2">
        <f t="shared" si="8"/>
        <v>0</v>
      </c>
      <c r="G38" t="s">
        <v>109</v>
      </c>
      <c r="H38" t="s">
        <v>187</v>
      </c>
      <c r="I38">
        <f t="shared" si="9"/>
        <v>65</v>
      </c>
      <c r="J38">
        <f>Paramètres!$B$2</f>
        <v>60</v>
      </c>
      <c r="K38" t="str">
        <f t="shared" si="10"/>
        <v>Oui</v>
      </c>
      <c r="L38">
        <f t="shared" si="11"/>
        <v>5</v>
      </c>
      <c r="M38" s="15">
        <f>IF(L38&gt;0,D38*Paramètres!$B$3*L38/360,0)</f>
        <v>260.30284583333332</v>
      </c>
      <c r="N38" t="str">
        <f t="shared" si="12"/>
        <v>Soldée</v>
      </c>
      <c r="O38" t="str">
        <f t="shared" si="13"/>
        <v>Non conforme</v>
      </c>
    </row>
    <row r="39" spans="1:15">
      <c r="A39" t="s">
        <v>38</v>
      </c>
      <c r="B39" s="6" t="s">
        <v>25</v>
      </c>
      <c r="C39" t="s">
        <v>163</v>
      </c>
      <c r="D39" s="3">
        <v>554143.19999999995</v>
      </c>
      <c r="E39" s="5">
        <f t="shared" si="4"/>
        <v>554143.19999999995</v>
      </c>
      <c r="F39" s="2">
        <f t="shared" si="8"/>
        <v>0</v>
      </c>
      <c r="G39" t="s">
        <v>110</v>
      </c>
      <c r="H39" t="s">
        <v>187</v>
      </c>
      <c r="I39">
        <f t="shared" si="9"/>
        <v>75</v>
      </c>
      <c r="J39">
        <f>Paramètres!$B$2</f>
        <v>60</v>
      </c>
      <c r="K39" t="str">
        <f t="shared" si="10"/>
        <v>Oui</v>
      </c>
      <c r="L39">
        <f t="shared" si="11"/>
        <v>15</v>
      </c>
      <c r="M39" s="15">
        <f>IF(L39&gt;0,D39*Paramètres!$B$3*L39/360,0)</f>
        <v>692.67899999999997</v>
      </c>
      <c r="N39" t="str">
        <f t="shared" si="12"/>
        <v>Soldée</v>
      </c>
      <c r="O39" t="str">
        <f t="shared" si="13"/>
        <v>Non conforme</v>
      </c>
    </row>
    <row r="40" spans="1:15">
      <c r="A40" t="s">
        <v>28</v>
      </c>
      <c r="B40" s="6" t="s">
        <v>25</v>
      </c>
      <c r="C40" t="s">
        <v>164</v>
      </c>
      <c r="D40" s="3">
        <v>110891.67</v>
      </c>
      <c r="E40" s="5">
        <f t="shared" si="4"/>
        <v>110891.67</v>
      </c>
      <c r="F40" s="2">
        <f t="shared" si="8"/>
        <v>0</v>
      </c>
      <c r="G40" t="s">
        <v>111</v>
      </c>
      <c r="H40" t="s">
        <v>187</v>
      </c>
      <c r="I40">
        <f t="shared" si="9"/>
        <v>34</v>
      </c>
      <c r="J40">
        <f>Paramètres!$B$2</f>
        <v>60</v>
      </c>
      <c r="K40" t="str">
        <f t="shared" si="10"/>
        <v>Non</v>
      </c>
      <c r="L40">
        <f t="shared" si="11"/>
        <v>0</v>
      </c>
      <c r="M40" s="15">
        <f>IF(L40&gt;0,D40*Paramètres!$B$3*L40/360,0)</f>
        <v>0</v>
      </c>
      <c r="N40" t="str">
        <f t="shared" si="12"/>
        <v>Soldée</v>
      </c>
      <c r="O40" t="str">
        <f t="shared" si="13"/>
        <v>Conforme</v>
      </c>
    </row>
    <row r="41" spans="1:15">
      <c r="A41" t="s">
        <v>63</v>
      </c>
      <c r="B41" s="6" t="s">
        <v>25</v>
      </c>
      <c r="C41" t="s">
        <v>165</v>
      </c>
      <c r="D41" s="3">
        <v>3237823.34</v>
      </c>
      <c r="E41" s="5">
        <f t="shared" si="4"/>
        <v>3237823.34</v>
      </c>
      <c r="F41" s="2">
        <f t="shared" si="8"/>
        <v>0</v>
      </c>
      <c r="G41" t="s">
        <v>112</v>
      </c>
      <c r="H41" t="s">
        <v>187</v>
      </c>
      <c r="I41">
        <f t="shared" si="9"/>
        <v>94</v>
      </c>
      <c r="J41">
        <f>Paramètres!$B$2</f>
        <v>60</v>
      </c>
      <c r="K41" t="str">
        <f t="shared" si="10"/>
        <v>Oui</v>
      </c>
      <c r="L41">
        <f t="shared" si="11"/>
        <v>34</v>
      </c>
      <c r="M41" s="15">
        <f>IF(L41&gt;0,D41*Paramètres!$B$3*L41/360,0)</f>
        <v>9173.8327966666657</v>
      </c>
      <c r="N41" t="str">
        <f t="shared" si="12"/>
        <v>Soldée</v>
      </c>
      <c r="O41" t="str">
        <f t="shared" si="13"/>
        <v>Non conforme</v>
      </c>
    </row>
    <row r="42" spans="1:15">
      <c r="A42" t="s">
        <v>64</v>
      </c>
      <c r="B42" s="11" t="s">
        <v>26</v>
      </c>
      <c r="C42" t="s">
        <v>166</v>
      </c>
      <c r="D42" s="3">
        <v>1395272.62</v>
      </c>
      <c r="E42" s="5">
        <f t="shared" si="4"/>
        <v>1395272.62</v>
      </c>
      <c r="F42" s="2">
        <f t="shared" si="8"/>
        <v>0</v>
      </c>
      <c r="G42" t="s">
        <v>113</v>
      </c>
      <c r="H42" t="s">
        <v>187</v>
      </c>
      <c r="I42">
        <f t="shared" si="9"/>
        <v>90</v>
      </c>
      <c r="J42">
        <f>Paramètres!$B$2</f>
        <v>60</v>
      </c>
      <c r="K42" t="str">
        <f t="shared" si="10"/>
        <v>Oui</v>
      </c>
      <c r="L42">
        <f t="shared" si="11"/>
        <v>30</v>
      </c>
      <c r="M42" s="16">
        <f>IF(L42&gt;0,D42*Paramètres!$B$3*L42/360,0)</f>
        <v>3488.1815500000002</v>
      </c>
      <c r="N42" t="str">
        <f t="shared" si="12"/>
        <v>Soldée</v>
      </c>
      <c r="O42" t="str">
        <f t="shared" si="13"/>
        <v>Non conforme</v>
      </c>
    </row>
    <row r="43" spans="1:15">
      <c r="A43" t="s">
        <v>65</v>
      </c>
      <c r="B43" s="11" t="s">
        <v>26</v>
      </c>
      <c r="C43" t="s">
        <v>167</v>
      </c>
      <c r="D43" s="3">
        <v>3851617.39</v>
      </c>
      <c r="E43" s="5">
        <f t="shared" si="4"/>
        <v>3851617.39</v>
      </c>
      <c r="F43" s="2">
        <f t="shared" si="8"/>
        <v>0</v>
      </c>
      <c r="G43" t="s">
        <v>45</v>
      </c>
      <c r="H43" t="s">
        <v>187</v>
      </c>
      <c r="I43">
        <f t="shared" si="9"/>
        <v>101</v>
      </c>
      <c r="J43">
        <f>Paramètres!$B$2</f>
        <v>60</v>
      </c>
      <c r="K43" t="str">
        <f t="shared" si="10"/>
        <v>Oui</v>
      </c>
      <c r="L43">
        <f t="shared" si="11"/>
        <v>41</v>
      </c>
      <c r="M43" s="16">
        <f>IF(L43&gt;0,D43*Paramètres!$B$3*L43/360,0)</f>
        <v>13159.692749166667</v>
      </c>
      <c r="N43" t="str">
        <f t="shared" si="12"/>
        <v>Soldée</v>
      </c>
      <c r="O43" t="str">
        <f t="shared" si="13"/>
        <v>Non conforme</v>
      </c>
    </row>
    <row r="44" spans="1:15">
      <c r="A44" t="s">
        <v>66</v>
      </c>
      <c r="B44" s="11" t="s">
        <v>26</v>
      </c>
      <c r="C44" t="s">
        <v>168</v>
      </c>
      <c r="D44" s="3">
        <v>3237526.25</v>
      </c>
      <c r="E44" s="5">
        <f t="shared" si="4"/>
        <v>3237526.25</v>
      </c>
      <c r="F44" s="2">
        <f t="shared" si="8"/>
        <v>0</v>
      </c>
      <c r="G44" t="s">
        <v>114</v>
      </c>
      <c r="H44" t="s">
        <v>187</v>
      </c>
      <c r="I44">
        <f t="shared" si="9"/>
        <v>37</v>
      </c>
      <c r="J44">
        <f>Paramètres!$B$2</f>
        <v>60</v>
      </c>
      <c r="K44" t="str">
        <f t="shared" si="10"/>
        <v>Non</v>
      </c>
      <c r="L44">
        <f t="shared" si="11"/>
        <v>0</v>
      </c>
      <c r="M44" s="16">
        <f>IF(L44&gt;0,D44*Paramètres!$B$3*L44/360,0)</f>
        <v>0</v>
      </c>
      <c r="N44" t="str">
        <f t="shared" si="12"/>
        <v>Soldée</v>
      </c>
      <c r="O44" t="str">
        <f t="shared" si="13"/>
        <v>Conforme</v>
      </c>
    </row>
    <row r="45" spans="1:15">
      <c r="A45" t="s">
        <v>67</v>
      </c>
      <c r="B45" s="11" t="s">
        <v>26</v>
      </c>
      <c r="C45" t="s">
        <v>169</v>
      </c>
      <c r="D45" s="3">
        <v>3244272.68</v>
      </c>
      <c r="E45" s="5">
        <f t="shared" si="4"/>
        <v>3244272.68</v>
      </c>
      <c r="F45" s="2">
        <f t="shared" si="8"/>
        <v>0</v>
      </c>
      <c r="G45" t="s">
        <v>64</v>
      </c>
      <c r="H45" t="s">
        <v>187</v>
      </c>
      <c r="I45">
        <f t="shared" si="9"/>
        <v>106</v>
      </c>
      <c r="J45">
        <f>Paramètres!$B$2</f>
        <v>60</v>
      </c>
      <c r="K45" t="str">
        <f t="shared" si="10"/>
        <v>Oui</v>
      </c>
      <c r="L45">
        <f t="shared" si="11"/>
        <v>46</v>
      </c>
      <c r="M45" s="16">
        <f>IF(L45&gt;0,D45*Paramètres!$B$3*L45/360,0)</f>
        <v>12436.378606666665</v>
      </c>
      <c r="N45" t="str">
        <f t="shared" si="12"/>
        <v>Soldée</v>
      </c>
      <c r="O45" t="str">
        <f t="shared" si="13"/>
        <v>Non conforme</v>
      </c>
    </row>
    <row r="46" spans="1:15">
      <c r="A46" t="s">
        <v>68</v>
      </c>
      <c r="B46" s="11" t="s">
        <v>26</v>
      </c>
      <c r="C46" t="s">
        <v>170</v>
      </c>
      <c r="D46" s="3">
        <v>3560904.57</v>
      </c>
      <c r="E46" s="5">
        <f t="shared" si="4"/>
        <v>3560904.57</v>
      </c>
      <c r="F46" s="2">
        <f t="shared" si="8"/>
        <v>0</v>
      </c>
      <c r="G46" t="s">
        <v>115</v>
      </c>
      <c r="H46" t="s">
        <v>187</v>
      </c>
      <c r="I46">
        <f t="shared" si="9"/>
        <v>118</v>
      </c>
      <c r="J46">
        <f>Paramètres!$B$2</f>
        <v>60</v>
      </c>
      <c r="K46" t="str">
        <f t="shared" si="10"/>
        <v>Oui</v>
      </c>
      <c r="L46">
        <f t="shared" si="11"/>
        <v>58</v>
      </c>
      <c r="M46" s="16">
        <f>IF(L46&gt;0,D46*Paramètres!$B$3*L46/360,0)</f>
        <v>17211.038755000001</v>
      </c>
      <c r="N46" t="str">
        <f t="shared" si="12"/>
        <v>Soldée</v>
      </c>
      <c r="O46" t="str">
        <f t="shared" si="13"/>
        <v>Non conforme</v>
      </c>
    </row>
    <row r="47" spans="1:15">
      <c r="A47" t="s">
        <v>69</v>
      </c>
      <c r="B47" s="11" t="s">
        <v>26</v>
      </c>
      <c r="C47" t="s">
        <v>171</v>
      </c>
      <c r="D47" s="3">
        <v>3240781.66</v>
      </c>
      <c r="E47" s="5">
        <f t="shared" si="4"/>
        <v>3240781.66</v>
      </c>
      <c r="F47" s="2">
        <f t="shared" si="8"/>
        <v>0</v>
      </c>
      <c r="G47" t="s">
        <v>116</v>
      </c>
      <c r="H47" t="s">
        <v>187</v>
      </c>
      <c r="I47">
        <f t="shared" si="9"/>
        <v>34</v>
      </c>
      <c r="J47">
        <f>Paramètres!$B$2</f>
        <v>60</v>
      </c>
      <c r="K47" t="str">
        <f t="shared" si="10"/>
        <v>Non</v>
      </c>
      <c r="L47">
        <f t="shared" si="11"/>
        <v>0</v>
      </c>
      <c r="M47" s="16">
        <f>IF(L47&gt;0,D47*Paramètres!$B$3*L47/360,0)</f>
        <v>0</v>
      </c>
      <c r="N47" t="str">
        <f t="shared" si="12"/>
        <v>Soldée</v>
      </c>
      <c r="O47" t="str">
        <f t="shared" si="13"/>
        <v>Conforme</v>
      </c>
    </row>
    <row r="48" spans="1:15">
      <c r="A48" t="s">
        <v>70</v>
      </c>
      <c r="B48" s="11" t="s">
        <v>26</v>
      </c>
      <c r="C48" t="s">
        <v>172</v>
      </c>
      <c r="D48" s="3">
        <v>1895924.94</v>
      </c>
      <c r="E48" s="5">
        <f t="shared" si="4"/>
        <v>1895924.94</v>
      </c>
      <c r="F48" s="2">
        <f t="shared" si="8"/>
        <v>0</v>
      </c>
      <c r="G48" t="s">
        <v>78</v>
      </c>
      <c r="H48" t="s">
        <v>187</v>
      </c>
      <c r="I48">
        <f t="shared" si="9"/>
        <v>104</v>
      </c>
      <c r="J48">
        <f>Paramètres!$B$2</f>
        <v>60</v>
      </c>
      <c r="K48" t="str">
        <f t="shared" si="10"/>
        <v>Oui</v>
      </c>
      <c r="L48">
        <f t="shared" si="11"/>
        <v>44</v>
      </c>
      <c r="M48" s="16">
        <f>IF(L48&gt;0,D48*Paramètres!$B$3*L48/360,0)</f>
        <v>6951.7247799999996</v>
      </c>
      <c r="N48" t="str">
        <f t="shared" si="12"/>
        <v>Soldée</v>
      </c>
      <c r="O48" t="str">
        <f t="shared" si="13"/>
        <v>Non conforme</v>
      </c>
    </row>
    <row r="49" spans="1:15">
      <c r="A49" t="s">
        <v>71</v>
      </c>
      <c r="B49" s="11" t="s">
        <v>26</v>
      </c>
      <c r="C49" t="s">
        <v>173</v>
      </c>
      <c r="D49" s="3">
        <v>168525.54</v>
      </c>
      <c r="E49" s="5">
        <f t="shared" si="4"/>
        <v>168525.54</v>
      </c>
      <c r="F49" s="2">
        <f t="shared" si="8"/>
        <v>0</v>
      </c>
      <c r="G49" t="s">
        <v>117</v>
      </c>
      <c r="H49" t="s">
        <v>187</v>
      </c>
      <c r="I49">
        <f t="shared" si="9"/>
        <v>31</v>
      </c>
      <c r="J49">
        <f>Paramètres!$B$2</f>
        <v>60</v>
      </c>
      <c r="K49" t="str">
        <f t="shared" si="10"/>
        <v>Non</v>
      </c>
      <c r="L49">
        <f t="shared" si="11"/>
        <v>0</v>
      </c>
      <c r="M49" s="16">
        <f>IF(L49&gt;0,D49*Paramètres!$B$3*L49/360,0)</f>
        <v>0</v>
      </c>
      <c r="N49" t="str">
        <f t="shared" si="12"/>
        <v>Soldée</v>
      </c>
      <c r="O49" t="str">
        <f t="shared" si="13"/>
        <v>Conforme</v>
      </c>
    </row>
    <row r="50" spans="1:15">
      <c r="A50" t="s">
        <v>72</v>
      </c>
      <c r="B50" s="11" t="s">
        <v>26</v>
      </c>
      <c r="C50" t="s">
        <v>174</v>
      </c>
      <c r="D50" s="4">
        <v>1081517.57</v>
      </c>
      <c r="E50" s="5">
        <f t="shared" si="4"/>
        <v>1081517.57</v>
      </c>
      <c r="F50" s="2">
        <f t="shared" si="8"/>
        <v>0</v>
      </c>
      <c r="G50" t="s">
        <v>45</v>
      </c>
      <c r="H50" t="s">
        <v>187</v>
      </c>
      <c r="I50">
        <f t="shared" si="9"/>
        <v>110</v>
      </c>
      <c r="J50">
        <f>Paramètres!$B$2</f>
        <v>60</v>
      </c>
      <c r="K50" t="str">
        <f t="shared" si="10"/>
        <v>Oui</v>
      </c>
      <c r="L50">
        <f t="shared" si="11"/>
        <v>50</v>
      </c>
      <c r="M50" s="16">
        <f>IF(L50&gt;0,D50*Paramètres!$B$3*L50/360,0)</f>
        <v>4506.3232083333332</v>
      </c>
      <c r="N50" t="str">
        <f t="shared" si="12"/>
        <v>Soldée</v>
      </c>
      <c r="O50" t="str">
        <f t="shared" si="13"/>
        <v>Non conforme</v>
      </c>
    </row>
    <row r="51" spans="1:15">
      <c r="A51" t="s">
        <v>73</v>
      </c>
      <c r="B51" s="11" t="s">
        <v>26</v>
      </c>
      <c r="C51" t="s">
        <v>175</v>
      </c>
      <c r="D51" s="4">
        <v>155166.39999999999</v>
      </c>
      <c r="E51" s="5">
        <f t="shared" si="4"/>
        <v>155166.39999999999</v>
      </c>
      <c r="F51" s="2">
        <f t="shared" si="8"/>
        <v>0</v>
      </c>
      <c r="G51" t="s">
        <v>108</v>
      </c>
      <c r="H51" t="s">
        <v>187</v>
      </c>
      <c r="I51">
        <f t="shared" si="9"/>
        <v>55</v>
      </c>
      <c r="J51">
        <f>Paramètres!$B$2</f>
        <v>60</v>
      </c>
      <c r="K51" t="str">
        <f t="shared" si="10"/>
        <v>Non</v>
      </c>
      <c r="L51">
        <f t="shared" si="11"/>
        <v>0</v>
      </c>
      <c r="M51" s="16">
        <f>IF(L51&gt;0,D51*Paramètres!$B$3*L51/360,0)</f>
        <v>0</v>
      </c>
      <c r="N51" t="str">
        <f t="shared" si="12"/>
        <v>Soldée</v>
      </c>
      <c r="O51" t="str">
        <f t="shared" si="13"/>
        <v>Conforme</v>
      </c>
    </row>
    <row r="52" spans="1:15">
      <c r="A52" t="s">
        <v>74</v>
      </c>
      <c r="B52" s="14" t="s">
        <v>27</v>
      </c>
      <c r="C52" t="s">
        <v>176</v>
      </c>
      <c r="D52" s="4">
        <v>1296693.17</v>
      </c>
      <c r="E52" s="5">
        <f t="shared" si="4"/>
        <v>1296693.17</v>
      </c>
      <c r="F52" s="2">
        <f t="shared" si="8"/>
        <v>0</v>
      </c>
      <c r="G52" t="s">
        <v>118</v>
      </c>
      <c r="H52" t="s">
        <v>187</v>
      </c>
      <c r="I52">
        <f t="shared" si="9"/>
        <v>120</v>
      </c>
      <c r="J52">
        <f>Paramètres!$B$2</f>
        <v>60</v>
      </c>
      <c r="K52" t="str">
        <f t="shared" si="10"/>
        <v>Oui</v>
      </c>
      <c r="L52">
        <f t="shared" si="11"/>
        <v>60</v>
      </c>
      <c r="M52" s="17">
        <f>IF(L52&gt;0,D52*Paramètres!$B$3*L52/360,0)</f>
        <v>6483.4658499999996</v>
      </c>
      <c r="N52" t="str">
        <f t="shared" si="12"/>
        <v>Soldée</v>
      </c>
      <c r="O52" t="str">
        <f t="shared" si="13"/>
        <v>Non conforme</v>
      </c>
    </row>
    <row r="53" spans="1:15">
      <c r="A53" t="s">
        <v>36</v>
      </c>
      <c r="B53" s="14" t="s">
        <v>27</v>
      </c>
      <c r="C53" t="s">
        <v>177</v>
      </c>
      <c r="D53" s="4">
        <v>267227.20500000002</v>
      </c>
      <c r="E53" s="5">
        <f t="shared" si="4"/>
        <v>267227.20500000002</v>
      </c>
      <c r="F53" s="2">
        <f t="shared" si="8"/>
        <v>0</v>
      </c>
      <c r="G53" t="s">
        <v>119</v>
      </c>
      <c r="H53" t="s">
        <v>187</v>
      </c>
      <c r="I53">
        <f t="shared" si="9"/>
        <v>97</v>
      </c>
      <c r="J53">
        <f>Paramètres!$B$2</f>
        <v>60</v>
      </c>
      <c r="K53" t="str">
        <f t="shared" si="10"/>
        <v>Oui</v>
      </c>
      <c r="L53">
        <f t="shared" si="11"/>
        <v>37</v>
      </c>
      <c r="M53" s="17">
        <f>IF(L53&gt;0,D53*Paramètres!$B$3*L53/360,0)</f>
        <v>823.95054875000017</v>
      </c>
      <c r="N53" t="str">
        <f t="shared" si="12"/>
        <v>Soldée</v>
      </c>
      <c r="O53" t="str">
        <f t="shared" si="13"/>
        <v>Non conforme</v>
      </c>
    </row>
    <row r="54" spans="1:15">
      <c r="A54" t="s">
        <v>75</v>
      </c>
      <c r="B54" s="14" t="s">
        <v>27</v>
      </c>
      <c r="C54" t="s">
        <v>178</v>
      </c>
      <c r="D54" s="4">
        <v>4119586.73</v>
      </c>
      <c r="E54" s="5">
        <f t="shared" si="4"/>
        <v>4119586.73</v>
      </c>
      <c r="F54" s="2">
        <f t="shared" si="8"/>
        <v>0</v>
      </c>
      <c r="G54" t="s">
        <v>40</v>
      </c>
      <c r="H54" t="s">
        <v>187</v>
      </c>
      <c r="I54">
        <f t="shared" si="9"/>
        <v>47</v>
      </c>
      <c r="J54">
        <f>Paramètres!$B$2</f>
        <v>60</v>
      </c>
      <c r="K54" t="str">
        <f t="shared" si="10"/>
        <v>Non</v>
      </c>
      <c r="L54">
        <f t="shared" si="11"/>
        <v>0</v>
      </c>
      <c r="M54" s="17">
        <f>IF(L54&gt;0,D54*Paramètres!$B$3*L54/360,0)</f>
        <v>0</v>
      </c>
      <c r="N54" t="str">
        <f t="shared" si="12"/>
        <v>Soldée</v>
      </c>
      <c r="O54" t="str">
        <f t="shared" si="13"/>
        <v>Conforme</v>
      </c>
    </row>
    <row r="55" spans="1:15">
      <c r="A55" t="s">
        <v>76</v>
      </c>
      <c r="B55" s="14" t="s">
        <v>27</v>
      </c>
      <c r="C55" t="s">
        <v>179</v>
      </c>
      <c r="D55" s="3">
        <v>264806.87</v>
      </c>
      <c r="E55" s="5">
        <f t="shared" si="4"/>
        <v>264806.87</v>
      </c>
      <c r="F55" s="2">
        <f t="shared" si="8"/>
        <v>0</v>
      </c>
      <c r="G55" t="s">
        <v>90</v>
      </c>
      <c r="H55" t="s">
        <v>187</v>
      </c>
      <c r="I55">
        <f t="shared" si="9"/>
        <v>42</v>
      </c>
      <c r="J55">
        <f>Paramètres!$B$2</f>
        <v>60</v>
      </c>
      <c r="K55" t="str">
        <f t="shared" si="10"/>
        <v>Non</v>
      </c>
      <c r="L55">
        <f t="shared" si="11"/>
        <v>0</v>
      </c>
      <c r="M55" s="17">
        <f>IF(L55&gt;0,D55*Paramètres!$B$3*L55/360,0)</f>
        <v>0</v>
      </c>
      <c r="N55" t="str">
        <f t="shared" si="12"/>
        <v>Soldée</v>
      </c>
      <c r="O55" t="str">
        <f t="shared" si="13"/>
        <v>Conforme</v>
      </c>
    </row>
    <row r="56" spans="1:15">
      <c r="A56" t="s">
        <v>50</v>
      </c>
      <c r="B56" s="14" t="s">
        <v>27</v>
      </c>
      <c r="C56" t="s">
        <v>180</v>
      </c>
      <c r="D56" s="3">
        <v>162887.45000000001</v>
      </c>
      <c r="E56" s="5">
        <f t="shared" si="4"/>
        <v>162887.45000000001</v>
      </c>
      <c r="F56" s="2">
        <f t="shared" si="8"/>
        <v>0</v>
      </c>
      <c r="G56" t="s">
        <v>120</v>
      </c>
      <c r="H56" t="s">
        <v>187</v>
      </c>
      <c r="I56">
        <f t="shared" si="9"/>
        <v>80</v>
      </c>
      <c r="J56">
        <f>Paramètres!$B$2</f>
        <v>60</v>
      </c>
      <c r="K56" t="str">
        <f t="shared" si="10"/>
        <v>Oui</v>
      </c>
      <c r="L56">
        <f t="shared" si="11"/>
        <v>20</v>
      </c>
      <c r="M56" s="17">
        <f>IF(L56&gt;0,D56*Paramètres!$B$3*L56/360,0)</f>
        <v>271.47908333333339</v>
      </c>
      <c r="N56" t="str">
        <f t="shared" si="12"/>
        <v>Soldée</v>
      </c>
      <c r="O56" t="str">
        <f t="shared" si="13"/>
        <v>Non conforme</v>
      </c>
    </row>
    <row r="57" spans="1:15">
      <c r="A57" t="s">
        <v>77</v>
      </c>
      <c r="B57" s="14" t="s">
        <v>27</v>
      </c>
      <c r="C57" t="s">
        <v>181</v>
      </c>
      <c r="D57" s="4">
        <v>343269.67</v>
      </c>
      <c r="E57" s="5">
        <f t="shared" si="4"/>
        <v>343269.67</v>
      </c>
      <c r="F57" s="2">
        <f t="shared" si="8"/>
        <v>0</v>
      </c>
      <c r="G57" t="s">
        <v>121</v>
      </c>
      <c r="H57" t="s">
        <v>187</v>
      </c>
      <c r="I57">
        <f t="shared" si="9"/>
        <v>31</v>
      </c>
      <c r="J57">
        <f>Paramètres!$B$2</f>
        <v>60</v>
      </c>
      <c r="K57" t="str">
        <f t="shared" si="10"/>
        <v>Non</v>
      </c>
      <c r="L57">
        <f t="shared" si="11"/>
        <v>0</v>
      </c>
      <c r="M57" s="17">
        <f>IF(L57&gt;0,D57*Paramètres!$B$3*L57/360,0)</f>
        <v>0</v>
      </c>
      <c r="N57" t="str">
        <f t="shared" si="12"/>
        <v>Soldée</v>
      </c>
      <c r="O57" t="str">
        <f t="shared" si="13"/>
        <v>Conforme</v>
      </c>
    </row>
    <row r="58" spans="1:15">
      <c r="A58" t="s">
        <v>78</v>
      </c>
      <c r="B58" s="14" t="s">
        <v>27</v>
      </c>
      <c r="C58" t="s">
        <v>182</v>
      </c>
      <c r="D58" s="4">
        <v>63728.67</v>
      </c>
      <c r="E58" s="5">
        <f t="shared" si="4"/>
        <v>63728.67</v>
      </c>
      <c r="F58" s="2">
        <f t="shared" si="8"/>
        <v>0</v>
      </c>
      <c r="G58" t="s">
        <v>122</v>
      </c>
      <c r="H58" t="s">
        <v>187</v>
      </c>
      <c r="I58">
        <f t="shared" si="9"/>
        <v>114</v>
      </c>
      <c r="J58">
        <f>Paramètres!$B$2</f>
        <v>60</v>
      </c>
      <c r="K58" t="str">
        <f t="shared" si="10"/>
        <v>Oui</v>
      </c>
      <c r="L58">
        <f t="shared" si="11"/>
        <v>54</v>
      </c>
      <c r="M58" s="17">
        <f>IF(L58&gt;0,D58*Paramètres!$B$3*L58/360,0)</f>
        <v>286.77901500000002</v>
      </c>
      <c r="N58" t="str">
        <f t="shared" si="12"/>
        <v>Soldée</v>
      </c>
      <c r="O58" t="str">
        <f t="shared" si="13"/>
        <v>Non conforme</v>
      </c>
    </row>
    <row r="59" spans="1:15">
      <c r="A59" t="s">
        <v>79</v>
      </c>
      <c r="B59" s="14" t="s">
        <v>27</v>
      </c>
      <c r="C59" t="s">
        <v>183</v>
      </c>
      <c r="D59" s="4">
        <v>312838.3</v>
      </c>
      <c r="E59" s="5">
        <f t="shared" si="4"/>
        <v>312838.3</v>
      </c>
      <c r="F59" s="2">
        <f t="shared" si="8"/>
        <v>0</v>
      </c>
      <c r="G59" t="s">
        <v>123</v>
      </c>
      <c r="H59" t="s">
        <v>187</v>
      </c>
      <c r="I59">
        <f t="shared" si="9"/>
        <v>117</v>
      </c>
      <c r="J59">
        <f>Paramètres!$B$2</f>
        <v>60</v>
      </c>
      <c r="K59" t="str">
        <f t="shared" si="10"/>
        <v>Oui</v>
      </c>
      <c r="L59">
        <f t="shared" si="11"/>
        <v>57</v>
      </c>
      <c r="M59" s="17">
        <f>IF(L59&gt;0,D59*Paramètres!$B$3*L59/360,0)</f>
        <v>1485.981925</v>
      </c>
      <c r="N59" t="str">
        <f t="shared" si="12"/>
        <v>Soldée</v>
      </c>
      <c r="O59" t="str">
        <f t="shared" si="13"/>
        <v>Non conforme</v>
      </c>
    </row>
    <row r="60" spans="1:15">
      <c r="A60" t="s">
        <v>80</v>
      </c>
      <c r="B60" s="14" t="s">
        <v>27</v>
      </c>
      <c r="C60" t="s">
        <v>184</v>
      </c>
      <c r="D60" s="4">
        <v>339802.38</v>
      </c>
      <c r="E60" s="5">
        <f t="shared" si="4"/>
        <v>339802.38</v>
      </c>
      <c r="F60" s="2">
        <f t="shared" si="8"/>
        <v>0</v>
      </c>
      <c r="G60" t="s">
        <v>124</v>
      </c>
      <c r="H60" t="s">
        <v>187</v>
      </c>
      <c r="I60">
        <f t="shared" si="9"/>
        <v>51</v>
      </c>
      <c r="J60">
        <f>Paramètres!$B$2</f>
        <v>60</v>
      </c>
      <c r="K60" t="str">
        <f t="shared" si="10"/>
        <v>Non</v>
      </c>
      <c r="L60">
        <f t="shared" si="11"/>
        <v>0</v>
      </c>
      <c r="M60" s="17">
        <f>IF(L60&gt;0,D60*Paramètres!$B$3*L60/360,0)</f>
        <v>0</v>
      </c>
      <c r="N60" t="str">
        <f t="shared" si="12"/>
        <v>Soldée</v>
      </c>
      <c r="O60" t="str">
        <f t="shared" si="13"/>
        <v>Conforme</v>
      </c>
    </row>
    <row r="61" spans="1:15">
      <c r="A61" t="s">
        <v>81</v>
      </c>
      <c r="B61" s="14" t="s">
        <v>27</v>
      </c>
      <c r="C61" t="s">
        <v>185</v>
      </c>
      <c r="D61" s="4">
        <v>204738.88</v>
      </c>
      <c r="E61" s="5">
        <f t="shared" si="4"/>
        <v>204738.88</v>
      </c>
      <c r="F61" s="2">
        <f t="shared" si="8"/>
        <v>0</v>
      </c>
      <c r="G61" t="s">
        <v>125</v>
      </c>
      <c r="H61" t="s">
        <v>187</v>
      </c>
      <c r="I61">
        <f t="shared" si="9"/>
        <v>57</v>
      </c>
      <c r="J61">
        <f>Paramètres!$B$2</f>
        <v>60</v>
      </c>
      <c r="K61" t="str">
        <f t="shared" si="10"/>
        <v>Non</v>
      </c>
      <c r="L61">
        <f t="shared" si="11"/>
        <v>0</v>
      </c>
      <c r="M61" s="17">
        <f>IF(L61&gt;0,D61*Paramètres!$B$3*L61/360,0)</f>
        <v>0</v>
      </c>
      <c r="N61" t="str">
        <f t="shared" si="12"/>
        <v>Soldée</v>
      </c>
      <c r="O61" t="str">
        <f t="shared" si="13"/>
        <v>Conforme</v>
      </c>
    </row>
    <row r="62" spans="1:15">
      <c r="D62" s="3">
        <v>899150</v>
      </c>
      <c r="E62" s="5">
        <f t="shared" si="4"/>
        <v>899150</v>
      </c>
      <c r="F62" s="2">
        <f t="shared" si="8"/>
        <v>0</v>
      </c>
      <c r="H62" t="s">
        <v>187</v>
      </c>
      <c r="I62" t="str">
        <f t="shared" si="9"/>
        <v/>
      </c>
      <c r="J62">
        <f>Paramètres!$B$2</f>
        <v>60</v>
      </c>
      <c r="K62" t="str">
        <f t="shared" si="10"/>
        <v>Oui</v>
      </c>
      <c r="L62" t="e">
        <f t="shared" si="11"/>
        <v>#VALUE!</v>
      </c>
      <c r="M62" s="2" t="e">
        <f>IF(L62&gt;0,D62*Paramètres!$B$3*L62/360,0)</f>
        <v>#VALUE!</v>
      </c>
      <c r="N62" t="str">
        <f t="shared" si="12"/>
        <v>Soldée</v>
      </c>
      <c r="O62" t="str">
        <f t="shared" si="13"/>
        <v>Non conforme</v>
      </c>
    </row>
    <row r="63" spans="1:15">
      <c r="D63" s="3">
        <v>385350</v>
      </c>
      <c r="E63" s="5">
        <f t="shared" si="4"/>
        <v>385350</v>
      </c>
      <c r="F63" s="2">
        <f t="shared" si="8"/>
        <v>0</v>
      </c>
      <c r="H63" t="s">
        <v>187</v>
      </c>
      <c r="I63" t="str">
        <f t="shared" si="9"/>
        <v/>
      </c>
      <c r="J63">
        <f>Paramètres!$B$2</f>
        <v>60</v>
      </c>
      <c r="K63" t="str">
        <f t="shared" si="10"/>
        <v>Oui</v>
      </c>
      <c r="L63" t="e">
        <f t="shared" si="11"/>
        <v>#VALUE!</v>
      </c>
      <c r="M63" s="2" t="e">
        <f>IF(L63&gt;0,D63*Paramètres!$B$3*L63/360,0)</f>
        <v>#VALUE!</v>
      </c>
      <c r="N63" t="str">
        <f t="shared" si="12"/>
        <v>Soldée</v>
      </c>
      <c r="O63" t="str">
        <f t="shared" si="13"/>
        <v>Non conforme</v>
      </c>
    </row>
    <row r="64" spans="1:15">
      <c r="D64" s="4">
        <v>925991.23</v>
      </c>
      <c r="E64" s="5">
        <f t="shared" si="4"/>
        <v>925991.23</v>
      </c>
      <c r="F64" s="2">
        <f t="shared" si="8"/>
        <v>0</v>
      </c>
      <c r="H64" t="s">
        <v>187</v>
      </c>
      <c r="I64" t="str">
        <f t="shared" si="9"/>
        <v/>
      </c>
      <c r="J64">
        <f>Paramètres!$B$2</f>
        <v>60</v>
      </c>
      <c r="K64" t="str">
        <f t="shared" si="10"/>
        <v>Oui</v>
      </c>
      <c r="L64" t="e">
        <f t="shared" si="11"/>
        <v>#VALUE!</v>
      </c>
      <c r="M64" s="2" t="e">
        <f>IF(L64&gt;0,D64*Paramètres!$B$3*L64/360,0)</f>
        <v>#VALUE!</v>
      </c>
      <c r="N64" t="str">
        <f t="shared" si="12"/>
        <v>Soldée</v>
      </c>
      <c r="O64" t="str">
        <f t="shared" si="13"/>
        <v>Non conforme</v>
      </c>
    </row>
    <row r="65" spans="4:15">
      <c r="D65" s="4">
        <v>446300</v>
      </c>
      <c r="E65" s="5">
        <f t="shared" si="4"/>
        <v>446300</v>
      </c>
      <c r="F65" s="2">
        <f t="shared" si="8"/>
        <v>0</v>
      </c>
      <c r="H65" t="s">
        <v>187</v>
      </c>
      <c r="I65" t="str">
        <f t="shared" si="9"/>
        <v/>
      </c>
      <c r="J65">
        <f>Paramètres!$B$2</f>
        <v>60</v>
      </c>
      <c r="K65" t="str">
        <f t="shared" si="10"/>
        <v>Oui</v>
      </c>
      <c r="L65" t="e">
        <f t="shared" si="11"/>
        <v>#VALUE!</v>
      </c>
      <c r="M65" s="2" t="e">
        <f>IF(L65&gt;0,D65*Paramètres!$B$3*L65/360,0)</f>
        <v>#VALUE!</v>
      </c>
      <c r="N65" t="str">
        <f t="shared" si="12"/>
        <v>Soldée</v>
      </c>
      <c r="O65" t="str">
        <f t="shared" si="13"/>
        <v>Non conforme</v>
      </c>
    </row>
    <row r="66" spans="4:15">
      <c r="D66" s="4">
        <v>157079.54</v>
      </c>
      <c r="E66" s="5">
        <f t="shared" si="4"/>
        <v>157079.54</v>
      </c>
      <c r="F66" s="2">
        <f t="shared" ref="F66:F97" si="14">D66-E66</f>
        <v>0</v>
      </c>
      <c r="H66" t="s">
        <v>187</v>
      </c>
      <c r="I66" t="str">
        <f t="shared" ref="I66:I101" si="15">IF(AND(G66&lt;&gt;"",A66&lt;&gt;""),G66-A66,"")</f>
        <v/>
      </c>
      <c r="J66">
        <f>Paramètres!$B$2</f>
        <v>60</v>
      </c>
      <c r="K66" t="str">
        <f t="shared" ref="K66:K97" si="16">IF(I66 &gt; J66,"Oui","Non")</f>
        <v>Oui</v>
      </c>
      <c r="L66" t="e">
        <f t="shared" ref="L66:L97" si="17">IF(K66="Oui",I66-J66,0)</f>
        <v>#VALUE!</v>
      </c>
      <c r="M66" s="2" t="e">
        <f>IF(L66&gt;0,D66*Paramètres!$B$3*L66/360,0)</f>
        <v>#VALUE!</v>
      </c>
      <c r="N66" t="str">
        <f t="shared" ref="N66:N101" si="18">IF(F66=0,"Soldée",IF(E66=0,"Non Payée","Partielle"))</f>
        <v>Soldée</v>
      </c>
      <c r="O66" t="str">
        <f t="shared" ref="O66:O101" si="19">IF(K66="Oui","Non conforme","Conforme")</f>
        <v>Non conforme</v>
      </c>
    </row>
    <row r="67" spans="4:15">
      <c r="D67" s="4">
        <v>5159448</v>
      </c>
      <c r="E67" s="5">
        <f t="shared" ref="E67:E101" si="20">D67</f>
        <v>5159448</v>
      </c>
      <c r="F67" s="2">
        <f t="shared" si="14"/>
        <v>0</v>
      </c>
      <c r="H67" t="s">
        <v>187</v>
      </c>
      <c r="I67" t="str">
        <f t="shared" si="15"/>
        <v/>
      </c>
      <c r="J67">
        <f>Paramètres!$B$2</f>
        <v>60</v>
      </c>
      <c r="K67" t="str">
        <f t="shared" si="16"/>
        <v>Oui</v>
      </c>
      <c r="L67" t="e">
        <f t="shared" si="17"/>
        <v>#VALUE!</v>
      </c>
      <c r="M67" s="2" t="e">
        <f>IF(L67&gt;0,D67*Paramètres!$B$3*L67/360,0)</f>
        <v>#VALUE!</v>
      </c>
      <c r="N67" t="str">
        <f t="shared" si="18"/>
        <v>Soldée</v>
      </c>
      <c r="O67" t="str">
        <f t="shared" si="19"/>
        <v>Non conforme</v>
      </c>
    </row>
    <row r="68" spans="4:15">
      <c r="D68" s="4">
        <v>890658.77</v>
      </c>
      <c r="E68" s="5">
        <f t="shared" si="20"/>
        <v>890658.77</v>
      </c>
      <c r="F68" s="2">
        <f t="shared" si="14"/>
        <v>0</v>
      </c>
      <c r="H68" t="s">
        <v>187</v>
      </c>
      <c r="I68" t="str">
        <f t="shared" si="15"/>
        <v/>
      </c>
      <c r="J68">
        <f>Paramètres!$B$2</f>
        <v>60</v>
      </c>
      <c r="K68" t="str">
        <f t="shared" si="16"/>
        <v>Oui</v>
      </c>
      <c r="L68" t="e">
        <f t="shared" si="17"/>
        <v>#VALUE!</v>
      </c>
      <c r="M68" s="2" t="e">
        <f>IF(L68&gt;0,D68*Paramètres!$B$3*L68/360,0)</f>
        <v>#VALUE!</v>
      </c>
      <c r="N68" t="str">
        <f t="shared" si="18"/>
        <v>Soldée</v>
      </c>
      <c r="O68" t="str">
        <f t="shared" si="19"/>
        <v>Non conforme</v>
      </c>
    </row>
    <row r="69" spans="4:15">
      <c r="D69" s="4">
        <v>3576726.7950000199</v>
      </c>
      <c r="E69" s="5">
        <f t="shared" si="20"/>
        <v>3576726.7950000199</v>
      </c>
      <c r="F69" s="2">
        <f t="shared" si="14"/>
        <v>0</v>
      </c>
      <c r="H69" t="s">
        <v>187</v>
      </c>
      <c r="I69" t="str">
        <f t="shared" si="15"/>
        <v/>
      </c>
      <c r="J69">
        <f>Paramètres!$B$2</f>
        <v>60</v>
      </c>
      <c r="K69" t="str">
        <f t="shared" si="16"/>
        <v>Oui</v>
      </c>
      <c r="L69" t="e">
        <f t="shared" si="17"/>
        <v>#VALUE!</v>
      </c>
      <c r="M69" s="2" t="e">
        <f>IF(L69&gt;0,D69*Paramètres!$B$3*L69/360,0)</f>
        <v>#VALUE!</v>
      </c>
      <c r="N69" t="str">
        <f t="shared" si="18"/>
        <v>Soldée</v>
      </c>
      <c r="O69" t="str">
        <f t="shared" si="19"/>
        <v>Non conforme</v>
      </c>
    </row>
    <row r="70" spans="4:15">
      <c r="D70" s="4">
        <v>243715.8</v>
      </c>
      <c r="E70" s="5">
        <f t="shared" si="20"/>
        <v>243715.8</v>
      </c>
      <c r="F70" s="2">
        <f t="shared" si="14"/>
        <v>0</v>
      </c>
      <c r="H70" t="s">
        <v>187</v>
      </c>
      <c r="I70" t="str">
        <f t="shared" si="15"/>
        <v/>
      </c>
      <c r="J70">
        <f>Paramètres!$B$2</f>
        <v>60</v>
      </c>
      <c r="K70" t="str">
        <f t="shared" si="16"/>
        <v>Oui</v>
      </c>
      <c r="L70" t="e">
        <f t="shared" si="17"/>
        <v>#VALUE!</v>
      </c>
      <c r="M70" s="2" t="e">
        <f>IF(L70&gt;0,D70*Paramètres!$B$3*L70/360,0)</f>
        <v>#VALUE!</v>
      </c>
      <c r="N70" t="str">
        <f t="shared" si="18"/>
        <v>Soldée</v>
      </c>
      <c r="O70" t="str">
        <f t="shared" si="19"/>
        <v>Non conforme</v>
      </c>
    </row>
    <row r="71" spans="4:15">
      <c r="D71" s="3">
        <v>738095.41</v>
      </c>
      <c r="E71" s="5">
        <f t="shared" si="20"/>
        <v>738095.41</v>
      </c>
      <c r="F71" s="2">
        <f t="shared" si="14"/>
        <v>0</v>
      </c>
      <c r="H71" t="s">
        <v>187</v>
      </c>
      <c r="I71" t="str">
        <f t="shared" si="15"/>
        <v/>
      </c>
      <c r="J71">
        <f>Paramètres!$B$2</f>
        <v>60</v>
      </c>
      <c r="K71" t="str">
        <f t="shared" si="16"/>
        <v>Oui</v>
      </c>
      <c r="L71" t="e">
        <f t="shared" si="17"/>
        <v>#VALUE!</v>
      </c>
      <c r="M71" s="2" t="e">
        <f>IF(L71&gt;0,D71*Paramètres!$B$3*L71/360,0)</f>
        <v>#VALUE!</v>
      </c>
      <c r="N71" t="str">
        <f t="shared" si="18"/>
        <v>Soldée</v>
      </c>
      <c r="O71" t="str">
        <f t="shared" si="19"/>
        <v>Non conforme</v>
      </c>
    </row>
    <row r="72" spans="4:15">
      <c r="E72" s="5">
        <f t="shared" si="20"/>
        <v>0</v>
      </c>
      <c r="F72" s="2">
        <f t="shared" si="14"/>
        <v>0</v>
      </c>
      <c r="H72" t="s">
        <v>187</v>
      </c>
      <c r="I72" t="str">
        <f t="shared" si="15"/>
        <v/>
      </c>
      <c r="J72">
        <f>Paramètres!$B$2</f>
        <v>60</v>
      </c>
      <c r="K72" t="str">
        <f t="shared" si="16"/>
        <v>Oui</v>
      </c>
      <c r="L72" t="e">
        <f t="shared" si="17"/>
        <v>#VALUE!</v>
      </c>
      <c r="M72" s="2" t="e">
        <f>IF(L72&gt;0,D72*Paramètres!$B$3*L72/360,0)</f>
        <v>#VALUE!</v>
      </c>
      <c r="N72" t="str">
        <f t="shared" si="18"/>
        <v>Soldée</v>
      </c>
      <c r="O72" t="str">
        <f t="shared" si="19"/>
        <v>Non conforme</v>
      </c>
    </row>
    <row r="73" spans="4:15">
      <c r="E73" s="5">
        <f t="shared" si="20"/>
        <v>0</v>
      </c>
      <c r="F73" s="2">
        <f t="shared" si="14"/>
        <v>0</v>
      </c>
      <c r="H73" t="s">
        <v>187</v>
      </c>
      <c r="I73" t="str">
        <f t="shared" si="15"/>
        <v/>
      </c>
      <c r="J73">
        <f>Paramètres!$B$2</f>
        <v>60</v>
      </c>
      <c r="K73" t="str">
        <f t="shared" si="16"/>
        <v>Oui</v>
      </c>
      <c r="L73" t="e">
        <f t="shared" si="17"/>
        <v>#VALUE!</v>
      </c>
      <c r="M73" s="2" t="e">
        <f>IF(L73&gt;0,D73*Paramètres!$B$3*L73/360,0)</f>
        <v>#VALUE!</v>
      </c>
      <c r="N73" t="str">
        <f t="shared" si="18"/>
        <v>Soldée</v>
      </c>
      <c r="O73" t="str">
        <f t="shared" si="19"/>
        <v>Non conforme</v>
      </c>
    </row>
    <row r="74" spans="4:15">
      <c r="E74" s="5">
        <f t="shared" si="20"/>
        <v>0</v>
      </c>
      <c r="F74" s="2">
        <f t="shared" si="14"/>
        <v>0</v>
      </c>
      <c r="H74" t="s">
        <v>187</v>
      </c>
      <c r="I74" t="str">
        <f t="shared" si="15"/>
        <v/>
      </c>
      <c r="J74">
        <f>Paramètres!$B$2</f>
        <v>60</v>
      </c>
      <c r="K74" t="str">
        <f t="shared" si="16"/>
        <v>Oui</v>
      </c>
      <c r="L74" t="e">
        <f t="shared" si="17"/>
        <v>#VALUE!</v>
      </c>
      <c r="M74" s="2" t="e">
        <f>IF(L74&gt;0,D74*Paramètres!$B$3*L74/360,0)</f>
        <v>#VALUE!</v>
      </c>
      <c r="N74" t="str">
        <f t="shared" si="18"/>
        <v>Soldée</v>
      </c>
      <c r="O74" t="str">
        <f t="shared" si="19"/>
        <v>Non conforme</v>
      </c>
    </row>
    <row r="75" spans="4:15">
      <c r="E75" s="5">
        <f t="shared" si="20"/>
        <v>0</v>
      </c>
      <c r="F75" s="2">
        <f t="shared" si="14"/>
        <v>0</v>
      </c>
      <c r="H75" t="s">
        <v>187</v>
      </c>
      <c r="I75" t="str">
        <f t="shared" si="15"/>
        <v/>
      </c>
      <c r="J75">
        <f>Paramètres!$B$2</f>
        <v>60</v>
      </c>
      <c r="K75" t="str">
        <f t="shared" si="16"/>
        <v>Oui</v>
      </c>
      <c r="L75" t="e">
        <f t="shared" si="17"/>
        <v>#VALUE!</v>
      </c>
      <c r="M75" s="2" t="e">
        <f>IF(L75&gt;0,D75*Paramètres!$B$3*L75/360,0)</f>
        <v>#VALUE!</v>
      </c>
      <c r="N75" t="str">
        <f t="shared" si="18"/>
        <v>Soldée</v>
      </c>
      <c r="O75" t="str">
        <f t="shared" si="19"/>
        <v>Non conforme</v>
      </c>
    </row>
    <row r="76" spans="4:15">
      <c r="E76" s="5">
        <f t="shared" si="20"/>
        <v>0</v>
      </c>
      <c r="F76" s="2">
        <f t="shared" si="14"/>
        <v>0</v>
      </c>
      <c r="H76" t="s">
        <v>187</v>
      </c>
      <c r="I76" t="str">
        <f t="shared" si="15"/>
        <v/>
      </c>
      <c r="J76">
        <f>Paramètres!$B$2</f>
        <v>60</v>
      </c>
      <c r="K76" t="str">
        <f t="shared" si="16"/>
        <v>Oui</v>
      </c>
      <c r="L76" t="e">
        <f t="shared" si="17"/>
        <v>#VALUE!</v>
      </c>
      <c r="M76" s="2" t="e">
        <f>IF(L76&gt;0,D76*Paramètres!$B$3*L76/360,0)</f>
        <v>#VALUE!</v>
      </c>
      <c r="N76" t="str">
        <f t="shared" si="18"/>
        <v>Soldée</v>
      </c>
      <c r="O76" t="str">
        <f t="shared" si="19"/>
        <v>Non conforme</v>
      </c>
    </row>
    <row r="77" spans="4:15">
      <c r="E77" s="5">
        <f t="shared" si="20"/>
        <v>0</v>
      </c>
      <c r="F77" s="2">
        <f t="shared" si="14"/>
        <v>0</v>
      </c>
      <c r="H77" t="s">
        <v>187</v>
      </c>
      <c r="I77" t="str">
        <f t="shared" si="15"/>
        <v/>
      </c>
      <c r="J77">
        <f>Paramètres!$B$2</f>
        <v>60</v>
      </c>
      <c r="K77" t="str">
        <f t="shared" si="16"/>
        <v>Oui</v>
      </c>
      <c r="L77" t="e">
        <f t="shared" si="17"/>
        <v>#VALUE!</v>
      </c>
      <c r="M77" s="2" t="e">
        <f>IF(L77&gt;0,D77*Paramètres!$B$3*L77/360,0)</f>
        <v>#VALUE!</v>
      </c>
      <c r="N77" t="str">
        <f t="shared" si="18"/>
        <v>Soldée</v>
      </c>
      <c r="O77" t="str">
        <f t="shared" si="19"/>
        <v>Non conforme</v>
      </c>
    </row>
    <row r="78" spans="4:15">
      <c r="E78" s="5">
        <f t="shared" si="20"/>
        <v>0</v>
      </c>
      <c r="F78" s="2">
        <f t="shared" si="14"/>
        <v>0</v>
      </c>
      <c r="H78" t="s">
        <v>187</v>
      </c>
      <c r="I78" t="str">
        <f t="shared" si="15"/>
        <v/>
      </c>
      <c r="J78">
        <f>Paramètres!$B$2</f>
        <v>60</v>
      </c>
      <c r="K78" t="str">
        <f t="shared" si="16"/>
        <v>Oui</v>
      </c>
      <c r="L78" t="e">
        <f t="shared" si="17"/>
        <v>#VALUE!</v>
      </c>
      <c r="M78" s="2" t="e">
        <f>IF(L78&gt;0,D78*Paramètres!$B$3*L78/360,0)</f>
        <v>#VALUE!</v>
      </c>
      <c r="N78" t="str">
        <f t="shared" si="18"/>
        <v>Soldée</v>
      </c>
      <c r="O78" t="str">
        <f t="shared" si="19"/>
        <v>Non conforme</v>
      </c>
    </row>
    <row r="79" spans="4:15">
      <c r="E79" s="5">
        <f t="shared" si="20"/>
        <v>0</v>
      </c>
      <c r="F79" s="2">
        <f t="shared" si="14"/>
        <v>0</v>
      </c>
      <c r="H79" t="s">
        <v>187</v>
      </c>
      <c r="I79" t="str">
        <f t="shared" si="15"/>
        <v/>
      </c>
      <c r="J79">
        <f>Paramètres!$B$2</f>
        <v>60</v>
      </c>
      <c r="K79" t="str">
        <f t="shared" si="16"/>
        <v>Oui</v>
      </c>
      <c r="L79" t="e">
        <f t="shared" si="17"/>
        <v>#VALUE!</v>
      </c>
      <c r="M79" s="2" t="e">
        <f>IF(L79&gt;0,D79*Paramètres!$B$3*L79/360,0)</f>
        <v>#VALUE!</v>
      </c>
      <c r="N79" t="str">
        <f t="shared" si="18"/>
        <v>Soldée</v>
      </c>
      <c r="O79" t="str">
        <f t="shared" si="19"/>
        <v>Non conforme</v>
      </c>
    </row>
    <row r="80" spans="4:15">
      <c r="E80" s="5">
        <f t="shared" si="20"/>
        <v>0</v>
      </c>
      <c r="F80" s="2">
        <f t="shared" si="14"/>
        <v>0</v>
      </c>
      <c r="H80" t="s">
        <v>187</v>
      </c>
      <c r="I80" t="str">
        <f t="shared" si="15"/>
        <v/>
      </c>
      <c r="J80">
        <f>Paramètres!$B$2</f>
        <v>60</v>
      </c>
      <c r="K80" t="str">
        <f t="shared" si="16"/>
        <v>Oui</v>
      </c>
      <c r="L80" t="e">
        <f t="shared" si="17"/>
        <v>#VALUE!</v>
      </c>
      <c r="M80" s="2" t="e">
        <f>IF(L80&gt;0,D80*Paramètres!$B$3*L80/360,0)</f>
        <v>#VALUE!</v>
      </c>
      <c r="N80" t="str">
        <f t="shared" si="18"/>
        <v>Soldée</v>
      </c>
      <c r="O80" t="str">
        <f t="shared" si="19"/>
        <v>Non conforme</v>
      </c>
    </row>
    <row r="81" spans="5:15">
      <c r="E81" s="5">
        <f t="shared" si="20"/>
        <v>0</v>
      </c>
      <c r="F81" s="2">
        <f t="shared" si="14"/>
        <v>0</v>
      </c>
      <c r="H81" t="s">
        <v>187</v>
      </c>
      <c r="I81" t="str">
        <f t="shared" si="15"/>
        <v/>
      </c>
      <c r="J81">
        <f>Paramètres!$B$2</f>
        <v>60</v>
      </c>
      <c r="K81" t="str">
        <f t="shared" si="16"/>
        <v>Oui</v>
      </c>
      <c r="L81" t="e">
        <f t="shared" si="17"/>
        <v>#VALUE!</v>
      </c>
      <c r="M81" s="2" t="e">
        <f>IF(L81&gt;0,D81*Paramètres!$B$3*L81/360,0)</f>
        <v>#VALUE!</v>
      </c>
      <c r="N81" t="str">
        <f t="shared" si="18"/>
        <v>Soldée</v>
      </c>
      <c r="O81" t="str">
        <f t="shared" si="19"/>
        <v>Non conforme</v>
      </c>
    </row>
    <row r="82" spans="5:15">
      <c r="E82" s="5">
        <f t="shared" si="20"/>
        <v>0</v>
      </c>
      <c r="F82" s="2">
        <f t="shared" si="14"/>
        <v>0</v>
      </c>
      <c r="H82" t="s">
        <v>187</v>
      </c>
      <c r="I82" t="str">
        <f t="shared" si="15"/>
        <v/>
      </c>
      <c r="J82">
        <f>Paramètres!$B$2</f>
        <v>60</v>
      </c>
      <c r="K82" t="str">
        <f t="shared" si="16"/>
        <v>Oui</v>
      </c>
      <c r="L82" t="e">
        <f t="shared" si="17"/>
        <v>#VALUE!</v>
      </c>
      <c r="M82" s="2" t="e">
        <f>IF(L82&gt;0,D82*Paramètres!$B$3*L82/360,0)</f>
        <v>#VALUE!</v>
      </c>
      <c r="N82" t="str">
        <f t="shared" si="18"/>
        <v>Soldée</v>
      </c>
      <c r="O82" t="str">
        <f t="shared" si="19"/>
        <v>Non conforme</v>
      </c>
    </row>
    <row r="83" spans="5:15">
      <c r="E83" s="5">
        <f t="shared" si="20"/>
        <v>0</v>
      </c>
      <c r="F83" s="2">
        <f t="shared" si="14"/>
        <v>0</v>
      </c>
      <c r="H83" t="s">
        <v>187</v>
      </c>
      <c r="I83" t="str">
        <f t="shared" si="15"/>
        <v/>
      </c>
      <c r="J83">
        <f>Paramètres!$B$2</f>
        <v>60</v>
      </c>
      <c r="K83" t="str">
        <f t="shared" si="16"/>
        <v>Oui</v>
      </c>
      <c r="L83" t="e">
        <f t="shared" si="17"/>
        <v>#VALUE!</v>
      </c>
      <c r="M83" s="2" t="e">
        <f>IF(L83&gt;0,D83*Paramètres!$B$3*L83/360,0)</f>
        <v>#VALUE!</v>
      </c>
      <c r="N83" t="str">
        <f t="shared" si="18"/>
        <v>Soldée</v>
      </c>
      <c r="O83" t="str">
        <f t="shared" si="19"/>
        <v>Non conforme</v>
      </c>
    </row>
    <row r="84" spans="5:15">
      <c r="E84" s="5">
        <f t="shared" si="20"/>
        <v>0</v>
      </c>
      <c r="F84" s="2">
        <f t="shared" si="14"/>
        <v>0</v>
      </c>
      <c r="H84" t="s">
        <v>187</v>
      </c>
      <c r="I84" t="str">
        <f t="shared" si="15"/>
        <v/>
      </c>
      <c r="J84">
        <f>Paramètres!$B$2</f>
        <v>60</v>
      </c>
      <c r="K84" t="str">
        <f t="shared" si="16"/>
        <v>Oui</v>
      </c>
      <c r="L84" t="e">
        <f t="shared" si="17"/>
        <v>#VALUE!</v>
      </c>
      <c r="M84" s="2" t="e">
        <f>IF(L84&gt;0,D84*Paramètres!$B$3*L84/360,0)</f>
        <v>#VALUE!</v>
      </c>
      <c r="N84" t="str">
        <f t="shared" si="18"/>
        <v>Soldée</v>
      </c>
      <c r="O84" t="str">
        <f t="shared" si="19"/>
        <v>Non conforme</v>
      </c>
    </row>
    <row r="85" spans="5:15">
      <c r="E85" s="5">
        <f t="shared" si="20"/>
        <v>0</v>
      </c>
      <c r="F85" s="2">
        <f t="shared" si="14"/>
        <v>0</v>
      </c>
      <c r="H85" t="s">
        <v>187</v>
      </c>
      <c r="I85" t="str">
        <f t="shared" si="15"/>
        <v/>
      </c>
      <c r="J85">
        <f>Paramètres!$B$2</f>
        <v>60</v>
      </c>
      <c r="K85" t="str">
        <f t="shared" si="16"/>
        <v>Oui</v>
      </c>
      <c r="L85" t="e">
        <f t="shared" si="17"/>
        <v>#VALUE!</v>
      </c>
      <c r="M85" s="2" t="e">
        <f>IF(L85&gt;0,D85*Paramètres!$B$3*L85/360,0)</f>
        <v>#VALUE!</v>
      </c>
      <c r="N85" t="str">
        <f t="shared" si="18"/>
        <v>Soldée</v>
      </c>
      <c r="O85" t="str">
        <f t="shared" si="19"/>
        <v>Non conforme</v>
      </c>
    </row>
    <row r="86" spans="5:15">
      <c r="E86" s="5">
        <f t="shared" si="20"/>
        <v>0</v>
      </c>
      <c r="F86" s="2">
        <f t="shared" si="14"/>
        <v>0</v>
      </c>
      <c r="H86" t="s">
        <v>187</v>
      </c>
      <c r="I86" t="str">
        <f t="shared" si="15"/>
        <v/>
      </c>
      <c r="J86">
        <f>Paramètres!$B$2</f>
        <v>60</v>
      </c>
      <c r="K86" t="str">
        <f t="shared" si="16"/>
        <v>Oui</v>
      </c>
      <c r="L86" t="e">
        <f t="shared" si="17"/>
        <v>#VALUE!</v>
      </c>
      <c r="M86" s="2" t="e">
        <f>IF(L86&gt;0,D86*Paramètres!$B$3*L86/360,0)</f>
        <v>#VALUE!</v>
      </c>
      <c r="N86" t="str">
        <f t="shared" si="18"/>
        <v>Soldée</v>
      </c>
      <c r="O86" t="str">
        <f t="shared" si="19"/>
        <v>Non conforme</v>
      </c>
    </row>
    <row r="87" spans="5:15">
      <c r="E87" s="5">
        <f t="shared" si="20"/>
        <v>0</v>
      </c>
      <c r="F87" s="2">
        <f t="shared" si="14"/>
        <v>0</v>
      </c>
      <c r="H87" t="s">
        <v>187</v>
      </c>
      <c r="I87" t="str">
        <f t="shared" si="15"/>
        <v/>
      </c>
      <c r="J87">
        <f>Paramètres!$B$2</f>
        <v>60</v>
      </c>
      <c r="K87" t="str">
        <f t="shared" si="16"/>
        <v>Oui</v>
      </c>
      <c r="L87" t="e">
        <f t="shared" si="17"/>
        <v>#VALUE!</v>
      </c>
      <c r="M87" s="2" t="e">
        <f>IF(L87&gt;0,D87*Paramètres!$B$3*L87/360,0)</f>
        <v>#VALUE!</v>
      </c>
      <c r="N87" t="str">
        <f t="shared" si="18"/>
        <v>Soldée</v>
      </c>
      <c r="O87" t="str">
        <f t="shared" si="19"/>
        <v>Non conforme</v>
      </c>
    </row>
    <row r="88" spans="5:15">
      <c r="E88" s="5">
        <f t="shared" si="20"/>
        <v>0</v>
      </c>
      <c r="F88" s="2">
        <f t="shared" si="14"/>
        <v>0</v>
      </c>
      <c r="H88" t="s">
        <v>187</v>
      </c>
      <c r="I88" t="str">
        <f t="shared" si="15"/>
        <v/>
      </c>
      <c r="J88">
        <f>Paramètres!$B$2</f>
        <v>60</v>
      </c>
      <c r="K88" t="str">
        <f t="shared" si="16"/>
        <v>Oui</v>
      </c>
      <c r="L88" t="e">
        <f t="shared" si="17"/>
        <v>#VALUE!</v>
      </c>
      <c r="M88" s="2" t="e">
        <f>IF(L88&gt;0,D88*Paramètres!$B$3*L88/360,0)</f>
        <v>#VALUE!</v>
      </c>
      <c r="N88" t="str">
        <f t="shared" si="18"/>
        <v>Soldée</v>
      </c>
      <c r="O88" t="str">
        <f t="shared" si="19"/>
        <v>Non conforme</v>
      </c>
    </row>
    <row r="89" spans="5:15">
      <c r="E89" s="5">
        <f t="shared" si="20"/>
        <v>0</v>
      </c>
      <c r="F89" s="2">
        <f t="shared" si="14"/>
        <v>0</v>
      </c>
      <c r="H89" t="s">
        <v>187</v>
      </c>
      <c r="I89" t="str">
        <f t="shared" si="15"/>
        <v/>
      </c>
      <c r="J89">
        <f>Paramètres!$B$2</f>
        <v>60</v>
      </c>
      <c r="K89" t="str">
        <f t="shared" si="16"/>
        <v>Oui</v>
      </c>
      <c r="L89" t="e">
        <f t="shared" si="17"/>
        <v>#VALUE!</v>
      </c>
      <c r="M89" s="2" t="e">
        <f>IF(L89&gt;0,D89*Paramètres!$B$3*L89/360,0)</f>
        <v>#VALUE!</v>
      </c>
      <c r="N89" t="str">
        <f t="shared" si="18"/>
        <v>Soldée</v>
      </c>
      <c r="O89" t="str">
        <f t="shared" si="19"/>
        <v>Non conforme</v>
      </c>
    </row>
    <row r="90" spans="5:15">
      <c r="E90" s="5">
        <f t="shared" si="20"/>
        <v>0</v>
      </c>
      <c r="F90" s="2">
        <f t="shared" si="14"/>
        <v>0</v>
      </c>
      <c r="H90" t="s">
        <v>187</v>
      </c>
      <c r="I90" t="str">
        <f t="shared" si="15"/>
        <v/>
      </c>
      <c r="J90">
        <f>Paramètres!$B$2</f>
        <v>60</v>
      </c>
      <c r="K90" t="str">
        <f t="shared" si="16"/>
        <v>Oui</v>
      </c>
      <c r="L90" t="e">
        <f t="shared" si="17"/>
        <v>#VALUE!</v>
      </c>
      <c r="M90" s="2" t="e">
        <f>IF(L90&gt;0,D90*Paramètres!$B$3*L90/360,0)</f>
        <v>#VALUE!</v>
      </c>
      <c r="N90" t="str">
        <f t="shared" si="18"/>
        <v>Soldée</v>
      </c>
      <c r="O90" t="str">
        <f t="shared" si="19"/>
        <v>Non conforme</v>
      </c>
    </row>
    <row r="91" spans="5:15">
      <c r="E91" s="5">
        <f t="shared" si="20"/>
        <v>0</v>
      </c>
      <c r="F91" s="2">
        <f t="shared" si="14"/>
        <v>0</v>
      </c>
      <c r="H91" t="s">
        <v>187</v>
      </c>
      <c r="I91" t="str">
        <f t="shared" si="15"/>
        <v/>
      </c>
      <c r="J91">
        <f>Paramètres!$B$2</f>
        <v>60</v>
      </c>
      <c r="K91" t="str">
        <f t="shared" si="16"/>
        <v>Oui</v>
      </c>
      <c r="L91" t="e">
        <f t="shared" si="17"/>
        <v>#VALUE!</v>
      </c>
      <c r="M91" s="2" t="e">
        <f>IF(L91&gt;0,D91*Paramètres!$B$3*L91/360,0)</f>
        <v>#VALUE!</v>
      </c>
      <c r="N91" t="str">
        <f t="shared" si="18"/>
        <v>Soldée</v>
      </c>
      <c r="O91" t="str">
        <f t="shared" si="19"/>
        <v>Non conforme</v>
      </c>
    </row>
    <row r="92" spans="5:15">
      <c r="E92" s="5">
        <f t="shared" si="20"/>
        <v>0</v>
      </c>
      <c r="F92" s="2">
        <f t="shared" si="14"/>
        <v>0</v>
      </c>
      <c r="H92" t="s">
        <v>187</v>
      </c>
      <c r="I92" t="str">
        <f t="shared" si="15"/>
        <v/>
      </c>
      <c r="J92">
        <f>Paramètres!$B$2</f>
        <v>60</v>
      </c>
      <c r="K92" t="str">
        <f t="shared" si="16"/>
        <v>Oui</v>
      </c>
      <c r="L92" t="e">
        <f t="shared" si="17"/>
        <v>#VALUE!</v>
      </c>
      <c r="M92" s="2" t="e">
        <f>IF(L92&gt;0,D92*Paramètres!$B$3*L92/360,0)</f>
        <v>#VALUE!</v>
      </c>
      <c r="N92" t="str">
        <f t="shared" si="18"/>
        <v>Soldée</v>
      </c>
      <c r="O92" t="str">
        <f t="shared" si="19"/>
        <v>Non conforme</v>
      </c>
    </row>
    <row r="93" spans="5:15">
      <c r="E93" s="5">
        <f t="shared" si="20"/>
        <v>0</v>
      </c>
      <c r="F93" s="2">
        <f t="shared" si="14"/>
        <v>0</v>
      </c>
      <c r="H93" t="s">
        <v>187</v>
      </c>
      <c r="I93" t="str">
        <f t="shared" si="15"/>
        <v/>
      </c>
      <c r="J93">
        <f>Paramètres!$B$2</f>
        <v>60</v>
      </c>
      <c r="K93" t="str">
        <f t="shared" si="16"/>
        <v>Oui</v>
      </c>
      <c r="L93" t="e">
        <f t="shared" si="17"/>
        <v>#VALUE!</v>
      </c>
      <c r="M93" s="2" t="e">
        <f>IF(L93&gt;0,D93*Paramètres!$B$3*L93/360,0)</f>
        <v>#VALUE!</v>
      </c>
      <c r="N93" t="str">
        <f t="shared" si="18"/>
        <v>Soldée</v>
      </c>
      <c r="O93" t="str">
        <f t="shared" si="19"/>
        <v>Non conforme</v>
      </c>
    </row>
    <row r="94" spans="5:15">
      <c r="E94" s="5">
        <f t="shared" si="20"/>
        <v>0</v>
      </c>
      <c r="F94" s="2">
        <f t="shared" si="14"/>
        <v>0</v>
      </c>
      <c r="H94" t="s">
        <v>187</v>
      </c>
      <c r="I94" t="str">
        <f t="shared" si="15"/>
        <v/>
      </c>
      <c r="J94">
        <f>Paramètres!$B$2</f>
        <v>60</v>
      </c>
      <c r="K94" t="str">
        <f t="shared" si="16"/>
        <v>Oui</v>
      </c>
      <c r="L94" t="e">
        <f t="shared" si="17"/>
        <v>#VALUE!</v>
      </c>
      <c r="M94" s="2" t="e">
        <f>IF(L94&gt;0,D94*Paramètres!$B$3*L94/360,0)</f>
        <v>#VALUE!</v>
      </c>
      <c r="N94" t="str">
        <f t="shared" si="18"/>
        <v>Soldée</v>
      </c>
      <c r="O94" t="str">
        <f t="shared" si="19"/>
        <v>Non conforme</v>
      </c>
    </row>
    <row r="95" spans="5:15">
      <c r="E95" s="5">
        <f t="shared" si="20"/>
        <v>0</v>
      </c>
      <c r="F95" s="2">
        <f t="shared" si="14"/>
        <v>0</v>
      </c>
      <c r="H95" t="s">
        <v>187</v>
      </c>
      <c r="I95" t="str">
        <f t="shared" si="15"/>
        <v/>
      </c>
      <c r="J95">
        <f>Paramètres!$B$2</f>
        <v>60</v>
      </c>
      <c r="K95" t="str">
        <f t="shared" si="16"/>
        <v>Oui</v>
      </c>
      <c r="L95" t="e">
        <f t="shared" si="17"/>
        <v>#VALUE!</v>
      </c>
      <c r="M95" s="2" t="e">
        <f>IF(L95&gt;0,D95*Paramètres!$B$3*L95/360,0)</f>
        <v>#VALUE!</v>
      </c>
      <c r="N95" t="str">
        <f t="shared" si="18"/>
        <v>Soldée</v>
      </c>
      <c r="O95" t="str">
        <f t="shared" si="19"/>
        <v>Non conforme</v>
      </c>
    </row>
    <row r="96" spans="5:15">
      <c r="E96" s="5">
        <f t="shared" si="20"/>
        <v>0</v>
      </c>
      <c r="F96" s="2">
        <f t="shared" si="14"/>
        <v>0</v>
      </c>
      <c r="H96" t="s">
        <v>187</v>
      </c>
      <c r="I96" t="str">
        <f t="shared" si="15"/>
        <v/>
      </c>
      <c r="J96">
        <f>Paramètres!$B$2</f>
        <v>60</v>
      </c>
      <c r="K96" t="str">
        <f t="shared" si="16"/>
        <v>Oui</v>
      </c>
      <c r="L96" t="e">
        <f t="shared" si="17"/>
        <v>#VALUE!</v>
      </c>
      <c r="M96" s="2" t="e">
        <f>IF(L96&gt;0,D96*Paramètres!$B$3*L96/360,0)</f>
        <v>#VALUE!</v>
      </c>
      <c r="N96" t="str">
        <f t="shared" si="18"/>
        <v>Soldée</v>
      </c>
      <c r="O96" t="str">
        <f t="shared" si="19"/>
        <v>Non conforme</v>
      </c>
    </row>
    <row r="97" spans="5:15">
      <c r="E97" s="5">
        <f t="shared" si="20"/>
        <v>0</v>
      </c>
      <c r="F97" s="2">
        <f t="shared" si="14"/>
        <v>0</v>
      </c>
      <c r="H97" t="s">
        <v>187</v>
      </c>
      <c r="I97" t="str">
        <f t="shared" si="15"/>
        <v/>
      </c>
      <c r="J97">
        <f>Paramètres!$B$2</f>
        <v>60</v>
      </c>
      <c r="K97" t="str">
        <f t="shared" si="16"/>
        <v>Oui</v>
      </c>
      <c r="L97" t="e">
        <f t="shared" si="17"/>
        <v>#VALUE!</v>
      </c>
      <c r="M97" s="2" t="e">
        <f>IF(L97&gt;0,D97*Paramètres!$B$3*L97/360,0)</f>
        <v>#VALUE!</v>
      </c>
      <c r="N97" t="str">
        <f t="shared" si="18"/>
        <v>Soldée</v>
      </c>
      <c r="O97" t="str">
        <f t="shared" si="19"/>
        <v>Non conforme</v>
      </c>
    </row>
    <row r="98" spans="5:15">
      <c r="E98" s="5">
        <f t="shared" si="20"/>
        <v>0</v>
      </c>
      <c r="F98" s="2">
        <f t="shared" ref="F98:F101" si="21">D98-E98</f>
        <v>0</v>
      </c>
      <c r="H98" t="s">
        <v>187</v>
      </c>
      <c r="I98" t="str">
        <f t="shared" si="15"/>
        <v/>
      </c>
      <c r="J98">
        <f>Paramètres!$B$2</f>
        <v>60</v>
      </c>
      <c r="K98" t="str">
        <f t="shared" ref="K98:K101" si="22">IF(I98 &gt; J98,"Oui","Non")</f>
        <v>Oui</v>
      </c>
      <c r="L98" t="e">
        <f t="shared" ref="L98:L101" si="23">IF(K98="Oui",I98-J98,0)</f>
        <v>#VALUE!</v>
      </c>
      <c r="M98" s="2" t="e">
        <f>IF(L98&gt;0,D98*Paramètres!$B$3*L98/360,0)</f>
        <v>#VALUE!</v>
      </c>
      <c r="N98" t="str">
        <f t="shared" si="18"/>
        <v>Soldée</v>
      </c>
      <c r="O98" t="str">
        <f t="shared" si="19"/>
        <v>Non conforme</v>
      </c>
    </row>
    <row r="99" spans="5:15">
      <c r="E99" s="5">
        <f t="shared" si="20"/>
        <v>0</v>
      </c>
      <c r="F99" s="2">
        <f t="shared" si="21"/>
        <v>0</v>
      </c>
      <c r="H99" t="s">
        <v>187</v>
      </c>
      <c r="I99" t="str">
        <f t="shared" si="15"/>
        <v/>
      </c>
      <c r="J99">
        <f>Paramètres!$B$2</f>
        <v>60</v>
      </c>
      <c r="K99" t="str">
        <f t="shared" si="22"/>
        <v>Oui</v>
      </c>
      <c r="L99" t="e">
        <f t="shared" si="23"/>
        <v>#VALUE!</v>
      </c>
      <c r="M99" s="2" t="e">
        <f>IF(L99&gt;0,D99*Paramètres!$B$3*L99/360,0)</f>
        <v>#VALUE!</v>
      </c>
      <c r="N99" t="str">
        <f t="shared" si="18"/>
        <v>Soldée</v>
      </c>
      <c r="O99" t="str">
        <f t="shared" si="19"/>
        <v>Non conforme</v>
      </c>
    </row>
    <row r="100" spans="5:15">
      <c r="E100" s="5">
        <f t="shared" si="20"/>
        <v>0</v>
      </c>
      <c r="F100" s="2">
        <f t="shared" si="21"/>
        <v>0</v>
      </c>
      <c r="H100" t="s">
        <v>187</v>
      </c>
      <c r="I100" t="str">
        <f t="shared" si="15"/>
        <v/>
      </c>
      <c r="J100">
        <f>Paramètres!$B$2</f>
        <v>60</v>
      </c>
      <c r="K100" t="str">
        <f t="shared" si="22"/>
        <v>Oui</v>
      </c>
      <c r="L100" t="e">
        <f t="shared" si="23"/>
        <v>#VALUE!</v>
      </c>
      <c r="M100" s="2" t="e">
        <f>IF(L100&gt;0,D100*Paramètres!$B$3*L100/360,0)</f>
        <v>#VALUE!</v>
      </c>
      <c r="N100" t="str">
        <f t="shared" si="18"/>
        <v>Soldée</v>
      </c>
      <c r="O100" t="str">
        <f t="shared" si="19"/>
        <v>Non conforme</v>
      </c>
    </row>
    <row r="101" spans="5:15">
      <c r="E101" s="5">
        <f t="shared" si="20"/>
        <v>0</v>
      </c>
      <c r="F101" s="2">
        <f t="shared" si="21"/>
        <v>0</v>
      </c>
      <c r="H101" t="s">
        <v>187</v>
      </c>
      <c r="I101" t="str">
        <f t="shared" si="15"/>
        <v/>
      </c>
      <c r="J101">
        <f>Paramètres!$B$2</f>
        <v>60</v>
      </c>
      <c r="K101" t="str">
        <f t="shared" si="22"/>
        <v>Oui</v>
      </c>
      <c r="L101" t="e">
        <f t="shared" si="23"/>
        <v>#VALUE!</v>
      </c>
      <c r="M101" s="2" t="e">
        <f>IF(L101&gt;0,D101*Paramètres!$B$3*L101/360,0)</f>
        <v>#VALUE!</v>
      </c>
      <c r="N101" t="str">
        <f t="shared" si="18"/>
        <v>Soldée</v>
      </c>
      <c r="O101" t="str">
        <f t="shared" si="19"/>
        <v>Non conforme</v>
      </c>
    </row>
  </sheetData>
  <conditionalFormatting sqref="K2:K101">
    <cfRule type="containsText" dxfId="0" priority="1" operator="containsText" text="Oui">
      <formula>NOT(ISERROR(SEARCH("Oui",K2)))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205"/>
  <sheetViews>
    <sheetView workbookViewId="0">
      <selection activeCell="A29" sqref="A29"/>
    </sheetView>
  </sheetViews>
  <sheetFormatPr baseColWidth="10" defaultColWidth="8.88671875" defaultRowHeight="14.4"/>
  <cols>
    <col min="1" max="1" width="25.77734375" bestFit="1" customWidth="1"/>
    <col min="5" max="5" width="25.77734375" bestFit="1" customWidth="1"/>
    <col min="7" max="7" width="65.109375" bestFit="1" customWidth="1"/>
    <col min="8" max="8" width="10.5546875" style="33" bestFit="1" customWidth="1"/>
    <col min="9" max="89" width="8.88671875" style="33"/>
  </cols>
  <sheetData>
    <row r="1" spans="1:9">
      <c r="A1" s="1" t="s">
        <v>14</v>
      </c>
      <c r="B1" s="1" t="s">
        <v>15</v>
      </c>
      <c r="C1" s="33"/>
      <c r="D1" s="33"/>
      <c r="E1" s="33"/>
      <c r="F1" s="33"/>
      <c r="G1" s="33"/>
    </row>
    <row r="2" spans="1:9" s="33" customFormat="1">
      <c r="A2" s="33" t="s">
        <v>16</v>
      </c>
      <c r="B2" s="33">
        <v>60</v>
      </c>
      <c r="E2" s="33" t="s">
        <v>264</v>
      </c>
      <c r="F2" s="33" t="s">
        <v>265</v>
      </c>
      <c r="H2" s="56"/>
      <c r="I2" s="53">
        <v>0.03</v>
      </c>
    </row>
    <row r="3" spans="1:9" s="33" customFormat="1">
      <c r="A3" s="33" t="s">
        <v>17</v>
      </c>
      <c r="B3" s="55">
        <v>0.03</v>
      </c>
      <c r="E3" s="33" t="s">
        <v>256</v>
      </c>
      <c r="F3" s="53">
        <v>0.03</v>
      </c>
      <c r="G3" s="33" t="s">
        <v>260</v>
      </c>
      <c r="H3" s="56">
        <v>45474</v>
      </c>
      <c r="I3" s="54">
        <v>2.75E-2</v>
      </c>
    </row>
    <row r="4" spans="1:9" s="33" customFormat="1">
      <c r="E4" s="33" t="s">
        <v>257</v>
      </c>
      <c r="F4" s="54">
        <v>2.75E-2</v>
      </c>
      <c r="G4" s="33" t="s">
        <v>261</v>
      </c>
      <c r="H4" s="56">
        <v>45627</v>
      </c>
      <c r="I4" s="54">
        <v>2.5000000000000001E-2</v>
      </c>
    </row>
    <row r="5" spans="1:9" s="33" customFormat="1">
      <c r="B5" s="54"/>
      <c r="E5" s="33" t="s">
        <v>258</v>
      </c>
      <c r="F5" s="54">
        <v>2.5000000000000001E-2</v>
      </c>
      <c r="G5" s="33" t="s">
        <v>262</v>
      </c>
      <c r="H5" s="56">
        <v>45735</v>
      </c>
      <c r="I5" s="54">
        <v>2.2499999999999999E-2</v>
      </c>
    </row>
    <row r="6" spans="1:9" s="33" customFormat="1">
      <c r="E6" s="33" t="s">
        <v>259</v>
      </c>
      <c r="F6" s="54">
        <v>2.2499999999999999E-2</v>
      </c>
      <c r="G6" s="33" t="s">
        <v>263</v>
      </c>
    </row>
    <row r="7" spans="1:9">
      <c r="A7" s="1" t="s">
        <v>14</v>
      </c>
      <c r="B7" s="1" t="s">
        <v>15</v>
      </c>
      <c r="C7" s="33"/>
      <c r="D7" s="33"/>
      <c r="E7" s="33"/>
      <c r="F7" s="33"/>
      <c r="G7" s="33"/>
    </row>
    <row r="8" spans="1:9" s="33" customFormat="1">
      <c r="A8" s="33" t="s">
        <v>16</v>
      </c>
      <c r="B8" s="33">
        <v>90</v>
      </c>
    </row>
    <row r="9" spans="1:9" s="33" customFormat="1">
      <c r="A9" s="33" t="s">
        <v>17</v>
      </c>
      <c r="B9" s="55">
        <v>0.03</v>
      </c>
    </row>
    <row r="10" spans="1:9" s="33" customFormat="1"/>
    <row r="11" spans="1:9" s="33" customFormat="1">
      <c r="B11" s="54"/>
    </row>
    <row r="12" spans="1:9" s="33" customFormat="1">
      <c r="F12"/>
    </row>
    <row r="13" spans="1:9">
      <c r="A13" s="1" t="s">
        <v>14</v>
      </c>
      <c r="B13" s="1" t="s">
        <v>15</v>
      </c>
      <c r="C13" s="33"/>
      <c r="D13" s="33"/>
      <c r="E13" s="33"/>
      <c r="F13" s="33"/>
      <c r="G13" s="33"/>
    </row>
    <row r="14" spans="1:9" s="33" customFormat="1">
      <c r="A14" s="33" t="s">
        <v>16</v>
      </c>
      <c r="B14" s="33">
        <v>120</v>
      </c>
    </row>
    <row r="15" spans="1:9" s="33" customFormat="1">
      <c r="A15" s="33" t="s">
        <v>17</v>
      </c>
      <c r="B15" s="55">
        <v>0.03</v>
      </c>
    </row>
    <row r="16" spans="1:9" s="33" customFormat="1"/>
    <row r="17" spans="1:7" s="33" customFormat="1">
      <c r="B17" s="54"/>
    </row>
    <row r="18" spans="1:7">
      <c r="A18" s="1" t="s">
        <v>255</v>
      </c>
      <c r="B18" s="52">
        <v>8.5000000000000006E-3</v>
      </c>
      <c r="C18" s="33"/>
      <c r="D18" s="33"/>
      <c r="E18" s="33"/>
      <c r="F18" s="33"/>
      <c r="G18" s="33"/>
    </row>
    <row r="19" spans="1:7" s="33" customFormat="1"/>
    <row r="20" spans="1:7">
      <c r="A20" s="57" t="s">
        <v>266</v>
      </c>
      <c r="B20" s="58"/>
      <c r="C20" s="58"/>
      <c r="D20" s="58"/>
      <c r="E20" s="58"/>
      <c r="F20" s="58"/>
      <c r="G20" s="58"/>
    </row>
    <row r="21" spans="1:7">
      <c r="A21" s="58"/>
      <c r="B21" s="58"/>
      <c r="C21" s="58"/>
      <c r="D21" s="58"/>
      <c r="E21" s="58"/>
      <c r="F21" s="58"/>
      <c r="G21" s="58"/>
    </row>
    <row r="22" spans="1:7">
      <c r="A22" s="58"/>
      <c r="B22" s="58"/>
      <c r="C22" s="58"/>
      <c r="D22" s="58"/>
      <c r="E22" s="58"/>
      <c r="F22" s="58"/>
      <c r="G22" s="58"/>
    </row>
    <row r="23" spans="1:7">
      <c r="A23" s="58"/>
      <c r="B23" s="58"/>
      <c r="C23" s="58"/>
      <c r="D23" s="58"/>
      <c r="E23" s="58"/>
      <c r="F23" s="58"/>
      <c r="G23" s="58"/>
    </row>
    <row r="24" spans="1:7" ht="36.6" customHeight="1">
      <c r="A24" s="58"/>
      <c r="B24" s="58"/>
      <c r="C24" s="58"/>
      <c r="D24" s="58"/>
      <c r="E24" s="58"/>
      <c r="F24" s="58"/>
      <c r="G24" s="58"/>
    </row>
    <row r="25" spans="1:7" s="33" customFormat="1"/>
    <row r="26" spans="1:7" s="33" customFormat="1"/>
    <row r="27" spans="1:7" s="33" customFormat="1"/>
    <row r="28" spans="1:7" s="33" customFormat="1"/>
    <row r="29" spans="1:7" s="33" customFormat="1"/>
    <row r="30" spans="1:7" s="33" customFormat="1"/>
    <row r="31" spans="1:7" s="33" customFormat="1"/>
    <row r="32" spans="1:7"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row r="148" s="33" customFormat="1"/>
    <row r="149" s="33" customFormat="1"/>
    <row r="150" s="33" customFormat="1"/>
    <row r="151" s="33" customFormat="1"/>
    <row r="152" s="33" customFormat="1"/>
    <row r="153" s="33" customFormat="1"/>
    <row r="154" s="33" customFormat="1"/>
    <row r="155" s="33" customFormat="1"/>
    <row r="156" s="33" customFormat="1"/>
    <row r="157" s="33" customFormat="1"/>
    <row r="158" s="33" customFormat="1"/>
    <row r="159" s="33" customFormat="1"/>
    <row r="160"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sheetData>
  <mergeCells count="1">
    <mergeCell ref="A20:G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D10" sqref="D10"/>
    </sheetView>
  </sheetViews>
  <sheetFormatPr baseColWidth="10" defaultRowHeight="14.4"/>
  <cols>
    <col min="8" max="8" width="17.109375" bestFit="1" customWidth="1"/>
    <col min="9" max="9" width="14.6640625" bestFit="1" customWidth="1"/>
    <col min="13" max="13" width="12" bestFit="1" customWidth="1"/>
    <col min="14" max="14" width="14.5546875" bestFit="1" customWidth="1"/>
  </cols>
  <sheetData>
    <row r="1" spans="1:15">
      <c r="A1" s="1" t="s">
        <v>0</v>
      </c>
      <c r="B1" s="1" t="s">
        <v>1</v>
      </c>
      <c r="C1" s="1" t="s">
        <v>186</v>
      </c>
      <c r="D1" s="1" t="s">
        <v>2</v>
      </c>
      <c r="E1" s="1" t="s">
        <v>3</v>
      </c>
      <c r="F1" s="1" t="s">
        <v>4</v>
      </c>
      <c r="G1" s="1" t="s">
        <v>5</v>
      </c>
      <c r="H1" s="1" t="s">
        <v>6</v>
      </c>
      <c r="I1" s="1" t="s">
        <v>7</v>
      </c>
      <c r="J1" s="1" t="s">
        <v>237</v>
      </c>
      <c r="K1" s="1" t="s">
        <v>9</v>
      </c>
      <c r="L1" s="1" t="s">
        <v>10</v>
      </c>
      <c r="M1" s="1" t="s">
        <v>11</v>
      </c>
      <c r="N1" s="1" t="s">
        <v>12</v>
      </c>
      <c r="O1" s="1" t="s">
        <v>13</v>
      </c>
    </row>
    <row r="2" spans="1:15">
      <c r="A2" t="s">
        <v>217</v>
      </c>
      <c r="G2" t="s">
        <v>227</v>
      </c>
      <c r="I2">
        <f>IF(AND(G2&lt;&gt;"",A2&lt;&gt;""),G2-A2,"")</f>
        <v>66</v>
      </c>
      <c r="J2">
        <v>90</v>
      </c>
      <c r="K2" t="str">
        <f>IF(I2 &gt; J2,"Oui","Non")</f>
        <v>Non</v>
      </c>
    </row>
    <row r="3" spans="1:15">
      <c r="A3" t="s">
        <v>218</v>
      </c>
      <c r="G3" t="s">
        <v>228</v>
      </c>
      <c r="I3">
        <f t="shared" ref="I3:I11" si="0">IF(AND(G3&lt;&gt;"",A3&lt;&gt;""),G3-A3,"")</f>
        <v>99</v>
      </c>
      <c r="J3">
        <v>90</v>
      </c>
      <c r="K3" t="str">
        <f t="shared" ref="K3:K11" si="1">IF(I3 &gt; J3,"Oui","Non")</f>
        <v>Oui</v>
      </c>
    </row>
    <row r="4" spans="1:15">
      <c r="A4" t="s">
        <v>219</v>
      </c>
      <c r="G4" t="s">
        <v>229</v>
      </c>
      <c r="I4">
        <f t="shared" si="0"/>
        <v>87</v>
      </c>
      <c r="J4">
        <v>90</v>
      </c>
      <c r="K4" t="str">
        <f t="shared" si="1"/>
        <v>Non</v>
      </c>
    </row>
    <row r="5" spans="1:15">
      <c r="A5" t="s">
        <v>220</v>
      </c>
      <c r="G5" t="s">
        <v>230</v>
      </c>
      <c r="I5">
        <f t="shared" si="0"/>
        <v>12</v>
      </c>
      <c r="J5">
        <v>90</v>
      </c>
      <c r="K5" t="str">
        <f t="shared" si="1"/>
        <v>Non</v>
      </c>
    </row>
    <row r="6" spans="1:15">
      <c r="A6" t="s">
        <v>221</v>
      </c>
      <c r="G6" t="s">
        <v>231</v>
      </c>
      <c r="I6">
        <f t="shared" si="0"/>
        <v>37</v>
      </c>
      <c r="J6">
        <v>90</v>
      </c>
      <c r="K6" t="str">
        <f t="shared" si="1"/>
        <v>Non</v>
      </c>
    </row>
    <row r="7" spans="1:15">
      <c r="A7" t="s">
        <v>222</v>
      </c>
      <c r="G7" t="s">
        <v>232</v>
      </c>
      <c r="I7">
        <f t="shared" si="0"/>
        <v>79</v>
      </c>
      <c r="J7">
        <v>90</v>
      </c>
      <c r="K7" t="str">
        <f t="shared" si="1"/>
        <v>Non</v>
      </c>
    </row>
    <row r="8" spans="1:15">
      <c r="A8" t="s">
        <v>223</v>
      </c>
      <c r="G8" t="s">
        <v>233</v>
      </c>
      <c r="I8">
        <f t="shared" si="0"/>
        <v>99</v>
      </c>
      <c r="J8">
        <v>90</v>
      </c>
      <c r="K8" t="str">
        <f t="shared" si="1"/>
        <v>Oui</v>
      </c>
    </row>
    <row r="9" spans="1:15">
      <c r="A9" t="s">
        <v>224</v>
      </c>
      <c r="G9" t="s">
        <v>234</v>
      </c>
      <c r="I9">
        <f t="shared" si="0"/>
        <v>107</v>
      </c>
      <c r="J9">
        <v>90</v>
      </c>
      <c r="K9" t="str">
        <f t="shared" si="1"/>
        <v>Oui</v>
      </c>
    </row>
    <row r="10" spans="1:15">
      <c r="A10" t="s">
        <v>225</v>
      </c>
      <c r="G10" t="s">
        <v>235</v>
      </c>
      <c r="I10">
        <f t="shared" si="0"/>
        <v>135</v>
      </c>
      <c r="J10">
        <v>90</v>
      </c>
      <c r="K10" t="str">
        <f t="shared" si="1"/>
        <v>Oui</v>
      </c>
    </row>
    <row r="11" spans="1:15">
      <c r="A11" t="s">
        <v>226</v>
      </c>
      <c r="G11" t="s">
        <v>236</v>
      </c>
      <c r="I11">
        <f t="shared" si="0"/>
        <v>14</v>
      </c>
      <c r="J11">
        <v>90</v>
      </c>
      <c r="K11" t="str">
        <f t="shared" si="1"/>
        <v>Non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C2" sqref="C2"/>
    </sheetView>
  </sheetViews>
  <sheetFormatPr baseColWidth="10" defaultRowHeight="14.4"/>
  <sheetData>
    <row r="1" spans="1:15">
      <c r="A1" s="1" t="s">
        <v>0</v>
      </c>
      <c r="B1" s="1" t="s">
        <v>1</v>
      </c>
      <c r="C1" s="1" t="s">
        <v>186</v>
      </c>
      <c r="D1" s="1" t="s">
        <v>2</v>
      </c>
      <c r="E1" s="1" t="s">
        <v>3</v>
      </c>
      <c r="F1" s="1" t="s">
        <v>4</v>
      </c>
      <c r="G1" s="1" t="s">
        <v>5</v>
      </c>
      <c r="H1" s="1" t="s">
        <v>6</v>
      </c>
      <c r="I1" s="1" t="s">
        <v>7</v>
      </c>
      <c r="J1" s="1" t="s">
        <v>8</v>
      </c>
      <c r="K1" s="1" t="s">
        <v>9</v>
      </c>
      <c r="L1" s="1" t="s">
        <v>10</v>
      </c>
      <c r="M1" s="1" t="s">
        <v>11</v>
      </c>
      <c r="N1" s="1" t="s">
        <v>12</v>
      </c>
      <c r="O1" s="1" t="s">
        <v>13</v>
      </c>
    </row>
    <row r="2" spans="1:15">
      <c r="A2" t="s">
        <v>238</v>
      </c>
      <c r="G2" t="s">
        <v>246</v>
      </c>
    </row>
    <row r="3" spans="1:15">
      <c r="A3" t="s">
        <v>239</v>
      </c>
      <c r="G3" t="s">
        <v>247</v>
      </c>
    </row>
    <row r="4" spans="1:15">
      <c r="A4" t="s">
        <v>240</v>
      </c>
      <c r="G4" t="s">
        <v>248</v>
      </c>
    </row>
    <row r="5" spans="1:15">
      <c r="A5" t="s">
        <v>241</v>
      </c>
      <c r="G5" t="s">
        <v>249</v>
      </c>
    </row>
    <row r="6" spans="1:15">
      <c r="A6" t="s">
        <v>242</v>
      </c>
      <c r="G6" t="s">
        <v>250</v>
      </c>
    </row>
    <row r="7" spans="1:15">
      <c r="A7" t="s">
        <v>243</v>
      </c>
      <c r="G7" t="s">
        <v>251</v>
      </c>
    </row>
    <row r="8" spans="1:15">
      <c r="A8" t="s">
        <v>244</v>
      </c>
      <c r="G8" t="s">
        <v>252</v>
      </c>
    </row>
    <row r="9" spans="1:15">
      <c r="A9" t="s">
        <v>245</v>
      </c>
      <c r="G9" t="s">
        <v>233</v>
      </c>
    </row>
    <row r="10" spans="1:15">
      <c r="A10" t="s">
        <v>218</v>
      </c>
      <c r="G10" t="s">
        <v>253</v>
      </c>
    </row>
    <row r="11" spans="1:15">
      <c r="A11" t="s">
        <v>219</v>
      </c>
      <c r="G11"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C6" sqref="C6"/>
    </sheetView>
  </sheetViews>
  <sheetFormatPr baseColWidth="10" defaultColWidth="8.88671875" defaultRowHeight="14.4"/>
  <cols>
    <col min="1" max="1" width="40.77734375" bestFit="1" customWidth="1"/>
    <col min="2" max="2" width="13.109375" bestFit="1" customWidth="1"/>
    <col min="3" max="3" width="12.44140625" bestFit="1" customWidth="1"/>
  </cols>
  <sheetData>
    <row r="1" spans="1:3">
      <c r="A1" s="1" t="s">
        <v>19</v>
      </c>
    </row>
    <row r="3" spans="1:3">
      <c r="A3" s="1" t="s">
        <v>1</v>
      </c>
      <c r="B3" s="1" t="s">
        <v>20</v>
      </c>
      <c r="C3" s="1" t="s">
        <v>21</v>
      </c>
    </row>
    <row r="4" spans="1:3">
      <c r="A4" t="s">
        <v>22</v>
      </c>
      <c r="B4" s="5">
        <f>SUM('Données Fournisseurs 60 jours '!D2:D11)</f>
        <v>7754080.3899999997</v>
      </c>
      <c r="C4" s="18">
        <f>SUM('Données Fournisseurs 60 jours '!M2:M11)</f>
        <v>12262.934001666668</v>
      </c>
    </row>
    <row r="5" spans="1:3">
      <c r="A5" t="s">
        <v>23</v>
      </c>
      <c r="B5" s="5">
        <f>SUM('Données Fournisseurs 60 jours '!D12:D21)</f>
        <v>5949943.0200000005</v>
      </c>
      <c r="C5" s="18">
        <f>SUM('Données Fournisseurs 60 jours '!M12:M21)</f>
        <v>3323.9924824999998</v>
      </c>
    </row>
    <row r="6" spans="1:3">
      <c r="A6" t="s">
        <v>24</v>
      </c>
      <c r="B6" s="5">
        <f>SUM('Données Fournisseurs 60 jours '!D22:D31)</f>
        <v>3832896.1599999997</v>
      </c>
      <c r="C6" s="18">
        <f>SUM('Données Fournisseurs 60 jours '!M22:M31)</f>
        <v>5506.1976024999994</v>
      </c>
    </row>
    <row r="7" spans="1:3">
      <c r="A7" t="s">
        <v>25</v>
      </c>
      <c r="B7" s="5">
        <f>SUM('Données Fournisseurs 60 jours '!D32:D41)</f>
        <v>9924774.8200000003</v>
      </c>
      <c r="C7" s="18">
        <f>SUM('Données Fournisseurs 60 jours '!M32:M41)</f>
        <v>18709.887933333332</v>
      </c>
    </row>
    <row r="8" spans="1:3">
      <c r="A8" t="s">
        <v>26</v>
      </c>
      <c r="B8" s="5">
        <f>SUM('Données Fournisseurs 60 jours '!D42:D51)</f>
        <v>21831509.620000001</v>
      </c>
      <c r="C8" s="18">
        <f>SUM('Données Fournisseurs 60 jours '!M42:M51)</f>
        <v>57753.339649166664</v>
      </c>
    </row>
    <row r="9" spans="1:3">
      <c r="A9" t="s">
        <v>27</v>
      </c>
      <c r="B9" s="5">
        <f>SUM('Données Fournisseurs 60 jours '!D52:D61)</f>
        <v>7375579.3250000002</v>
      </c>
      <c r="C9" s="18">
        <f>SUM('Données Fournisseurs 60 jours '!M52:M61)</f>
        <v>9351.6564220833334</v>
      </c>
    </row>
    <row r="19" spans="1:1">
      <c r="A19" s="1" t="s">
        <v>188</v>
      </c>
    </row>
    <row r="20" spans="1:1">
      <c r="A20">
        <f>COUNTIF('Données Fournisseurs 60 jours '!K:K,'Données Fournisseurs 60 jours '!K2)/COUNTA('Données Fournisseurs 60 jours '!K2:K101)*100</f>
        <v>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151"/>
  <sheetViews>
    <sheetView topLeftCell="A39" workbookViewId="0">
      <selection activeCell="H83" sqref="H83"/>
    </sheetView>
  </sheetViews>
  <sheetFormatPr baseColWidth="10" defaultRowHeight="14.4"/>
  <cols>
    <col min="2" max="2" width="15.33203125" bestFit="1" customWidth="1"/>
    <col min="3" max="3" width="42.5546875" customWidth="1"/>
    <col min="4" max="4" width="25" bestFit="1" customWidth="1"/>
    <col min="6" max="6" width="12.33203125" style="49" bestFit="1" customWidth="1"/>
    <col min="7" max="46" width="11.5546875" style="33"/>
  </cols>
  <sheetData>
    <row r="1" spans="1:46" s="21" customFormat="1" ht="13.2">
      <c r="A1" s="19" t="s">
        <v>210</v>
      </c>
      <c r="B1" s="59" t="s">
        <v>189</v>
      </c>
      <c r="C1" s="59"/>
      <c r="D1" s="59"/>
      <c r="E1" s="20"/>
      <c r="F1" s="48"/>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row>
    <row r="2" spans="1:46" s="21" customFormat="1" ht="13.2">
      <c r="A2" s="22">
        <v>45708</v>
      </c>
      <c r="B2" s="59"/>
      <c r="C2" s="59"/>
      <c r="D2" s="59"/>
      <c r="E2" s="20"/>
      <c r="F2" s="48"/>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21" customFormat="1" ht="13.2">
      <c r="A3" s="19" t="s">
        <v>209</v>
      </c>
      <c r="B3" s="59"/>
      <c r="C3" s="59"/>
      <c r="D3" s="59"/>
      <c r="E3" s="23" t="s">
        <v>190</v>
      </c>
      <c r="F3" s="48"/>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row>
    <row r="4" spans="1:46" s="21" customFormat="1" ht="3.75" customHeight="1">
      <c r="A4" s="24"/>
      <c r="B4" s="25"/>
      <c r="C4" s="24"/>
      <c r="D4" s="24"/>
      <c r="E4" s="24"/>
      <c r="F4" s="48"/>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row>
    <row r="5" spans="1:46" s="21" customFormat="1" ht="11.4">
      <c r="F5" s="48"/>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row>
    <row r="6" spans="1:46" s="21" customFormat="1" ht="11.4">
      <c r="F6" s="48"/>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row>
    <row r="7" spans="1:46" s="21" customFormat="1">
      <c r="A7" s="26"/>
      <c r="B7" s="27" t="s">
        <v>191</v>
      </c>
      <c r="C7" s="26" t="s">
        <v>192</v>
      </c>
      <c r="D7" s="26"/>
      <c r="E7" s="26"/>
      <c r="F7" s="49"/>
      <c r="G7" s="33"/>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row>
    <row r="8" spans="1:46" s="21" customFormat="1">
      <c r="A8" s="26"/>
      <c r="B8" s="26"/>
      <c r="C8" s="26" t="s">
        <v>193</v>
      </c>
      <c r="D8" s="26"/>
      <c r="E8" s="26"/>
      <c r="F8" s="49"/>
      <c r="G8" s="33"/>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row>
    <row r="9" spans="1:46" s="21" customFormat="1">
      <c r="A9" s="26"/>
      <c r="B9" s="26"/>
      <c r="C9" s="26"/>
      <c r="D9" s="26"/>
      <c r="E9" s="26"/>
      <c r="F9" s="49"/>
      <c r="G9" s="33"/>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row>
    <row r="10" spans="1:46" s="21" customFormat="1">
      <c r="A10" s="26"/>
      <c r="B10" s="28" t="s">
        <v>194</v>
      </c>
      <c r="C10" s="29" t="s">
        <v>208</v>
      </c>
      <c r="D10" s="26"/>
      <c r="E10" s="26"/>
      <c r="F10" s="49"/>
      <c r="G10" s="33"/>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row>
    <row r="11" spans="1:46" s="21" customFormat="1">
      <c r="A11" s="26"/>
      <c r="B11" s="26"/>
      <c r="C11" s="29" t="s">
        <v>212</v>
      </c>
      <c r="D11" s="26"/>
      <c r="E11" s="26"/>
      <c r="F11" s="49"/>
      <c r="G11" s="33"/>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row>
    <row r="12" spans="1:46" s="21" customFormat="1">
      <c r="A12" s="26"/>
      <c r="B12" s="26"/>
      <c r="C12" s="29" t="s">
        <v>213</v>
      </c>
      <c r="D12" s="26"/>
      <c r="E12" s="26"/>
      <c r="F12" s="49"/>
      <c r="G12" s="33"/>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row>
    <row r="13" spans="1:46" s="21" customFormat="1">
      <c r="A13" s="26"/>
      <c r="B13" s="26"/>
      <c r="C13" s="26"/>
      <c r="D13" s="26"/>
      <c r="E13" s="26"/>
      <c r="F13" s="49"/>
      <c r="G13" s="33"/>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row>
    <row r="14" spans="1:46" s="21" customFormat="1">
      <c r="A14" s="26"/>
      <c r="B14" s="30" t="s">
        <v>195</v>
      </c>
      <c r="C14" s="31" t="s">
        <v>196</v>
      </c>
      <c r="D14" s="26"/>
      <c r="E14" s="26"/>
      <c r="F14" s="49"/>
      <c r="G14" s="34"/>
      <c r="H14" s="35"/>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row>
    <row r="15" spans="1:46" s="21" customFormat="1">
      <c r="A15" s="26"/>
      <c r="B15" s="26"/>
      <c r="C15" s="31" t="s">
        <v>197</v>
      </c>
      <c r="D15" s="26"/>
      <c r="E15" s="26"/>
      <c r="F15" s="49"/>
      <c r="G15" s="34"/>
      <c r="H15" s="35"/>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row>
    <row r="16" spans="1:46" s="21" customFormat="1">
      <c r="A16" s="26"/>
      <c r="B16" s="26"/>
      <c r="C16" s="31" t="s">
        <v>216</v>
      </c>
      <c r="D16" s="26"/>
      <c r="E16" s="26"/>
      <c r="F16" s="49"/>
      <c r="G16" s="34"/>
      <c r="H16" s="36"/>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row>
    <row r="17" spans="1:9" s="32" customFormat="1">
      <c r="A17" s="37"/>
      <c r="B17" s="37"/>
      <c r="C17" s="37"/>
      <c r="D17" s="37"/>
      <c r="E17" s="37"/>
      <c r="F17" s="49"/>
      <c r="G17" s="34"/>
      <c r="H17" s="36"/>
    </row>
    <row r="18" spans="1:9" s="33" customFormat="1">
      <c r="B18" s="38" t="s">
        <v>198</v>
      </c>
      <c r="C18" s="38" t="s">
        <v>199</v>
      </c>
      <c r="D18" s="38" t="s">
        <v>205</v>
      </c>
      <c r="E18" s="39" t="s">
        <v>200</v>
      </c>
      <c r="F18" s="40" t="s">
        <v>18</v>
      </c>
      <c r="G18" s="40" t="s">
        <v>201</v>
      </c>
      <c r="H18" s="40" t="s">
        <v>206</v>
      </c>
      <c r="I18" s="40" t="s">
        <v>207</v>
      </c>
    </row>
    <row r="19" spans="1:9" s="33" customFormat="1">
      <c r="B19" s="42">
        <v>61210000000</v>
      </c>
      <c r="C19" s="42">
        <v>31312001018</v>
      </c>
      <c r="D19" s="41" t="s">
        <v>126</v>
      </c>
      <c r="E19" s="41" t="s">
        <v>28</v>
      </c>
      <c r="F19" s="50">
        <v>802738.5</v>
      </c>
      <c r="G19" s="43" t="s">
        <v>202</v>
      </c>
      <c r="H19" s="41" t="s">
        <v>211</v>
      </c>
      <c r="I19" s="33" t="s">
        <v>214</v>
      </c>
    </row>
    <row r="20" spans="1:9" s="33" customFormat="1">
      <c r="B20" s="44">
        <v>61611000000</v>
      </c>
      <c r="C20" s="45">
        <v>31312009018</v>
      </c>
      <c r="D20" s="41" t="s">
        <v>127</v>
      </c>
      <c r="E20" s="41" t="s">
        <v>29</v>
      </c>
      <c r="F20" s="50">
        <v>1293300.92</v>
      </c>
      <c r="G20" s="43" t="s">
        <v>202</v>
      </c>
      <c r="H20" s="41" t="s">
        <v>211</v>
      </c>
      <c r="I20" s="33" t="s">
        <v>215</v>
      </c>
    </row>
    <row r="21" spans="1:9" s="33" customFormat="1">
      <c r="B21" s="44">
        <v>61670000000</v>
      </c>
      <c r="C21" s="45">
        <v>31312009018</v>
      </c>
      <c r="D21" s="41" t="s">
        <v>128</v>
      </c>
      <c r="E21" s="41" t="s">
        <v>30</v>
      </c>
      <c r="F21" s="50">
        <v>676571.83</v>
      </c>
      <c r="G21" s="43" t="s">
        <v>202</v>
      </c>
      <c r="H21" s="41" t="s">
        <v>211</v>
      </c>
      <c r="I21" s="33" t="s">
        <v>214</v>
      </c>
    </row>
    <row r="22" spans="1:9" s="33" customFormat="1">
      <c r="B22" s="44">
        <v>61670000000</v>
      </c>
      <c r="C22" s="45">
        <v>31312009018</v>
      </c>
      <c r="D22" s="41" t="s">
        <v>129</v>
      </c>
      <c r="E22" s="41" t="s">
        <v>31</v>
      </c>
      <c r="F22" s="50">
        <v>501343.52</v>
      </c>
      <c r="G22" s="43" t="s">
        <v>202</v>
      </c>
      <c r="H22" s="41" t="s">
        <v>211</v>
      </c>
      <c r="I22" s="33" t="s">
        <v>214</v>
      </c>
    </row>
    <row r="23" spans="1:9" s="33" customFormat="1">
      <c r="B23" s="44">
        <v>61670000000</v>
      </c>
      <c r="C23" s="45">
        <v>31312009018</v>
      </c>
      <c r="D23" s="41" t="s">
        <v>130</v>
      </c>
      <c r="E23" s="41" t="s">
        <v>32</v>
      </c>
      <c r="F23" s="50">
        <v>654689.76</v>
      </c>
      <c r="G23" s="43" t="s">
        <v>202</v>
      </c>
      <c r="H23" s="41" t="s">
        <v>211</v>
      </c>
      <c r="I23" s="33" t="s">
        <v>215</v>
      </c>
    </row>
    <row r="24" spans="1:9" s="33" customFormat="1">
      <c r="B24" s="44">
        <v>61670000000</v>
      </c>
      <c r="C24" s="45">
        <v>31312009018</v>
      </c>
      <c r="D24" s="41" t="s">
        <v>131</v>
      </c>
      <c r="E24" s="41" t="s">
        <v>33</v>
      </c>
      <c r="F24" s="51">
        <v>1533471.34</v>
      </c>
      <c r="G24" s="43" t="s">
        <v>202</v>
      </c>
      <c r="H24" s="41" t="s">
        <v>211</v>
      </c>
      <c r="I24" s="33" t="s">
        <v>214</v>
      </c>
    </row>
    <row r="25" spans="1:9" s="33" customFormat="1">
      <c r="B25" s="44">
        <v>61678000000</v>
      </c>
      <c r="C25" s="45">
        <v>31312009018</v>
      </c>
      <c r="D25" s="41" t="s">
        <v>132</v>
      </c>
      <c r="E25" s="41" t="s">
        <v>34</v>
      </c>
      <c r="F25" s="51">
        <v>788355.59</v>
      </c>
      <c r="G25" s="43" t="s">
        <v>202</v>
      </c>
      <c r="H25" s="41" t="s">
        <v>211</v>
      </c>
      <c r="I25" s="33" t="s">
        <v>214</v>
      </c>
    </row>
    <row r="26" spans="1:9" s="33" customFormat="1">
      <c r="B26" s="44">
        <v>61440000000</v>
      </c>
      <c r="C26" s="45">
        <v>31312010018</v>
      </c>
      <c r="D26" s="41" t="s">
        <v>133</v>
      </c>
      <c r="E26" s="41" t="s">
        <v>35</v>
      </c>
      <c r="F26" s="50">
        <v>436197.48</v>
      </c>
      <c r="G26" s="43" t="s">
        <v>202</v>
      </c>
      <c r="H26" s="41" t="s">
        <v>211</v>
      </c>
      <c r="I26" s="33" t="s">
        <v>215</v>
      </c>
    </row>
    <row r="27" spans="1:9" s="33" customFormat="1">
      <c r="B27" s="44">
        <v>61440000000</v>
      </c>
      <c r="C27" s="45">
        <v>31312010018</v>
      </c>
      <c r="D27" s="41" t="s">
        <v>134</v>
      </c>
      <c r="E27" s="41" t="s">
        <v>36</v>
      </c>
      <c r="F27" s="50">
        <v>403924.03</v>
      </c>
      <c r="G27" s="43" t="s">
        <v>202</v>
      </c>
      <c r="H27" s="41" t="s">
        <v>211</v>
      </c>
      <c r="I27" s="33" t="s">
        <v>214</v>
      </c>
    </row>
    <row r="28" spans="1:9" s="33" customFormat="1">
      <c r="B28" s="44">
        <v>61440000000</v>
      </c>
      <c r="C28" s="45">
        <v>31312010018</v>
      </c>
      <c r="D28" s="41" t="s">
        <v>135</v>
      </c>
      <c r="E28" s="41" t="s">
        <v>37</v>
      </c>
      <c r="F28" s="50">
        <v>663487.42000000004</v>
      </c>
      <c r="G28" s="43" t="s">
        <v>202</v>
      </c>
      <c r="H28" s="41" t="s">
        <v>211</v>
      </c>
      <c r="I28" s="33" t="s">
        <v>214</v>
      </c>
    </row>
    <row r="29" spans="1:9" s="33" customFormat="1">
      <c r="B29" s="44">
        <v>61440000000</v>
      </c>
      <c r="C29" s="45">
        <v>31312010018</v>
      </c>
      <c r="D29" s="41" t="s">
        <v>136</v>
      </c>
      <c r="E29" s="41" t="s">
        <v>38</v>
      </c>
      <c r="F29" s="50">
        <v>392196.8</v>
      </c>
      <c r="G29" s="43" t="s">
        <v>202</v>
      </c>
      <c r="H29" s="41" t="s">
        <v>211</v>
      </c>
      <c r="I29" s="33" t="s">
        <v>214</v>
      </c>
    </row>
    <row r="30" spans="1:9" s="33" customFormat="1">
      <c r="B30" s="44">
        <v>61440000000</v>
      </c>
      <c r="C30" s="45">
        <v>31312010018</v>
      </c>
      <c r="D30" s="41" t="s">
        <v>137</v>
      </c>
      <c r="E30" s="41" t="s">
        <v>39</v>
      </c>
      <c r="F30" s="50">
        <v>467391.29</v>
      </c>
      <c r="G30" s="43" t="s">
        <v>202</v>
      </c>
      <c r="H30" s="41" t="s">
        <v>211</v>
      </c>
      <c r="I30" s="33" t="s">
        <v>214</v>
      </c>
    </row>
    <row r="31" spans="1:9" s="33" customFormat="1">
      <c r="B31" s="44">
        <v>61440000000</v>
      </c>
      <c r="C31" s="45">
        <v>31312010018</v>
      </c>
      <c r="D31" s="41" t="s">
        <v>138</v>
      </c>
      <c r="E31" s="41" t="s">
        <v>40</v>
      </c>
      <c r="F31" s="50">
        <v>206083.69</v>
      </c>
      <c r="G31" s="43" t="s">
        <v>202</v>
      </c>
      <c r="H31" s="41" t="s">
        <v>211</v>
      </c>
      <c r="I31" s="33" t="s">
        <v>215</v>
      </c>
    </row>
    <row r="32" spans="1:9" s="33" customFormat="1">
      <c r="B32" s="44">
        <v>61440000000</v>
      </c>
      <c r="C32" s="45">
        <v>31312010018</v>
      </c>
      <c r="D32" s="41" t="s">
        <v>139</v>
      </c>
      <c r="E32" s="41" t="s">
        <v>41</v>
      </c>
      <c r="F32" s="51">
        <v>782439.31</v>
      </c>
      <c r="G32" s="43" t="s">
        <v>202</v>
      </c>
      <c r="H32" s="41" t="s">
        <v>211</v>
      </c>
      <c r="I32" s="33" t="s">
        <v>215</v>
      </c>
    </row>
    <row r="33" spans="2:9" s="33" customFormat="1">
      <c r="B33" s="44">
        <v>61263200000</v>
      </c>
      <c r="C33" s="45">
        <v>31312006018</v>
      </c>
      <c r="D33" s="41" t="s">
        <v>140</v>
      </c>
      <c r="E33" s="41" t="s">
        <v>42</v>
      </c>
      <c r="F33" s="51">
        <v>294970.46000000002</v>
      </c>
      <c r="G33" s="43" t="s">
        <v>202</v>
      </c>
      <c r="H33" s="41" t="s">
        <v>211</v>
      </c>
      <c r="I33" s="33" t="s">
        <v>215</v>
      </c>
    </row>
    <row r="34" spans="2:9" s="33" customFormat="1">
      <c r="B34" s="44">
        <v>61263200000</v>
      </c>
      <c r="C34" s="45">
        <v>31312006018</v>
      </c>
      <c r="D34" s="41" t="s">
        <v>141</v>
      </c>
      <c r="E34" s="41" t="s">
        <v>43</v>
      </c>
      <c r="F34" s="51">
        <v>632527.09</v>
      </c>
      <c r="G34" s="43" t="s">
        <v>202</v>
      </c>
      <c r="H34" s="41" t="s">
        <v>211</v>
      </c>
      <c r="I34" s="33" t="s">
        <v>214</v>
      </c>
    </row>
    <row r="35" spans="2:9" s="33" customFormat="1">
      <c r="B35" s="44">
        <v>61263200000</v>
      </c>
      <c r="C35" s="45">
        <v>31312006018</v>
      </c>
      <c r="D35" s="41" t="s">
        <v>142</v>
      </c>
      <c r="E35" s="41" t="s">
        <v>44</v>
      </c>
      <c r="F35" s="51">
        <v>184979.62</v>
      </c>
      <c r="G35" s="43" t="s">
        <v>202</v>
      </c>
      <c r="H35" s="41" t="s">
        <v>211</v>
      </c>
      <c r="I35" s="33" t="s">
        <v>214</v>
      </c>
    </row>
    <row r="36" spans="2:9" s="33" customFormat="1">
      <c r="B36" s="44">
        <v>61263100000</v>
      </c>
      <c r="C36" s="45">
        <v>31312006018</v>
      </c>
      <c r="D36" s="41" t="s">
        <v>143</v>
      </c>
      <c r="E36" s="41" t="s">
        <v>45</v>
      </c>
      <c r="F36" s="50">
        <v>2170120.9</v>
      </c>
      <c r="G36" s="43" t="s">
        <v>202</v>
      </c>
      <c r="H36" s="41" t="s">
        <v>211</v>
      </c>
      <c r="I36" s="33" t="s">
        <v>215</v>
      </c>
    </row>
    <row r="37" spans="2:9" s="33" customFormat="1">
      <c r="B37" s="44">
        <v>61263100000</v>
      </c>
      <c r="C37" s="45">
        <v>31312006018</v>
      </c>
      <c r="D37" s="41" t="s">
        <v>144</v>
      </c>
      <c r="E37" s="41" t="s">
        <v>46</v>
      </c>
      <c r="F37" s="50">
        <v>391991.71</v>
      </c>
      <c r="G37" s="43" t="s">
        <v>202</v>
      </c>
      <c r="H37" s="41" t="s">
        <v>211</v>
      </c>
      <c r="I37" s="33" t="s">
        <v>215</v>
      </c>
    </row>
    <row r="38" spans="2:9" s="33" customFormat="1">
      <c r="B38" s="44">
        <v>61262000000</v>
      </c>
      <c r="C38" s="45">
        <v>31312010018</v>
      </c>
      <c r="D38" s="41" t="s">
        <v>145</v>
      </c>
      <c r="E38" s="41" t="s">
        <v>47</v>
      </c>
      <c r="F38" s="50">
        <v>427242.15</v>
      </c>
      <c r="G38" s="43" t="s">
        <v>202</v>
      </c>
      <c r="H38" s="41" t="s">
        <v>211</v>
      </c>
      <c r="I38" s="33" t="s">
        <v>215</v>
      </c>
    </row>
    <row r="39" spans="2:9" s="33" customFormat="1">
      <c r="B39" s="44">
        <v>61262000000</v>
      </c>
      <c r="C39" s="45">
        <v>31312008018</v>
      </c>
      <c r="D39" s="41" t="s">
        <v>146</v>
      </c>
      <c r="E39" s="41" t="s">
        <v>48</v>
      </c>
      <c r="F39" s="50">
        <v>566628.76</v>
      </c>
      <c r="G39" s="43" t="s">
        <v>202</v>
      </c>
      <c r="H39" s="41" t="s">
        <v>211</v>
      </c>
      <c r="I39" s="33" t="s">
        <v>215</v>
      </c>
    </row>
    <row r="40" spans="2:9" s="33" customFormat="1">
      <c r="B40" s="44">
        <v>61470000000</v>
      </c>
      <c r="C40" s="45">
        <v>31312007018</v>
      </c>
      <c r="D40" s="41" t="s">
        <v>147</v>
      </c>
      <c r="E40" s="41" t="s">
        <v>49</v>
      </c>
      <c r="F40" s="50">
        <v>307278.71000000002</v>
      </c>
      <c r="G40" s="43" t="s">
        <v>202</v>
      </c>
      <c r="H40" s="41" t="s">
        <v>211</v>
      </c>
      <c r="I40" s="33" t="s">
        <v>214</v>
      </c>
    </row>
    <row r="41" spans="2:9" s="33" customFormat="1">
      <c r="B41" s="44">
        <v>61440000000</v>
      </c>
      <c r="C41" s="45">
        <v>31312010018</v>
      </c>
      <c r="D41" s="41" t="s">
        <v>148</v>
      </c>
      <c r="E41" s="41" t="s">
        <v>50</v>
      </c>
      <c r="F41" s="50">
        <v>519697.55</v>
      </c>
      <c r="G41" s="43" t="s">
        <v>202</v>
      </c>
      <c r="H41" s="41" t="s">
        <v>211</v>
      </c>
      <c r="I41" s="33" t="s">
        <v>214</v>
      </c>
    </row>
    <row r="42" spans="2:9" s="33" customFormat="1">
      <c r="B42" s="46">
        <v>61263100000</v>
      </c>
      <c r="C42" s="46">
        <v>31312006018</v>
      </c>
      <c r="D42" s="41" t="s">
        <v>149</v>
      </c>
      <c r="E42" s="41" t="s">
        <v>51</v>
      </c>
      <c r="F42" s="50">
        <v>485679.51</v>
      </c>
      <c r="G42" s="43" t="s">
        <v>202</v>
      </c>
      <c r="H42" s="41" t="s">
        <v>211</v>
      </c>
      <c r="I42" s="33" t="s">
        <v>214</v>
      </c>
    </row>
    <row r="43" spans="2:9" s="33" customFormat="1">
      <c r="B43" s="46">
        <v>61263100000</v>
      </c>
      <c r="C43" s="46">
        <v>31312006018</v>
      </c>
      <c r="D43" s="41" t="s">
        <v>150</v>
      </c>
      <c r="E43" s="41" t="s">
        <v>52</v>
      </c>
      <c r="F43" s="50">
        <v>270735.59000000003</v>
      </c>
      <c r="G43" s="43" t="s">
        <v>202</v>
      </c>
      <c r="H43" s="41" t="s">
        <v>211</v>
      </c>
      <c r="I43" s="33" t="s">
        <v>215</v>
      </c>
    </row>
    <row r="44" spans="2:9" s="33" customFormat="1">
      <c r="B44" s="46">
        <v>63114000000</v>
      </c>
      <c r="C44" s="46">
        <v>31312007018</v>
      </c>
      <c r="D44" s="41" t="s">
        <v>151</v>
      </c>
      <c r="E44" s="41" t="s">
        <v>53</v>
      </c>
      <c r="F44" s="50">
        <v>264707.15999999997</v>
      </c>
      <c r="G44" s="43" t="s">
        <v>202</v>
      </c>
      <c r="H44" s="41" t="s">
        <v>211</v>
      </c>
      <c r="I44" s="33" t="s">
        <v>214</v>
      </c>
    </row>
    <row r="45" spans="2:9" s="33" customFormat="1">
      <c r="B45" s="46">
        <v>61263200000</v>
      </c>
      <c r="C45" s="46">
        <v>31312006018</v>
      </c>
      <c r="D45" s="41" t="s">
        <v>152</v>
      </c>
      <c r="E45" s="41" t="s">
        <v>54</v>
      </c>
      <c r="F45" s="50">
        <v>556043.55000000005</v>
      </c>
      <c r="G45" s="43" t="s">
        <v>202</v>
      </c>
      <c r="H45" s="41" t="s">
        <v>211</v>
      </c>
      <c r="I45" s="33" t="s">
        <v>215</v>
      </c>
    </row>
    <row r="46" spans="2:9" s="33" customFormat="1">
      <c r="B46" s="46">
        <v>61263200000</v>
      </c>
      <c r="C46" s="46">
        <v>31312006018</v>
      </c>
      <c r="D46" s="41" t="s">
        <v>153</v>
      </c>
      <c r="E46" s="41" t="s">
        <v>54</v>
      </c>
      <c r="F46" s="50">
        <v>291956.84000000003</v>
      </c>
      <c r="G46" s="43" t="s">
        <v>202</v>
      </c>
      <c r="H46" s="41" t="s">
        <v>211</v>
      </c>
      <c r="I46" s="33" t="s">
        <v>214</v>
      </c>
    </row>
    <row r="47" spans="2:9" s="33" customFormat="1">
      <c r="B47" s="46">
        <v>61261000000</v>
      </c>
      <c r="C47" s="46">
        <v>31312004018</v>
      </c>
      <c r="D47" s="41" t="s">
        <v>154</v>
      </c>
      <c r="E47" s="41" t="s">
        <v>55</v>
      </c>
      <c r="F47" s="50">
        <v>352656.61</v>
      </c>
      <c r="G47" s="43" t="s">
        <v>202</v>
      </c>
      <c r="H47" s="41" t="s">
        <v>211</v>
      </c>
      <c r="I47" s="33" t="s">
        <v>215</v>
      </c>
    </row>
    <row r="48" spans="2:9" s="33" customFormat="1">
      <c r="B48" s="46">
        <v>61261000000</v>
      </c>
      <c r="C48" s="46">
        <v>31312002018</v>
      </c>
      <c r="D48" s="41" t="s">
        <v>155</v>
      </c>
      <c r="E48" s="41" t="s">
        <v>56</v>
      </c>
      <c r="F48" s="50">
        <v>217511.88</v>
      </c>
      <c r="G48" s="43" t="s">
        <v>202</v>
      </c>
      <c r="H48" s="41" t="s">
        <v>211</v>
      </c>
      <c r="I48" s="33" t="s">
        <v>214</v>
      </c>
    </row>
    <row r="49" spans="2:9" s="33" customFormat="1">
      <c r="B49" s="46">
        <v>61261000000</v>
      </c>
      <c r="C49" s="46">
        <v>31312002018</v>
      </c>
      <c r="D49" s="41" t="s">
        <v>156</v>
      </c>
      <c r="E49" s="41" t="s">
        <v>57</v>
      </c>
      <c r="F49" s="50">
        <v>1850029.56</v>
      </c>
      <c r="G49" s="43" t="s">
        <v>202</v>
      </c>
      <c r="H49" s="41" t="s">
        <v>211</v>
      </c>
      <c r="I49" s="33" t="s">
        <v>214</v>
      </c>
    </row>
    <row r="50" spans="2:9" s="33" customFormat="1">
      <c r="B50" s="46">
        <v>61261000000</v>
      </c>
      <c r="C50" s="46">
        <v>31312002018</v>
      </c>
      <c r="D50" s="41" t="s">
        <v>157</v>
      </c>
      <c r="E50" s="41" t="s">
        <v>58</v>
      </c>
      <c r="F50" s="50">
        <v>2093625.33</v>
      </c>
      <c r="G50" s="43" t="s">
        <v>202</v>
      </c>
      <c r="H50" s="41" t="s">
        <v>211</v>
      </c>
      <c r="I50" s="33" t="s">
        <v>215</v>
      </c>
    </row>
    <row r="51" spans="2:9" s="33" customFormat="1">
      <c r="B51" s="46">
        <v>61262000000</v>
      </c>
      <c r="C51" s="46">
        <v>31312008018</v>
      </c>
      <c r="D51" s="41" t="s">
        <v>158</v>
      </c>
      <c r="E51" s="41" t="s">
        <v>59</v>
      </c>
      <c r="F51" s="51">
        <v>1049175.6599999999</v>
      </c>
      <c r="G51" s="43" t="s">
        <v>202</v>
      </c>
      <c r="H51" s="41" t="s">
        <v>211</v>
      </c>
      <c r="I51" s="33" t="s">
        <v>214</v>
      </c>
    </row>
    <row r="52" spans="2:9" s="33" customFormat="1">
      <c r="B52" s="46">
        <v>61262000000</v>
      </c>
      <c r="C52" s="46">
        <v>31312008018</v>
      </c>
      <c r="D52" s="41" t="s">
        <v>159</v>
      </c>
      <c r="E52" s="41" t="s">
        <v>59</v>
      </c>
      <c r="F52" s="50">
        <v>10000</v>
      </c>
      <c r="G52" s="43" t="s">
        <v>202</v>
      </c>
      <c r="H52" s="41" t="s">
        <v>211</v>
      </c>
      <c r="I52" s="33" t="s">
        <v>214</v>
      </c>
    </row>
    <row r="53" spans="2:9" s="33" customFormat="1">
      <c r="B53" s="46">
        <v>61262000000</v>
      </c>
      <c r="C53" s="46">
        <v>31312008018</v>
      </c>
      <c r="D53" s="41" t="s">
        <v>160</v>
      </c>
      <c r="E53" s="41" t="s">
        <v>60</v>
      </c>
      <c r="F53" s="51">
        <v>226376.19</v>
      </c>
      <c r="G53" s="43" t="s">
        <v>202</v>
      </c>
      <c r="H53" s="41" t="s">
        <v>211</v>
      </c>
      <c r="I53" s="33" t="s">
        <v>214</v>
      </c>
    </row>
    <row r="54" spans="2:9" s="33" customFormat="1">
      <c r="B54" s="46">
        <v>61261000000</v>
      </c>
      <c r="C54" s="46">
        <v>31312004018</v>
      </c>
      <c r="D54" s="41" t="s">
        <v>161</v>
      </c>
      <c r="E54" s="41" t="s">
        <v>61</v>
      </c>
      <c r="F54" s="51">
        <v>167983.04</v>
      </c>
      <c r="G54" s="43" t="s">
        <v>202</v>
      </c>
      <c r="H54" s="41" t="s">
        <v>211</v>
      </c>
      <c r="I54" s="33" t="s">
        <v>214</v>
      </c>
    </row>
    <row r="55" spans="2:9" s="33" customFormat="1">
      <c r="B55" s="46">
        <v>61261000000</v>
      </c>
      <c r="C55" s="46">
        <v>31312004018</v>
      </c>
      <c r="D55" s="41" t="s">
        <v>162</v>
      </c>
      <c r="E55" s="41" t="s">
        <v>62</v>
      </c>
      <c r="F55" s="51">
        <v>624726.82999999996</v>
      </c>
      <c r="G55" s="43" t="s">
        <v>202</v>
      </c>
      <c r="H55" s="41" t="s">
        <v>211</v>
      </c>
      <c r="I55" s="33" t="s">
        <v>214</v>
      </c>
    </row>
    <row r="56" spans="2:9" s="33" customFormat="1">
      <c r="B56" s="46">
        <v>61261000000</v>
      </c>
      <c r="C56" s="46">
        <v>31312004018</v>
      </c>
      <c r="D56" s="41" t="s">
        <v>163</v>
      </c>
      <c r="E56" s="41" t="s">
        <v>38</v>
      </c>
      <c r="F56" s="50">
        <v>554143.19999999995</v>
      </c>
      <c r="G56" s="43" t="s">
        <v>202</v>
      </c>
      <c r="H56" s="41" t="s">
        <v>211</v>
      </c>
      <c r="I56" s="33" t="s">
        <v>214</v>
      </c>
    </row>
    <row r="57" spans="2:9" s="33" customFormat="1">
      <c r="B57" s="46">
        <v>61261000000</v>
      </c>
      <c r="C57" s="46">
        <v>31312004018</v>
      </c>
      <c r="D57" s="41" t="s">
        <v>164</v>
      </c>
      <c r="E57" s="41" t="s">
        <v>28</v>
      </c>
      <c r="F57" s="50">
        <v>110891.67</v>
      </c>
      <c r="G57" s="43" t="s">
        <v>202</v>
      </c>
      <c r="H57" s="41" t="s">
        <v>211</v>
      </c>
      <c r="I57" s="33" t="s">
        <v>215</v>
      </c>
    </row>
    <row r="58" spans="2:9" s="33" customFormat="1">
      <c r="B58" s="46">
        <v>61261000000</v>
      </c>
      <c r="C58" s="46">
        <v>31312004018</v>
      </c>
      <c r="D58" s="41" t="s">
        <v>165</v>
      </c>
      <c r="E58" s="41" t="s">
        <v>63</v>
      </c>
      <c r="F58" s="50">
        <v>3237823.34</v>
      </c>
      <c r="G58" s="43" t="s">
        <v>202</v>
      </c>
      <c r="H58" s="41" t="s">
        <v>211</v>
      </c>
      <c r="I58" s="33" t="s">
        <v>214</v>
      </c>
    </row>
    <row r="59" spans="2:9" s="33" customFormat="1">
      <c r="B59" s="43" t="s">
        <v>203</v>
      </c>
      <c r="C59" s="47">
        <v>31312004018</v>
      </c>
      <c r="D59" s="41" t="s">
        <v>166</v>
      </c>
      <c r="E59" s="41" t="s">
        <v>64</v>
      </c>
      <c r="F59" s="50">
        <v>1395272.62</v>
      </c>
      <c r="G59" s="43" t="s">
        <v>202</v>
      </c>
      <c r="H59" s="41" t="s">
        <v>211</v>
      </c>
      <c r="I59" s="33" t="s">
        <v>214</v>
      </c>
    </row>
    <row r="60" spans="2:9" s="33" customFormat="1">
      <c r="B60" s="43" t="s">
        <v>203</v>
      </c>
      <c r="C60" s="47">
        <v>31312004018</v>
      </c>
      <c r="D60" s="41" t="s">
        <v>167</v>
      </c>
      <c r="E60" s="41" t="s">
        <v>65</v>
      </c>
      <c r="F60" s="50">
        <v>3851617.39</v>
      </c>
      <c r="G60" s="43" t="s">
        <v>202</v>
      </c>
      <c r="H60" s="41" t="s">
        <v>211</v>
      </c>
      <c r="I60" s="33" t="s">
        <v>214</v>
      </c>
    </row>
    <row r="61" spans="2:9" s="33" customFormat="1">
      <c r="B61" s="46">
        <v>61261000000</v>
      </c>
      <c r="C61" s="46">
        <v>31312004018</v>
      </c>
      <c r="D61" s="41" t="s">
        <v>168</v>
      </c>
      <c r="E61" s="41" t="s">
        <v>66</v>
      </c>
      <c r="F61" s="50">
        <v>3237526.25</v>
      </c>
      <c r="G61" s="43" t="s">
        <v>202</v>
      </c>
      <c r="H61" s="41" t="s">
        <v>211</v>
      </c>
      <c r="I61" s="33" t="s">
        <v>215</v>
      </c>
    </row>
    <row r="62" spans="2:9" s="33" customFormat="1">
      <c r="B62" s="46">
        <v>61261000000</v>
      </c>
      <c r="C62" s="46">
        <v>31312004018</v>
      </c>
      <c r="D62" s="41" t="s">
        <v>169</v>
      </c>
      <c r="E62" s="41" t="s">
        <v>67</v>
      </c>
      <c r="F62" s="50">
        <v>3244272.68</v>
      </c>
      <c r="G62" s="43" t="s">
        <v>202</v>
      </c>
      <c r="H62" s="41" t="s">
        <v>211</v>
      </c>
      <c r="I62" s="33" t="s">
        <v>214</v>
      </c>
    </row>
    <row r="63" spans="2:9" s="33" customFormat="1">
      <c r="B63" s="46">
        <v>61261000000</v>
      </c>
      <c r="C63" s="46">
        <v>31312004018</v>
      </c>
      <c r="D63" s="41" t="s">
        <v>170</v>
      </c>
      <c r="E63" s="41" t="s">
        <v>68</v>
      </c>
      <c r="F63" s="50">
        <v>3560904.57</v>
      </c>
      <c r="G63" s="43" t="s">
        <v>202</v>
      </c>
      <c r="H63" s="41" t="s">
        <v>211</v>
      </c>
      <c r="I63" s="33" t="s">
        <v>214</v>
      </c>
    </row>
    <row r="64" spans="2:9" s="33" customFormat="1">
      <c r="B64" s="46">
        <v>61261000000</v>
      </c>
      <c r="C64" s="46">
        <v>31312004018</v>
      </c>
      <c r="D64" s="41" t="s">
        <v>171</v>
      </c>
      <c r="E64" s="41" t="s">
        <v>69</v>
      </c>
      <c r="F64" s="50">
        <v>3240781.66</v>
      </c>
      <c r="G64" s="43" t="s">
        <v>202</v>
      </c>
      <c r="H64" s="41" t="s">
        <v>211</v>
      </c>
      <c r="I64" s="33" t="s">
        <v>215</v>
      </c>
    </row>
    <row r="65" spans="2:9" s="33" customFormat="1">
      <c r="B65" s="46">
        <v>61261000000</v>
      </c>
      <c r="C65" s="46">
        <v>31312004018</v>
      </c>
      <c r="D65" s="41" t="s">
        <v>172</v>
      </c>
      <c r="E65" s="41" t="s">
        <v>70</v>
      </c>
      <c r="F65" s="50">
        <v>1895924.94</v>
      </c>
      <c r="G65" s="43" t="s">
        <v>202</v>
      </c>
      <c r="H65" s="41" t="s">
        <v>211</v>
      </c>
      <c r="I65" s="33" t="s">
        <v>214</v>
      </c>
    </row>
    <row r="66" spans="2:9" s="33" customFormat="1">
      <c r="B66" s="46">
        <v>61261000000</v>
      </c>
      <c r="C66" s="46">
        <v>31312004018</v>
      </c>
      <c r="D66" s="41" t="s">
        <v>173</v>
      </c>
      <c r="E66" s="41" t="s">
        <v>71</v>
      </c>
      <c r="F66" s="50">
        <v>168525.54</v>
      </c>
      <c r="G66" s="43" t="s">
        <v>202</v>
      </c>
      <c r="H66" s="41" t="s">
        <v>211</v>
      </c>
      <c r="I66" s="33" t="s">
        <v>215</v>
      </c>
    </row>
    <row r="67" spans="2:9" s="33" customFormat="1">
      <c r="B67" s="43" t="s">
        <v>203</v>
      </c>
      <c r="C67" s="47">
        <v>31312004018</v>
      </c>
      <c r="D67" s="41" t="s">
        <v>174</v>
      </c>
      <c r="E67" s="41" t="s">
        <v>72</v>
      </c>
      <c r="F67" s="51">
        <v>1081517.57</v>
      </c>
      <c r="G67" s="43" t="s">
        <v>202</v>
      </c>
      <c r="H67" s="41" t="s">
        <v>211</v>
      </c>
      <c r="I67" s="33" t="s">
        <v>214</v>
      </c>
    </row>
    <row r="68" spans="2:9" s="33" customFormat="1">
      <c r="B68" s="43" t="s">
        <v>203</v>
      </c>
      <c r="C68" s="47">
        <v>31312004018</v>
      </c>
      <c r="D68" s="41" t="s">
        <v>175</v>
      </c>
      <c r="E68" s="41" t="s">
        <v>73</v>
      </c>
      <c r="F68" s="51">
        <v>155166.39999999999</v>
      </c>
      <c r="G68" s="43" t="s">
        <v>202</v>
      </c>
      <c r="H68" s="41" t="s">
        <v>211</v>
      </c>
      <c r="I68" s="33" t="s">
        <v>215</v>
      </c>
    </row>
    <row r="69" spans="2:9" s="33" customFormat="1">
      <c r="B69" s="43" t="s">
        <v>203</v>
      </c>
      <c r="C69" s="47">
        <v>31312004018</v>
      </c>
      <c r="D69" s="41" t="s">
        <v>176</v>
      </c>
      <c r="E69" s="41" t="s">
        <v>74</v>
      </c>
      <c r="F69" s="51">
        <v>1296693.17</v>
      </c>
      <c r="G69" s="43" t="s">
        <v>202</v>
      </c>
      <c r="H69" s="41" t="s">
        <v>211</v>
      </c>
      <c r="I69" s="33" t="s">
        <v>214</v>
      </c>
    </row>
    <row r="70" spans="2:9" s="33" customFormat="1">
      <c r="B70" s="43" t="s">
        <v>203</v>
      </c>
      <c r="C70" s="47">
        <v>31312004018</v>
      </c>
      <c r="D70" s="41" t="s">
        <v>177</v>
      </c>
      <c r="E70" s="41" t="s">
        <v>36</v>
      </c>
      <c r="F70" s="51">
        <v>267227.20500000002</v>
      </c>
      <c r="G70" s="43" t="s">
        <v>202</v>
      </c>
      <c r="H70" s="41" t="s">
        <v>211</v>
      </c>
      <c r="I70" s="33" t="s">
        <v>214</v>
      </c>
    </row>
    <row r="71" spans="2:9" s="33" customFormat="1">
      <c r="B71" s="46">
        <v>61261000000</v>
      </c>
      <c r="C71" s="46" t="s">
        <v>204</v>
      </c>
      <c r="D71" s="41" t="s">
        <v>178</v>
      </c>
      <c r="E71" s="41" t="s">
        <v>75</v>
      </c>
      <c r="F71" s="51">
        <v>4119586.73</v>
      </c>
      <c r="G71" s="43" t="s">
        <v>202</v>
      </c>
      <c r="H71" s="41" t="s">
        <v>211</v>
      </c>
      <c r="I71" s="33" t="s">
        <v>215</v>
      </c>
    </row>
    <row r="72" spans="2:9" s="33" customFormat="1">
      <c r="B72" s="46">
        <v>61261000000</v>
      </c>
      <c r="C72" s="46">
        <v>31312004018</v>
      </c>
      <c r="D72" s="41" t="s">
        <v>179</v>
      </c>
      <c r="E72" s="41" t="s">
        <v>76</v>
      </c>
      <c r="F72" s="50">
        <v>264806.87</v>
      </c>
      <c r="G72" s="43" t="s">
        <v>202</v>
      </c>
      <c r="H72" s="41" t="s">
        <v>211</v>
      </c>
      <c r="I72" s="33" t="s">
        <v>215</v>
      </c>
    </row>
    <row r="73" spans="2:9" s="33" customFormat="1">
      <c r="B73" s="46">
        <v>61261000000</v>
      </c>
      <c r="C73" s="46">
        <v>31312004018</v>
      </c>
      <c r="D73" s="41" t="s">
        <v>180</v>
      </c>
      <c r="E73" s="41" t="s">
        <v>50</v>
      </c>
      <c r="F73" s="50">
        <v>162887.45000000001</v>
      </c>
      <c r="G73" s="43" t="s">
        <v>202</v>
      </c>
      <c r="H73" s="41" t="s">
        <v>211</v>
      </c>
      <c r="I73" s="33" t="s">
        <v>214</v>
      </c>
    </row>
    <row r="74" spans="2:9" s="33" customFormat="1">
      <c r="B74" s="46">
        <v>61261000000</v>
      </c>
      <c r="C74" s="46">
        <v>31312004018</v>
      </c>
      <c r="D74" s="41" t="s">
        <v>181</v>
      </c>
      <c r="E74" s="41" t="s">
        <v>77</v>
      </c>
      <c r="F74" s="51">
        <v>343269.67</v>
      </c>
      <c r="G74" s="43" t="s">
        <v>202</v>
      </c>
      <c r="H74" s="41" t="s">
        <v>211</v>
      </c>
      <c r="I74" s="33" t="s">
        <v>215</v>
      </c>
    </row>
    <row r="75" spans="2:9" s="33" customFormat="1">
      <c r="B75" s="46">
        <v>61261000000</v>
      </c>
      <c r="C75" s="46">
        <v>31312004018</v>
      </c>
      <c r="D75" s="41" t="s">
        <v>182</v>
      </c>
      <c r="E75" s="41" t="s">
        <v>78</v>
      </c>
      <c r="F75" s="51">
        <v>63728.67</v>
      </c>
      <c r="G75" s="43" t="s">
        <v>202</v>
      </c>
      <c r="H75" s="41" t="s">
        <v>211</v>
      </c>
      <c r="I75" s="33" t="s">
        <v>214</v>
      </c>
    </row>
    <row r="76" spans="2:9" s="33" customFormat="1">
      <c r="B76" s="46">
        <v>61261000000</v>
      </c>
      <c r="C76" s="46">
        <v>31312004018</v>
      </c>
      <c r="D76" s="41" t="s">
        <v>183</v>
      </c>
      <c r="E76" s="41" t="s">
        <v>79</v>
      </c>
      <c r="F76" s="51">
        <v>312838.3</v>
      </c>
      <c r="G76" s="43" t="s">
        <v>202</v>
      </c>
      <c r="H76" s="41" t="s">
        <v>211</v>
      </c>
      <c r="I76" s="33" t="s">
        <v>214</v>
      </c>
    </row>
    <row r="77" spans="2:9" s="33" customFormat="1">
      <c r="B77" s="46">
        <v>61261000000</v>
      </c>
      <c r="C77" s="46">
        <v>31312004018</v>
      </c>
      <c r="D77" s="41" t="s">
        <v>184</v>
      </c>
      <c r="E77" s="41" t="s">
        <v>80</v>
      </c>
      <c r="F77" s="51">
        <v>339802.38</v>
      </c>
      <c r="G77" s="43" t="s">
        <v>202</v>
      </c>
      <c r="H77" s="41" t="s">
        <v>211</v>
      </c>
      <c r="I77" s="33" t="s">
        <v>215</v>
      </c>
    </row>
    <row r="78" spans="2:9" s="33" customFormat="1">
      <c r="B78" s="46">
        <v>61261000000</v>
      </c>
      <c r="C78" s="46">
        <v>31312004018</v>
      </c>
      <c r="D78" s="41" t="s">
        <v>185</v>
      </c>
      <c r="E78" s="41" t="s">
        <v>81</v>
      </c>
      <c r="F78" s="51">
        <v>204738.88</v>
      </c>
      <c r="G78" s="43" t="s">
        <v>202</v>
      </c>
      <c r="H78" s="41" t="s">
        <v>211</v>
      </c>
      <c r="I78" s="33" t="s">
        <v>215</v>
      </c>
    </row>
    <row r="79" spans="2:9" s="33" customFormat="1">
      <c r="F79" s="49"/>
    </row>
    <row r="80" spans="2:9" s="33" customFormat="1">
      <c r="F80" s="49"/>
    </row>
    <row r="81" spans="6:6" s="33" customFormat="1">
      <c r="F81" s="49"/>
    </row>
    <row r="82" spans="6:6" s="33" customFormat="1">
      <c r="F82" s="49"/>
    </row>
    <row r="83" spans="6:6" s="33" customFormat="1">
      <c r="F83" s="49"/>
    </row>
    <row r="84" spans="6:6" s="33" customFormat="1">
      <c r="F84" s="49"/>
    </row>
    <row r="85" spans="6:6" s="33" customFormat="1">
      <c r="F85" s="49"/>
    </row>
    <row r="86" spans="6:6" s="33" customFormat="1">
      <c r="F86" s="49"/>
    </row>
    <row r="87" spans="6:6" s="33" customFormat="1">
      <c r="F87" s="49"/>
    </row>
    <row r="88" spans="6:6" s="33" customFormat="1">
      <c r="F88" s="49"/>
    </row>
    <row r="89" spans="6:6" s="33" customFormat="1">
      <c r="F89" s="49"/>
    </row>
    <row r="90" spans="6:6" s="33" customFormat="1">
      <c r="F90" s="49"/>
    </row>
    <row r="91" spans="6:6" s="33" customFormat="1">
      <c r="F91" s="49"/>
    </row>
    <row r="92" spans="6:6" s="33" customFormat="1">
      <c r="F92" s="49"/>
    </row>
    <row r="93" spans="6:6" s="33" customFormat="1">
      <c r="F93" s="49"/>
    </row>
    <row r="94" spans="6:6" s="33" customFormat="1">
      <c r="F94" s="49"/>
    </row>
    <row r="95" spans="6:6" s="33" customFormat="1">
      <c r="F95" s="49"/>
    </row>
    <row r="96" spans="6:6" s="33" customFormat="1">
      <c r="F96" s="49"/>
    </row>
    <row r="97" spans="6:6" s="33" customFormat="1">
      <c r="F97" s="49"/>
    </row>
    <row r="98" spans="6:6" s="33" customFormat="1">
      <c r="F98" s="49"/>
    </row>
    <row r="99" spans="6:6" s="33" customFormat="1">
      <c r="F99" s="49"/>
    </row>
    <row r="100" spans="6:6" s="33" customFormat="1">
      <c r="F100" s="49"/>
    </row>
    <row r="101" spans="6:6" s="33" customFormat="1">
      <c r="F101" s="49"/>
    </row>
    <row r="102" spans="6:6" s="33" customFormat="1">
      <c r="F102" s="49"/>
    </row>
    <row r="103" spans="6:6" s="33" customFormat="1">
      <c r="F103" s="49"/>
    </row>
    <row r="104" spans="6:6" s="33" customFormat="1">
      <c r="F104" s="49"/>
    </row>
    <row r="105" spans="6:6" s="33" customFormat="1">
      <c r="F105" s="49"/>
    </row>
    <row r="106" spans="6:6" s="33" customFormat="1">
      <c r="F106" s="49"/>
    </row>
    <row r="107" spans="6:6" s="33" customFormat="1">
      <c r="F107" s="49"/>
    </row>
    <row r="108" spans="6:6" s="33" customFormat="1">
      <c r="F108" s="49"/>
    </row>
    <row r="109" spans="6:6" s="33" customFormat="1">
      <c r="F109" s="49"/>
    </row>
    <row r="110" spans="6:6" s="33" customFormat="1">
      <c r="F110" s="49"/>
    </row>
    <row r="111" spans="6:6" s="33" customFormat="1">
      <c r="F111" s="49"/>
    </row>
    <row r="112" spans="6:6" s="33" customFormat="1">
      <c r="F112" s="49"/>
    </row>
    <row r="113" spans="6:6" s="33" customFormat="1">
      <c r="F113" s="49"/>
    </row>
    <row r="114" spans="6:6" s="33" customFormat="1">
      <c r="F114" s="49"/>
    </row>
    <row r="115" spans="6:6" s="33" customFormat="1">
      <c r="F115" s="49"/>
    </row>
    <row r="116" spans="6:6" s="33" customFormat="1">
      <c r="F116" s="49"/>
    </row>
    <row r="117" spans="6:6" s="33" customFormat="1">
      <c r="F117" s="49"/>
    </row>
    <row r="118" spans="6:6" s="33" customFormat="1">
      <c r="F118" s="49"/>
    </row>
    <row r="119" spans="6:6" s="33" customFormat="1">
      <c r="F119" s="49"/>
    </row>
    <row r="120" spans="6:6" s="33" customFormat="1">
      <c r="F120" s="49"/>
    </row>
    <row r="121" spans="6:6" s="33" customFormat="1">
      <c r="F121" s="49"/>
    </row>
    <row r="122" spans="6:6" s="33" customFormat="1">
      <c r="F122" s="49"/>
    </row>
    <row r="123" spans="6:6" s="33" customFormat="1">
      <c r="F123" s="49"/>
    </row>
    <row r="124" spans="6:6" s="33" customFormat="1">
      <c r="F124" s="49"/>
    </row>
    <row r="125" spans="6:6" s="33" customFormat="1">
      <c r="F125" s="49"/>
    </row>
    <row r="126" spans="6:6" s="33" customFormat="1">
      <c r="F126" s="49"/>
    </row>
    <row r="127" spans="6:6" s="33" customFormat="1">
      <c r="F127" s="49"/>
    </row>
    <row r="128" spans="6:6" s="33" customFormat="1">
      <c r="F128" s="49"/>
    </row>
    <row r="129" spans="6:6" s="33" customFormat="1">
      <c r="F129" s="49"/>
    </row>
    <row r="130" spans="6:6" s="33" customFormat="1">
      <c r="F130" s="49"/>
    </row>
    <row r="131" spans="6:6" s="33" customFormat="1">
      <c r="F131" s="49"/>
    </row>
    <row r="132" spans="6:6" s="33" customFormat="1">
      <c r="F132" s="49"/>
    </row>
    <row r="133" spans="6:6" s="33" customFormat="1">
      <c r="F133" s="49"/>
    </row>
    <row r="134" spans="6:6" s="33" customFormat="1">
      <c r="F134" s="49"/>
    </row>
    <row r="135" spans="6:6" s="33" customFormat="1">
      <c r="F135" s="49"/>
    </row>
    <row r="136" spans="6:6" s="33" customFormat="1">
      <c r="F136" s="49"/>
    </row>
    <row r="137" spans="6:6" s="33" customFormat="1">
      <c r="F137" s="49"/>
    </row>
    <row r="138" spans="6:6" s="33" customFormat="1">
      <c r="F138" s="49"/>
    </row>
    <row r="139" spans="6:6" s="33" customFormat="1">
      <c r="F139" s="49"/>
    </row>
    <row r="140" spans="6:6" s="33" customFormat="1">
      <c r="F140" s="49"/>
    </row>
    <row r="141" spans="6:6" s="33" customFormat="1">
      <c r="F141" s="49"/>
    </row>
    <row r="142" spans="6:6" s="33" customFormat="1">
      <c r="F142" s="49"/>
    </row>
    <row r="143" spans="6:6" s="33" customFormat="1">
      <c r="F143" s="49"/>
    </row>
    <row r="144" spans="6:6" s="33" customFormat="1">
      <c r="F144" s="49"/>
    </row>
    <row r="145" spans="6:6" s="33" customFormat="1">
      <c r="F145" s="49"/>
    </row>
    <row r="146" spans="6:6" s="33" customFormat="1">
      <c r="F146" s="49"/>
    </row>
    <row r="147" spans="6:6" s="33" customFormat="1">
      <c r="F147" s="49"/>
    </row>
    <row r="148" spans="6:6" s="33" customFormat="1">
      <c r="F148" s="49"/>
    </row>
    <row r="149" spans="6:6" s="33" customFormat="1">
      <c r="F149" s="49"/>
    </row>
    <row r="150" spans="6:6" s="33" customFormat="1">
      <c r="F150" s="49"/>
    </row>
    <row r="151" spans="6:6" s="33" customFormat="1">
      <c r="F151" s="49"/>
    </row>
    <row r="152" spans="6:6" s="33" customFormat="1">
      <c r="F152" s="49"/>
    </row>
    <row r="153" spans="6:6" s="33" customFormat="1">
      <c r="F153" s="49"/>
    </row>
    <row r="154" spans="6:6" s="33" customFormat="1">
      <c r="F154" s="49"/>
    </row>
    <row r="155" spans="6:6" s="33" customFormat="1">
      <c r="F155" s="49"/>
    </row>
    <row r="156" spans="6:6" s="33" customFormat="1">
      <c r="F156" s="49"/>
    </row>
    <row r="157" spans="6:6" s="33" customFormat="1">
      <c r="F157" s="49"/>
    </row>
    <row r="158" spans="6:6" s="33" customFormat="1">
      <c r="F158" s="49"/>
    </row>
    <row r="159" spans="6:6" s="33" customFormat="1">
      <c r="F159" s="49"/>
    </row>
    <row r="160" spans="6:6" s="33" customFormat="1">
      <c r="F160" s="49"/>
    </row>
    <row r="161" spans="6:6" s="33" customFormat="1">
      <c r="F161" s="49"/>
    </row>
    <row r="162" spans="6:6" s="33" customFormat="1">
      <c r="F162" s="49"/>
    </row>
    <row r="163" spans="6:6" s="33" customFormat="1">
      <c r="F163" s="49"/>
    </row>
    <row r="164" spans="6:6" s="33" customFormat="1">
      <c r="F164" s="49"/>
    </row>
    <row r="165" spans="6:6" s="33" customFormat="1">
      <c r="F165" s="49"/>
    </row>
    <row r="166" spans="6:6" s="33" customFormat="1">
      <c r="F166" s="49"/>
    </row>
    <row r="167" spans="6:6" s="33" customFormat="1">
      <c r="F167" s="49"/>
    </row>
    <row r="168" spans="6:6" s="33" customFormat="1">
      <c r="F168" s="49"/>
    </row>
    <row r="169" spans="6:6" s="33" customFormat="1">
      <c r="F169" s="49"/>
    </row>
    <row r="170" spans="6:6" s="33" customFormat="1">
      <c r="F170" s="49"/>
    </row>
    <row r="171" spans="6:6" s="33" customFormat="1">
      <c r="F171" s="49"/>
    </row>
    <row r="172" spans="6:6" s="33" customFormat="1">
      <c r="F172" s="49"/>
    </row>
    <row r="173" spans="6:6" s="33" customFormat="1">
      <c r="F173" s="49"/>
    </row>
    <row r="174" spans="6:6" s="33" customFormat="1">
      <c r="F174" s="49"/>
    </row>
    <row r="175" spans="6:6" s="33" customFormat="1">
      <c r="F175" s="49"/>
    </row>
    <row r="176" spans="6:6" s="33" customFormat="1">
      <c r="F176" s="49"/>
    </row>
    <row r="177" spans="6:6" s="33" customFormat="1">
      <c r="F177" s="49"/>
    </row>
    <row r="178" spans="6:6" s="33" customFormat="1">
      <c r="F178" s="49"/>
    </row>
    <row r="179" spans="6:6" s="33" customFormat="1">
      <c r="F179" s="49"/>
    </row>
    <row r="180" spans="6:6" s="33" customFormat="1">
      <c r="F180" s="49"/>
    </row>
    <row r="181" spans="6:6" s="33" customFormat="1">
      <c r="F181" s="49"/>
    </row>
    <row r="182" spans="6:6" s="33" customFormat="1">
      <c r="F182" s="49"/>
    </row>
    <row r="183" spans="6:6" s="33" customFormat="1">
      <c r="F183" s="49"/>
    </row>
    <row r="184" spans="6:6" s="33" customFormat="1">
      <c r="F184" s="49"/>
    </row>
    <row r="185" spans="6:6" s="33" customFormat="1">
      <c r="F185" s="49"/>
    </row>
    <row r="186" spans="6:6" s="33" customFormat="1">
      <c r="F186" s="49"/>
    </row>
    <row r="187" spans="6:6" s="33" customFormat="1">
      <c r="F187" s="49"/>
    </row>
    <row r="188" spans="6:6" s="33" customFormat="1">
      <c r="F188" s="49"/>
    </row>
    <row r="189" spans="6:6" s="33" customFormat="1">
      <c r="F189" s="49"/>
    </row>
    <row r="190" spans="6:6" s="33" customFormat="1">
      <c r="F190" s="49"/>
    </row>
    <row r="191" spans="6:6" s="33" customFormat="1">
      <c r="F191" s="49"/>
    </row>
    <row r="192" spans="6:6" s="33" customFormat="1">
      <c r="F192" s="49"/>
    </row>
    <row r="193" spans="6:6" s="33" customFormat="1">
      <c r="F193" s="49"/>
    </row>
    <row r="194" spans="6:6" s="33" customFormat="1">
      <c r="F194" s="49"/>
    </row>
    <row r="195" spans="6:6" s="33" customFormat="1">
      <c r="F195" s="49"/>
    </row>
    <row r="196" spans="6:6" s="33" customFormat="1">
      <c r="F196" s="49"/>
    </row>
    <row r="197" spans="6:6" s="33" customFormat="1">
      <c r="F197" s="49"/>
    </row>
    <row r="198" spans="6:6" s="33" customFormat="1">
      <c r="F198" s="49"/>
    </row>
    <row r="199" spans="6:6" s="33" customFormat="1">
      <c r="F199" s="49"/>
    </row>
    <row r="200" spans="6:6" s="33" customFormat="1">
      <c r="F200" s="49"/>
    </row>
    <row r="201" spans="6:6" s="33" customFormat="1">
      <c r="F201" s="49"/>
    </row>
    <row r="202" spans="6:6" s="33" customFormat="1">
      <c r="F202" s="49"/>
    </row>
    <row r="203" spans="6:6" s="33" customFormat="1">
      <c r="F203" s="49"/>
    </row>
    <row r="204" spans="6:6" s="33" customFormat="1">
      <c r="F204" s="49"/>
    </row>
    <row r="205" spans="6:6" s="33" customFormat="1">
      <c r="F205" s="49"/>
    </row>
    <row r="206" spans="6:6" s="33" customFormat="1">
      <c r="F206" s="49"/>
    </row>
    <row r="207" spans="6:6" s="33" customFormat="1">
      <c r="F207" s="49"/>
    </row>
    <row r="208" spans="6:6" s="33" customFormat="1">
      <c r="F208" s="49"/>
    </row>
    <row r="209" spans="6:6" s="33" customFormat="1">
      <c r="F209" s="49"/>
    </row>
    <row r="210" spans="6:6" s="33" customFormat="1">
      <c r="F210" s="49"/>
    </row>
    <row r="211" spans="6:6" s="33" customFormat="1">
      <c r="F211" s="49"/>
    </row>
    <row r="212" spans="6:6" s="33" customFormat="1">
      <c r="F212" s="49"/>
    </row>
    <row r="213" spans="6:6" s="33" customFormat="1">
      <c r="F213" s="49"/>
    </row>
    <row r="214" spans="6:6" s="33" customFormat="1">
      <c r="F214" s="49"/>
    </row>
    <row r="215" spans="6:6" s="33" customFormat="1">
      <c r="F215" s="49"/>
    </row>
    <row r="216" spans="6:6" s="33" customFormat="1">
      <c r="F216" s="49"/>
    </row>
    <row r="217" spans="6:6" s="33" customFormat="1">
      <c r="F217" s="49"/>
    </row>
    <row r="218" spans="6:6" s="33" customFormat="1">
      <c r="F218" s="49"/>
    </row>
    <row r="219" spans="6:6" s="33" customFormat="1">
      <c r="F219" s="49"/>
    </row>
    <row r="220" spans="6:6" s="33" customFormat="1">
      <c r="F220" s="49"/>
    </row>
    <row r="221" spans="6:6" s="33" customFormat="1">
      <c r="F221" s="49"/>
    </row>
    <row r="222" spans="6:6" s="33" customFormat="1">
      <c r="F222" s="49"/>
    </row>
    <row r="223" spans="6:6" s="33" customFormat="1">
      <c r="F223" s="49"/>
    </row>
    <row r="224" spans="6:6" s="33" customFormat="1">
      <c r="F224" s="49"/>
    </row>
    <row r="225" spans="6:6" s="33" customFormat="1">
      <c r="F225" s="49"/>
    </row>
    <row r="226" spans="6:6" s="33" customFormat="1">
      <c r="F226" s="49"/>
    </row>
    <row r="227" spans="6:6" s="33" customFormat="1">
      <c r="F227" s="49"/>
    </row>
    <row r="228" spans="6:6" s="33" customFormat="1">
      <c r="F228" s="49"/>
    </row>
    <row r="229" spans="6:6" s="33" customFormat="1">
      <c r="F229" s="49"/>
    </row>
    <row r="230" spans="6:6" s="33" customFormat="1">
      <c r="F230" s="49"/>
    </row>
    <row r="231" spans="6:6" s="33" customFormat="1">
      <c r="F231" s="49"/>
    </row>
    <row r="232" spans="6:6" s="33" customFormat="1">
      <c r="F232" s="49"/>
    </row>
    <row r="233" spans="6:6" s="33" customFormat="1">
      <c r="F233" s="49"/>
    </row>
    <row r="234" spans="6:6" s="33" customFormat="1">
      <c r="F234" s="49"/>
    </row>
    <row r="235" spans="6:6" s="33" customFormat="1">
      <c r="F235" s="49"/>
    </row>
    <row r="236" spans="6:6" s="33" customFormat="1">
      <c r="F236" s="49"/>
    </row>
    <row r="237" spans="6:6" s="33" customFormat="1">
      <c r="F237" s="49"/>
    </row>
    <row r="238" spans="6:6" s="33" customFormat="1">
      <c r="F238" s="49"/>
    </row>
    <row r="239" spans="6:6" s="33" customFormat="1">
      <c r="F239" s="49"/>
    </row>
    <row r="240" spans="6:6" s="33" customFormat="1">
      <c r="F240" s="49"/>
    </row>
    <row r="241" spans="6:6" s="33" customFormat="1">
      <c r="F241" s="49"/>
    </row>
    <row r="242" spans="6:6" s="33" customFormat="1">
      <c r="F242" s="49"/>
    </row>
    <row r="243" spans="6:6" s="33" customFormat="1">
      <c r="F243" s="49"/>
    </row>
    <row r="244" spans="6:6" s="33" customFormat="1">
      <c r="F244" s="49"/>
    </row>
    <row r="245" spans="6:6" s="33" customFormat="1">
      <c r="F245" s="49"/>
    </row>
    <row r="246" spans="6:6" s="33" customFormat="1">
      <c r="F246" s="49"/>
    </row>
    <row r="247" spans="6:6" s="33" customFormat="1">
      <c r="F247" s="49"/>
    </row>
    <row r="248" spans="6:6" s="33" customFormat="1">
      <c r="F248" s="49"/>
    </row>
    <row r="249" spans="6:6" s="33" customFormat="1">
      <c r="F249" s="49"/>
    </row>
    <row r="250" spans="6:6" s="33" customFormat="1">
      <c r="F250" s="49"/>
    </row>
    <row r="251" spans="6:6" s="33" customFormat="1">
      <c r="F251" s="49"/>
    </row>
    <row r="252" spans="6:6" s="33" customFormat="1">
      <c r="F252" s="49"/>
    </row>
    <row r="253" spans="6:6" s="33" customFormat="1">
      <c r="F253" s="49"/>
    </row>
    <row r="254" spans="6:6" s="33" customFormat="1">
      <c r="F254" s="49"/>
    </row>
    <row r="255" spans="6:6" s="33" customFormat="1">
      <c r="F255" s="49"/>
    </row>
    <row r="256" spans="6:6" s="33" customFormat="1">
      <c r="F256" s="49"/>
    </row>
    <row r="257" spans="6:6" s="33" customFormat="1">
      <c r="F257" s="49"/>
    </row>
    <row r="258" spans="6:6" s="33" customFormat="1">
      <c r="F258" s="49"/>
    </row>
    <row r="259" spans="6:6" s="33" customFormat="1">
      <c r="F259" s="49"/>
    </row>
    <row r="260" spans="6:6" s="33" customFormat="1">
      <c r="F260" s="49"/>
    </row>
    <row r="261" spans="6:6" s="33" customFormat="1">
      <c r="F261" s="49"/>
    </row>
    <row r="262" spans="6:6" s="33" customFormat="1">
      <c r="F262" s="49"/>
    </row>
    <row r="263" spans="6:6" s="33" customFormat="1">
      <c r="F263" s="49"/>
    </row>
    <row r="264" spans="6:6" s="33" customFormat="1">
      <c r="F264" s="49"/>
    </row>
    <row r="265" spans="6:6" s="33" customFormat="1">
      <c r="F265" s="49"/>
    </row>
    <row r="266" spans="6:6" s="33" customFormat="1">
      <c r="F266" s="49"/>
    </row>
    <row r="267" spans="6:6" s="33" customFormat="1">
      <c r="F267" s="49"/>
    </row>
    <row r="268" spans="6:6" s="33" customFormat="1">
      <c r="F268" s="49"/>
    </row>
    <row r="269" spans="6:6" s="33" customFormat="1">
      <c r="F269" s="49"/>
    </row>
    <row r="270" spans="6:6" s="33" customFormat="1">
      <c r="F270" s="49"/>
    </row>
    <row r="271" spans="6:6" s="33" customFormat="1">
      <c r="F271" s="49"/>
    </row>
    <row r="272" spans="6:6" s="33" customFormat="1">
      <c r="F272" s="49"/>
    </row>
    <row r="273" spans="6:6" s="33" customFormat="1">
      <c r="F273" s="49"/>
    </row>
    <row r="274" spans="6:6" s="33" customFormat="1">
      <c r="F274" s="49"/>
    </row>
    <row r="275" spans="6:6" s="33" customFormat="1">
      <c r="F275" s="49"/>
    </row>
    <row r="276" spans="6:6" s="33" customFormat="1">
      <c r="F276" s="49"/>
    </row>
    <row r="277" spans="6:6" s="33" customFormat="1">
      <c r="F277" s="49"/>
    </row>
    <row r="278" spans="6:6" s="33" customFormat="1">
      <c r="F278" s="49"/>
    </row>
    <row r="279" spans="6:6" s="33" customFormat="1">
      <c r="F279" s="49"/>
    </row>
    <row r="280" spans="6:6" s="33" customFormat="1">
      <c r="F280" s="49"/>
    </row>
    <row r="281" spans="6:6" s="33" customFormat="1">
      <c r="F281" s="49"/>
    </row>
    <row r="282" spans="6:6" s="33" customFormat="1">
      <c r="F282" s="49"/>
    </row>
    <row r="283" spans="6:6" s="33" customFormat="1">
      <c r="F283" s="49"/>
    </row>
    <row r="284" spans="6:6" s="33" customFormat="1">
      <c r="F284" s="49"/>
    </row>
    <row r="285" spans="6:6" s="33" customFormat="1">
      <c r="F285" s="49"/>
    </row>
    <row r="286" spans="6:6" s="33" customFormat="1">
      <c r="F286" s="49"/>
    </row>
    <row r="287" spans="6:6" s="33" customFormat="1">
      <c r="F287" s="49"/>
    </row>
    <row r="288" spans="6:6" s="33" customFormat="1">
      <c r="F288" s="49"/>
    </row>
    <row r="289" spans="6:6" s="33" customFormat="1">
      <c r="F289" s="49"/>
    </row>
    <row r="290" spans="6:6" s="33" customFormat="1">
      <c r="F290" s="49"/>
    </row>
    <row r="291" spans="6:6" s="33" customFormat="1">
      <c r="F291" s="49"/>
    </row>
    <row r="292" spans="6:6" s="33" customFormat="1">
      <c r="F292" s="49"/>
    </row>
    <row r="293" spans="6:6" s="33" customFormat="1">
      <c r="F293" s="49"/>
    </row>
    <row r="294" spans="6:6" s="33" customFormat="1">
      <c r="F294" s="49"/>
    </row>
    <row r="295" spans="6:6" s="33" customFormat="1">
      <c r="F295" s="49"/>
    </row>
    <row r="296" spans="6:6" s="33" customFormat="1">
      <c r="F296" s="49"/>
    </row>
    <row r="297" spans="6:6" s="33" customFormat="1">
      <c r="F297" s="49"/>
    </row>
    <row r="298" spans="6:6" s="33" customFormat="1">
      <c r="F298" s="49"/>
    </row>
    <row r="299" spans="6:6" s="33" customFormat="1">
      <c r="F299" s="49"/>
    </row>
    <row r="300" spans="6:6" s="33" customFormat="1">
      <c r="F300" s="49"/>
    </row>
    <row r="301" spans="6:6" s="33" customFormat="1">
      <c r="F301" s="49"/>
    </row>
    <row r="302" spans="6:6" s="33" customFormat="1">
      <c r="F302" s="49"/>
    </row>
    <row r="303" spans="6:6" s="33" customFormat="1">
      <c r="F303" s="49"/>
    </row>
    <row r="304" spans="6:6" s="33" customFormat="1">
      <c r="F304" s="49"/>
    </row>
    <row r="305" spans="6:6" s="33" customFormat="1">
      <c r="F305" s="49"/>
    </row>
    <row r="306" spans="6:6" s="33" customFormat="1">
      <c r="F306" s="49"/>
    </row>
    <row r="307" spans="6:6" s="33" customFormat="1">
      <c r="F307" s="49"/>
    </row>
    <row r="308" spans="6:6" s="33" customFormat="1">
      <c r="F308" s="49"/>
    </row>
    <row r="309" spans="6:6" s="33" customFormat="1">
      <c r="F309" s="49"/>
    </row>
    <row r="310" spans="6:6" s="33" customFormat="1">
      <c r="F310" s="49"/>
    </row>
    <row r="311" spans="6:6" s="33" customFormat="1">
      <c r="F311" s="49"/>
    </row>
    <row r="312" spans="6:6" s="33" customFormat="1">
      <c r="F312" s="49"/>
    </row>
    <row r="313" spans="6:6" s="33" customFormat="1">
      <c r="F313" s="49"/>
    </row>
    <row r="314" spans="6:6" s="33" customFormat="1">
      <c r="F314" s="49"/>
    </row>
    <row r="315" spans="6:6" s="33" customFormat="1">
      <c r="F315" s="49"/>
    </row>
    <row r="316" spans="6:6" s="33" customFormat="1">
      <c r="F316" s="49"/>
    </row>
    <row r="317" spans="6:6" s="33" customFormat="1">
      <c r="F317" s="49"/>
    </row>
    <row r="318" spans="6:6" s="33" customFormat="1">
      <c r="F318" s="49"/>
    </row>
    <row r="319" spans="6:6" s="33" customFormat="1">
      <c r="F319" s="49"/>
    </row>
    <row r="320" spans="6:6" s="33" customFormat="1">
      <c r="F320" s="49"/>
    </row>
    <row r="321" spans="6:6" s="33" customFormat="1">
      <c r="F321" s="49"/>
    </row>
    <row r="322" spans="6:6" s="33" customFormat="1">
      <c r="F322" s="49"/>
    </row>
    <row r="323" spans="6:6" s="33" customFormat="1">
      <c r="F323" s="49"/>
    </row>
    <row r="324" spans="6:6" s="33" customFormat="1">
      <c r="F324" s="49"/>
    </row>
    <row r="325" spans="6:6" s="33" customFormat="1">
      <c r="F325" s="49"/>
    </row>
    <row r="326" spans="6:6" s="33" customFormat="1">
      <c r="F326" s="49"/>
    </row>
    <row r="327" spans="6:6" s="33" customFormat="1">
      <c r="F327" s="49"/>
    </row>
    <row r="328" spans="6:6" s="33" customFormat="1">
      <c r="F328" s="49"/>
    </row>
    <row r="329" spans="6:6" s="33" customFormat="1">
      <c r="F329" s="49"/>
    </row>
    <row r="330" spans="6:6" s="33" customFormat="1">
      <c r="F330" s="49"/>
    </row>
    <row r="331" spans="6:6" s="33" customFormat="1">
      <c r="F331" s="49"/>
    </row>
    <row r="332" spans="6:6" s="33" customFormat="1">
      <c r="F332" s="49"/>
    </row>
    <row r="333" spans="6:6" s="33" customFormat="1">
      <c r="F333" s="49"/>
    </row>
    <row r="334" spans="6:6" s="33" customFormat="1">
      <c r="F334" s="49"/>
    </row>
    <row r="335" spans="6:6" s="33" customFormat="1">
      <c r="F335" s="49"/>
    </row>
    <row r="336" spans="6:6" s="33" customFormat="1">
      <c r="F336" s="49"/>
    </row>
    <row r="337" spans="6:6" s="33" customFormat="1">
      <c r="F337" s="49"/>
    </row>
    <row r="338" spans="6:6" s="33" customFormat="1">
      <c r="F338" s="49"/>
    </row>
    <row r="339" spans="6:6" s="33" customFormat="1">
      <c r="F339" s="49"/>
    </row>
    <row r="340" spans="6:6" s="33" customFormat="1">
      <c r="F340" s="49"/>
    </row>
    <row r="341" spans="6:6" s="33" customFormat="1">
      <c r="F341" s="49"/>
    </row>
    <row r="342" spans="6:6" s="33" customFormat="1">
      <c r="F342" s="49"/>
    </row>
    <row r="343" spans="6:6" s="33" customFormat="1">
      <c r="F343" s="49"/>
    </row>
    <row r="344" spans="6:6" s="33" customFormat="1">
      <c r="F344" s="49"/>
    </row>
    <row r="345" spans="6:6" s="33" customFormat="1">
      <c r="F345" s="49"/>
    </row>
    <row r="346" spans="6:6" s="33" customFormat="1">
      <c r="F346" s="49"/>
    </row>
    <row r="347" spans="6:6" s="33" customFormat="1">
      <c r="F347" s="49"/>
    </row>
    <row r="348" spans="6:6" s="33" customFormat="1">
      <c r="F348" s="49"/>
    </row>
    <row r="349" spans="6:6" s="33" customFormat="1">
      <c r="F349" s="49"/>
    </row>
    <row r="350" spans="6:6" s="33" customFormat="1">
      <c r="F350" s="49"/>
    </row>
    <row r="351" spans="6:6" s="33" customFormat="1">
      <c r="F351" s="49"/>
    </row>
    <row r="352" spans="6:6" s="33" customFormat="1">
      <c r="F352" s="49"/>
    </row>
    <row r="353" spans="6:6" s="33" customFormat="1">
      <c r="F353" s="49"/>
    </row>
    <row r="354" spans="6:6" s="33" customFormat="1">
      <c r="F354" s="49"/>
    </row>
    <row r="355" spans="6:6" s="33" customFormat="1">
      <c r="F355" s="49"/>
    </row>
    <row r="356" spans="6:6" s="33" customFormat="1">
      <c r="F356" s="49"/>
    </row>
    <row r="357" spans="6:6" s="33" customFormat="1">
      <c r="F357" s="49"/>
    </row>
    <row r="358" spans="6:6" s="33" customFormat="1">
      <c r="F358" s="49"/>
    </row>
    <row r="359" spans="6:6" s="33" customFormat="1">
      <c r="F359" s="49"/>
    </row>
    <row r="360" spans="6:6" s="33" customFormat="1">
      <c r="F360" s="49"/>
    </row>
    <row r="361" spans="6:6" s="33" customFormat="1">
      <c r="F361" s="49"/>
    </row>
    <row r="362" spans="6:6" s="33" customFormat="1">
      <c r="F362" s="49"/>
    </row>
    <row r="363" spans="6:6" s="33" customFormat="1">
      <c r="F363" s="49"/>
    </row>
    <row r="364" spans="6:6" s="33" customFormat="1">
      <c r="F364" s="49"/>
    </row>
    <row r="365" spans="6:6" s="33" customFormat="1">
      <c r="F365" s="49"/>
    </row>
    <row r="366" spans="6:6" s="33" customFormat="1">
      <c r="F366" s="49"/>
    </row>
    <row r="367" spans="6:6" s="33" customFormat="1">
      <c r="F367" s="49"/>
    </row>
    <row r="368" spans="6:6" s="33" customFormat="1">
      <c r="F368" s="49"/>
    </row>
    <row r="369" spans="6:6" s="33" customFormat="1">
      <c r="F369" s="49"/>
    </row>
    <row r="370" spans="6:6" s="33" customFormat="1">
      <c r="F370" s="49"/>
    </row>
    <row r="371" spans="6:6" s="33" customFormat="1">
      <c r="F371" s="49"/>
    </row>
    <row r="372" spans="6:6" s="33" customFormat="1">
      <c r="F372" s="49"/>
    </row>
    <row r="373" spans="6:6" s="33" customFormat="1">
      <c r="F373" s="49"/>
    </row>
    <row r="374" spans="6:6" s="33" customFormat="1">
      <c r="F374" s="49"/>
    </row>
    <row r="375" spans="6:6" s="33" customFormat="1">
      <c r="F375" s="49"/>
    </row>
    <row r="376" spans="6:6" s="33" customFormat="1">
      <c r="F376" s="49"/>
    </row>
    <row r="377" spans="6:6" s="33" customFormat="1">
      <c r="F377" s="49"/>
    </row>
    <row r="378" spans="6:6" s="33" customFormat="1">
      <c r="F378" s="49"/>
    </row>
    <row r="379" spans="6:6" s="33" customFormat="1">
      <c r="F379" s="49"/>
    </row>
    <row r="380" spans="6:6" s="33" customFormat="1">
      <c r="F380" s="49"/>
    </row>
    <row r="381" spans="6:6" s="33" customFormat="1">
      <c r="F381" s="49"/>
    </row>
    <row r="382" spans="6:6" s="33" customFormat="1">
      <c r="F382" s="49"/>
    </row>
    <row r="383" spans="6:6" s="33" customFormat="1">
      <c r="F383" s="49"/>
    </row>
    <row r="384" spans="6:6" s="33" customFormat="1">
      <c r="F384" s="49"/>
    </row>
    <row r="385" spans="6:6" s="33" customFormat="1">
      <c r="F385" s="49"/>
    </row>
    <row r="386" spans="6:6" s="33" customFormat="1">
      <c r="F386" s="49"/>
    </row>
    <row r="387" spans="6:6" s="33" customFormat="1">
      <c r="F387" s="49"/>
    </row>
    <row r="388" spans="6:6" s="33" customFormat="1">
      <c r="F388" s="49"/>
    </row>
    <row r="389" spans="6:6" s="33" customFormat="1">
      <c r="F389" s="49"/>
    </row>
    <row r="390" spans="6:6" s="33" customFormat="1">
      <c r="F390" s="49"/>
    </row>
    <row r="391" spans="6:6" s="33" customFormat="1">
      <c r="F391" s="49"/>
    </row>
    <row r="392" spans="6:6" s="33" customFormat="1">
      <c r="F392" s="49"/>
    </row>
    <row r="393" spans="6:6" s="33" customFormat="1">
      <c r="F393" s="49"/>
    </row>
    <row r="394" spans="6:6" s="33" customFormat="1">
      <c r="F394" s="49"/>
    </row>
    <row r="395" spans="6:6" s="33" customFormat="1">
      <c r="F395" s="49"/>
    </row>
    <row r="396" spans="6:6" s="33" customFormat="1">
      <c r="F396" s="49"/>
    </row>
    <row r="397" spans="6:6" s="33" customFormat="1">
      <c r="F397" s="49"/>
    </row>
    <row r="398" spans="6:6" s="33" customFormat="1">
      <c r="F398" s="49"/>
    </row>
    <row r="399" spans="6:6" s="33" customFormat="1">
      <c r="F399" s="49"/>
    </row>
    <row r="400" spans="6:6" s="33" customFormat="1">
      <c r="F400" s="49"/>
    </row>
    <row r="401" spans="6:6" s="33" customFormat="1">
      <c r="F401" s="49"/>
    </row>
    <row r="402" spans="6:6" s="33" customFormat="1">
      <c r="F402" s="49"/>
    </row>
    <row r="403" spans="6:6" s="33" customFormat="1">
      <c r="F403" s="49"/>
    </row>
    <row r="404" spans="6:6" s="33" customFormat="1">
      <c r="F404" s="49"/>
    </row>
    <row r="405" spans="6:6" s="33" customFormat="1">
      <c r="F405" s="49"/>
    </row>
    <row r="406" spans="6:6" s="33" customFormat="1">
      <c r="F406" s="49"/>
    </row>
    <row r="407" spans="6:6" s="33" customFormat="1">
      <c r="F407" s="49"/>
    </row>
    <row r="408" spans="6:6" s="33" customFormat="1">
      <c r="F408" s="49"/>
    </row>
    <row r="409" spans="6:6" s="33" customFormat="1">
      <c r="F409" s="49"/>
    </row>
    <row r="410" spans="6:6" s="33" customFormat="1">
      <c r="F410" s="49"/>
    </row>
    <row r="411" spans="6:6" s="33" customFormat="1">
      <c r="F411" s="49"/>
    </row>
    <row r="412" spans="6:6" s="33" customFormat="1">
      <c r="F412" s="49"/>
    </row>
    <row r="413" spans="6:6" s="33" customFormat="1">
      <c r="F413" s="49"/>
    </row>
    <row r="414" spans="6:6" s="33" customFormat="1">
      <c r="F414" s="49"/>
    </row>
    <row r="415" spans="6:6" s="33" customFormat="1">
      <c r="F415" s="49"/>
    </row>
    <row r="416" spans="6:6" s="33" customFormat="1">
      <c r="F416" s="49"/>
    </row>
    <row r="417" spans="6:6" s="33" customFormat="1">
      <c r="F417" s="49"/>
    </row>
    <row r="418" spans="6:6" s="33" customFormat="1">
      <c r="F418" s="49"/>
    </row>
    <row r="419" spans="6:6" s="33" customFormat="1">
      <c r="F419" s="49"/>
    </row>
    <row r="420" spans="6:6" s="33" customFormat="1">
      <c r="F420" s="49"/>
    </row>
    <row r="421" spans="6:6" s="33" customFormat="1">
      <c r="F421" s="49"/>
    </row>
    <row r="422" spans="6:6" s="33" customFormat="1">
      <c r="F422" s="49"/>
    </row>
    <row r="423" spans="6:6" s="33" customFormat="1">
      <c r="F423" s="49"/>
    </row>
    <row r="424" spans="6:6" s="33" customFormat="1">
      <c r="F424" s="49"/>
    </row>
    <row r="425" spans="6:6" s="33" customFormat="1">
      <c r="F425" s="49"/>
    </row>
    <row r="426" spans="6:6" s="33" customFormat="1">
      <c r="F426" s="49"/>
    </row>
    <row r="427" spans="6:6" s="33" customFormat="1">
      <c r="F427" s="49"/>
    </row>
    <row r="428" spans="6:6" s="33" customFormat="1">
      <c r="F428" s="49"/>
    </row>
    <row r="429" spans="6:6" s="33" customFormat="1">
      <c r="F429" s="49"/>
    </row>
    <row r="430" spans="6:6" s="33" customFormat="1">
      <c r="F430" s="49"/>
    </row>
    <row r="431" spans="6:6" s="33" customFormat="1">
      <c r="F431" s="49"/>
    </row>
    <row r="432" spans="6:6" s="33" customFormat="1">
      <c r="F432" s="49"/>
    </row>
    <row r="433" spans="6:6" s="33" customFormat="1">
      <c r="F433" s="49"/>
    </row>
    <row r="434" spans="6:6" s="33" customFormat="1">
      <c r="F434" s="49"/>
    </row>
    <row r="435" spans="6:6" s="33" customFormat="1">
      <c r="F435" s="49"/>
    </row>
    <row r="436" spans="6:6" s="33" customFormat="1">
      <c r="F436" s="49"/>
    </row>
    <row r="437" spans="6:6" s="33" customFormat="1">
      <c r="F437" s="49"/>
    </row>
    <row r="438" spans="6:6" s="33" customFormat="1">
      <c r="F438" s="49"/>
    </row>
    <row r="439" spans="6:6" s="33" customFormat="1">
      <c r="F439" s="49"/>
    </row>
    <row r="440" spans="6:6" s="33" customFormat="1">
      <c r="F440" s="49"/>
    </row>
    <row r="441" spans="6:6" s="33" customFormat="1">
      <c r="F441" s="49"/>
    </row>
    <row r="442" spans="6:6" s="33" customFormat="1">
      <c r="F442" s="49"/>
    </row>
    <row r="443" spans="6:6" s="33" customFormat="1">
      <c r="F443" s="49"/>
    </row>
    <row r="444" spans="6:6" s="33" customFormat="1">
      <c r="F444" s="49"/>
    </row>
    <row r="445" spans="6:6" s="33" customFormat="1">
      <c r="F445" s="49"/>
    </row>
    <row r="446" spans="6:6" s="33" customFormat="1">
      <c r="F446" s="49"/>
    </row>
    <row r="447" spans="6:6" s="33" customFormat="1">
      <c r="F447" s="49"/>
    </row>
    <row r="448" spans="6:6" s="33" customFormat="1">
      <c r="F448" s="49"/>
    </row>
    <row r="449" spans="6:6" s="33" customFormat="1">
      <c r="F449" s="49"/>
    </row>
    <row r="450" spans="6:6" s="33" customFormat="1">
      <c r="F450" s="49"/>
    </row>
    <row r="451" spans="6:6" s="33" customFormat="1">
      <c r="F451" s="49"/>
    </row>
    <row r="452" spans="6:6" s="33" customFormat="1">
      <c r="F452" s="49"/>
    </row>
    <row r="453" spans="6:6" s="33" customFormat="1">
      <c r="F453" s="49"/>
    </row>
    <row r="454" spans="6:6" s="33" customFormat="1">
      <c r="F454" s="49"/>
    </row>
    <row r="455" spans="6:6" s="33" customFormat="1">
      <c r="F455" s="49"/>
    </row>
    <row r="456" spans="6:6" s="33" customFormat="1">
      <c r="F456" s="49"/>
    </row>
    <row r="457" spans="6:6" s="33" customFormat="1">
      <c r="F457" s="49"/>
    </row>
    <row r="458" spans="6:6" s="33" customFormat="1">
      <c r="F458" s="49"/>
    </row>
    <row r="459" spans="6:6" s="33" customFormat="1">
      <c r="F459" s="49"/>
    </row>
    <row r="460" spans="6:6" s="33" customFormat="1">
      <c r="F460" s="49"/>
    </row>
    <row r="461" spans="6:6" s="33" customFormat="1">
      <c r="F461" s="49"/>
    </row>
    <row r="462" spans="6:6" s="33" customFormat="1">
      <c r="F462" s="49"/>
    </row>
    <row r="463" spans="6:6" s="33" customFormat="1">
      <c r="F463" s="49"/>
    </row>
    <row r="464" spans="6:6" s="33" customFormat="1">
      <c r="F464" s="49"/>
    </row>
    <row r="465" spans="6:6" s="33" customFormat="1">
      <c r="F465" s="49"/>
    </row>
    <row r="466" spans="6:6" s="33" customFormat="1">
      <c r="F466" s="49"/>
    </row>
    <row r="467" spans="6:6" s="33" customFormat="1">
      <c r="F467" s="49"/>
    </row>
    <row r="468" spans="6:6" s="33" customFormat="1">
      <c r="F468" s="49"/>
    </row>
    <row r="469" spans="6:6" s="33" customFormat="1">
      <c r="F469" s="49"/>
    </row>
    <row r="470" spans="6:6" s="33" customFormat="1">
      <c r="F470" s="49"/>
    </row>
    <row r="471" spans="6:6" s="33" customFormat="1">
      <c r="F471" s="49"/>
    </row>
    <row r="472" spans="6:6" s="33" customFormat="1">
      <c r="F472" s="49"/>
    </row>
    <row r="473" spans="6:6" s="33" customFormat="1">
      <c r="F473" s="49"/>
    </row>
    <row r="474" spans="6:6" s="33" customFormat="1">
      <c r="F474" s="49"/>
    </row>
    <row r="475" spans="6:6" s="33" customFormat="1">
      <c r="F475" s="49"/>
    </row>
    <row r="476" spans="6:6" s="33" customFormat="1">
      <c r="F476" s="49"/>
    </row>
    <row r="477" spans="6:6" s="33" customFormat="1">
      <c r="F477" s="49"/>
    </row>
    <row r="478" spans="6:6" s="33" customFormat="1">
      <c r="F478" s="49"/>
    </row>
    <row r="479" spans="6:6" s="33" customFormat="1">
      <c r="F479" s="49"/>
    </row>
    <row r="480" spans="6:6" s="33" customFormat="1">
      <c r="F480" s="49"/>
    </row>
    <row r="481" spans="6:6" s="33" customFormat="1">
      <c r="F481" s="49"/>
    </row>
    <row r="482" spans="6:6" s="33" customFormat="1">
      <c r="F482" s="49"/>
    </row>
    <row r="483" spans="6:6" s="33" customFormat="1">
      <c r="F483" s="49"/>
    </row>
    <row r="484" spans="6:6" s="33" customFormat="1">
      <c r="F484" s="49"/>
    </row>
    <row r="485" spans="6:6" s="33" customFormat="1">
      <c r="F485" s="49"/>
    </row>
    <row r="486" spans="6:6" s="33" customFormat="1">
      <c r="F486" s="49"/>
    </row>
    <row r="487" spans="6:6" s="33" customFormat="1">
      <c r="F487" s="49"/>
    </row>
    <row r="488" spans="6:6" s="33" customFormat="1">
      <c r="F488" s="49"/>
    </row>
    <row r="489" spans="6:6" s="33" customFormat="1">
      <c r="F489" s="49"/>
    </row>
    <row r="490" spans="6:6" s="33" customFormat="1">
      <c r="F490" s="49"/>
    </row>
    <row r="491" spans="6:6" s="33" customFormat="1">
      <c r="F491" s="49"/>
    </row>
    <row r="492" spans="6:6" s="33" customFormat="1">
      <c r="F492" s="49"/>
    </row>
    <row r="493" spans="6:6" s="33" customFormat="1">
      <c r="F493" s="49"/>
    </row>
    <row r="494" spans="6:6" s="33" customFormat="1">
      <c r="F494" s="49"/>
    </row>
    <row r="495" spans="6:6" s="33" customFormat="1">
      <c r="F495" s="49"/>
    </row>
    <row r="496" spans="6:6" s="33" customFormat="1">
      <c r="F496" s="49"/>
    </row>
    <row r="497" spans="6:6" s="33" customFormat="1">
      <c r="F497" s="49"/>
    </row>
    <row r="498" spans="6:6" s="33" customFormat="1">
      <c r="F498" s="49"/>
    </row>
    <row r="499" spans="6:6" s="33" customFormat="1">
      <c r="F499" s="49"/>
    </row>
    <row r="500" spans="6:6" s="33" customFormat="1">
      <c r="F500" s="49"/>
    </row>
    <row r="501" spans="6:6" s="33" customFormat="1">
      <c r="F501" s="49"/>
    </row>
    <row r="502" spans="6:6" s="33" customFormat="1">
      <c r="F502" s="49"/>
    </row>
    <row r="503" spans="6:6" s="33" customFormat="1">
      <c r="F503" s="49"/>
    </row>
    <row r="504" spans="6:6" s="33" customFormat="1">
      <c r="F504" s="49"/>
    </row>
    <row r="505" spans="6:6" s="33" customFormat="1">
      <c r="F505" s="49"/>
    </row>
    <row r="506" spans="6:6" s="33" customFormat="1">
      <c r="F506" s="49"/>
    </row>
    <row r="507" spans="6:6" s="33" customFormat="1">
      <c r="F507" s="49"/>
    </row>
    <row r="508" spans="6:6" s="33" customFormat="1">
      <c r="F508" s="49"/>
    </row>
    <row r="509" spans="6:6" s="33" customFormat="1">
      <c r="F509" s="49"/>
    </row>
    <row r="510" spans="6:6" s="33" customFormat="1">
      <c r="F510" s="49"/>
    </row>
    <row r="511" spans="6:6" s="33" customFormat="1">
      <c r="F511" s="49"/>
    </row>
    <row r="512" spans="6:6" s="33" customFormat="1">
      <c r="F512" s="49"/>
    </row>
    <row r="513" spans="6:6" s="33" customFormat="1">
      <c r="F513" s="49"/>
    </row>
    <row r="514" spans="6:6" s="33" customFormat="1">
      <c r="F514" s="49"/>
    </row>
    <row r="515" spans="6:6" s="33" customFormat="1">
      <c r="F515" s="49"/>
    </row>
    <row r="516" spans="6:6" s="33" customFormat="1">
      <c r="F516" s="49"/>
    </row>
    <row r="517" spans="6:6" s="33" customFormat="1">
      <c r="F517" s="49"/>
    </row>
    <row r="518" spans="6:6" s="33" customFormat="1">
      <c r="F518" s="49"/>
    </row>
    <row r="519" spans="6:6" s="33" customFormat="1">
      <c r="F519" s="49"/>
    </row>
    <row r="520" spans="6:6" s="33" customFormat="1">
      <c r="F520" s="49"/>
    </row>
    <row r="521" spans="6:6" s="33" customFormat="1">
      <c r="F521" s="49"/>
    </row>
    <row r="522" spans="6:6" s="33" customFormat="1">
      <c r="F522" s="49"/>
    </row>
    <row r="523" spans="6:6" s="33" customFormat="1">
      <c r="F523" s="49"/>
    </row>
    <row r="524" spans="6:6" s="33" customFormat="1">
      <c r="F524" s="49"/>
    </row>
    <row r="525" spans="6:6" s="33" customFormat="1">
      <c r="F525" s="49"/>
    </row>
    <row r="526" spans="6:6" s="33" customFormat="1">
      <c r="F526" s="49"/>
    </row>
    <row r="527" spans="6:6" s="33" customFormat="1">
      <c r="F527" s="49"/>
    </row>
    <row r="528" spans="6:6" s="33" customFormat="1">
      <c r="F528" s="49"/>
    </row>
    <row r="529" spans="6:6" s="33" customFormat="1">
      <c r="F529" s="49"/>
    </row>
    <row r="530" spans="6:6" s="33" customFormat="1">
      <c r="F530" s="49"/>
    </row>
    <row r="531" spans="6:6" s="33" customFormat="1">
      <c r="F531" s="49"/>
    </row>
    <row r="532" spans="6:6" s="33" customFormat="1">
      <c r="F532" s="49"/>
    </row>
    <row r="533" spans="6:6" s="33" customFormat="1">
      <c r="F533" s="49"/>
    </row>
    <row r="534" spans="6:6" s="33" customFormat="1">
      <c r="F534" s="49"/>
    </row>
    <row r="535" spans="6:6" s="33" customFormat="1">
      <c r="F535" s="49"/>
    </row>
    <row r="536" spans="6:6" s="33" customFormat="1">
      <c r="F536" s="49"/>
    </row>
    <row r="537" spans="6:6" s="33" customFormat="1">
      <c r="F537" s="49"/>
    </row>
    <row r="538" spans="6:6" s="33" customFormat="1">
      <c r="F538" s="49"/>
    </row>
    <row r="539" spans="6:6" s="33" customFormat="1">
      <c r="F539" s="49"/>
    </row>
    <row r="540" spans="6:6" s="33" customFormat="1">
      <c r="F540" s="49"/>
    </row>
    <row r="541" spans="6:6" s="33" customFormat="1">
      <c r="F541" s="49"/>
    </row>
    <row r="542" spans="6:6" s="33" customFormat="1">
      <c r="F542" s="49"/>
    </row>
    <row r="543" spans="6:6" s="33" customFormat="1">
      <c r="F543" s="49"/>
    </row>
    <row r="544" spans="6:6" s="33" customFormat="1">
      <c r="F544" s="49"/>
    </row>
    <row r="545" spans="6:6" s="33" customFormat="1">
      <c r="F545" s="49"/>
    </row>
    <row r="546" spans="6:6" s="33" customFormat="1">
      <c r="F546" s="49"/>
    </row>
    <row r="547" spans="6:6" s="33" customFormat="1">
      <c r="F547" s="49"/>
    </row>
    <row r="548" spans="6:6" s="33" customFormat="1">
      <c r="F548" s="49"/>
    </row>
    <row r="549" spans="6:6" s="33" customFormat="1">
      <c r="F549" s="49"/>
    </row>
    <row r="550" spans="6:6" s="33" customFormat="1">
      <c r="F550" s="49"/>
    </row>
    <row r="551" spans="6:6" s="33" customFormat="1">
      <c r="F551" s="49"/>
    </row>
    <row r="552" spans="6:6" s="33" customFormat="1">
      <c r="F552" s="49"/>
    </row>
    <row r="553" spans="6:6" s="33" customFormat="1">
      <c r="F553" s="49"/>
    </row>
    <row r="554" spans="6:6" s="33" customFormat="1">
      <c r="F554" s="49"/>
    </row>
    <row r="555" spans="6:6" s="33" customFormat="1">
      <c r="F555" s="49"/>
    </row>
    <row r="556" spans="6:6" s="33" customFormat="1">
      <c r="F556" s="49"/>
    </row>
    <row r="557" spans="6:6" s="33" customFormat="1">
      <c r="F557" s="49"/>
    </row>
    <row r="558" spans="6:6" s="33" customFormat="1">
      <c r="F558" s="49"/>
    </row>
    <row r="559" spans="6:6" s="33" customFormat="1">
      <c r="F559" s="49"/>
    </row>
    <row r="560" spans="6:6" s="33" customFormat="1">
      <c r="F560" s="49"/>
    </row>
    <row r="561" spans="6:6" s="33" customFormat="1">
      <c r="F561" s="49"/>
    </row>
    <row r="562" spans="6:6" s="33" customFormat="1">
      <c r="F562" s="49"/>
    </row>
    <row r="563" spans="6:6" s="33" customFormat="1">
      <c r="F563" s="49"/>
    </row>
    <row r="564" spans="6:6" s="33" customFormat="1">
      <c r="F564" s="49"/>
    </row>
    <row r="565" spans="6:6" s="33" customFormat="1">
      <c r="F565" s="49"/>
    </row>
    <row r="566" spans="6:6" s="33" customFormat="1">
      <c r="F566" s="49"/>
    </row>
    <row r="567" spans="6:6" s="33" customFormat="1">
      <c r="F567" s="49"/>
    </row>
    <row r="568" spans="6:6" s="33" customFormat="1">
      <c r="F568" s="49"/>
    </row>
    <row r="569" spans="6:6" s="33" customFormat="1">
      <c r="F569" s="49"/>
    </row>
    <row r="570" spans="6:6" s="33" customFormat="1">
      <c r="F570" s="49"/>
    </row>
    <row r="571" spans="6:6" s="33" customFormat="1">
      <c r="F571" s="49"/>
    </row>
    <row r="572" spans="6:6" s="33" customFormat="1">
      <c r="F572" s="49"/>
    </row>
    <row r="573" spans="6:6" s="33" customFormat="1">
      <c r="F573" s="49"/>
    </row>
    <row r="574" spans="6:6" s="33" customFormat="1">
      <c r="F574" s="49"/>
    </row>
    <row r="575" spans="6:6" s="33" customFormat="1">
      <c r="F575" s="49"/>
    </row>
    <row r="576" spans="6:6" s="33" customFormat="1">
      <c r="F576" s="49"/>
    </row>
    <row r="577" spans="6:6" s="33" customFormat="1">
      <c r="F577" s="49"/>
    </row>
    <row r="578" spans="6:6" s="33" customFormat="1">
      <c r="F578" s="49"/>
    </row>
    <row r="579" spans="6:6" s="33" customFormat="1">
      <c r="F579" s="49"/>
    </row>
    <row r="580" spans="6:6" s="33" customFormat="1">
      <c r="F580" s="49"/>
    </row>
    <row r="581" spans="6:6" s="33" customFormat="1">
      <c r="F581" s="49"/>
    </row>
    <row r="582" spans="6:6" s="33" customFormat="1">
      <c r="F582" s="49"/>
    </row>
    <row r="583" spans="6:6" s="33" customFormat="1">
      <c r="F583" s="49"/>
    </row>
    <row r="584" spans="6:6" s="33" customFormat="1">
      <c r="F584" s="49"/>
    </row>
    <row r="585" spans="6:6" s="33" customFormat="1">
      <c r="F585" s="49"/>
    </row>
    <row r="586" spans="6:6" s="33" customFormat="1">
      <c r="F586" s="49"/>
    </row>
    <row r="587" spans="6:6" s="33" customFormat="1">
      <c r="F587" s="49"/>
    </row>
    <row r="588" spans="6:6" s="33" customFormat="1">
      <c r="F588" s="49"/>
    </row>
    <row r="589" spans="6:6" s="33" customFormat="1">
      <c r="F589" s="49"/>
    </row>
    <row r="590" spans="6:6" s="33" customFormat="1">
      <c r="F590" s="49"/>
    </row>
    <row r="591" spans="6:6" s="33" customFormat="1">
      <c r="F591" s="49"/>
    </row>
    <row r="592" spans="6:6" s="33" customFormat="1">
      <c r="F592" s="49"/>
    </row>
    <row r="593" spans="6:6" s="33" customFormat="1">
      <c r="F593" s="49"/>
    </row>
    <row r="594" spans="6:6" s="33" customFormat="1">
      <c r="F594" s="49"/>
    </row>
    <row r="595" spans="6:6" s="33" customFormat="1">
      <c r="F595" s="49"/>
    </row>
    <row r="596" spans="6:6" s="33" customFormat="1">
      <c r="F596" s="49"/>
    </row>
    <row r="597" spans="6:6" s="33" customFormat="1">
      <c r="F597" s="49"/>
    </row>
    <row r="598" spans="6:6" s="33" customFormat="1">
      <c r="F598" s="49"/>
    </row>
    <row r="599" spans="6:6" s="33" customFormat="1">
      <c r="F599" s="49"/>
    </row>
    <row r="600" spans="6:6" s="33" customFormat="1">
      <c r="F600" s="49"/>
    </row>
    <row r="601" spans="6:6" s="33" customFormat="1">
      <c r="F601" s="49"/>
    </row>
    <row r="602" spans="6:6" s="33" customFormat="1">
      <c r="F602" s="49"/>
    </row>
    <row r="603" spans="6:6" s="33" customFormat="1">
      <c r="F603" s="49"/>
    </row>
    <row r="604" spans="6:6" s="33" customFormat="1">
      <c r="F604" s="49"/>
    </row>
    <row r="605" spans="6:6" s="33" customFormat="1">
      <c r="F605" s="49"/>
    </row>
    <row r="606" spans="6:6" s="33" customFormat="1">
      <c r="F606" s="49"/>
    </row>
    <row r="607" spans="6:6" s="33" customFormat="1">
      <c r="F607" s="49"/>
    </row>
    <row r="608" spans="6:6" s="33" customFormat="1">
      <c r="F608" s="49"/>
    </row>
    <row r="609" spans="6:6" s="33" customFormat="1">
      <c r="F609" s="49"/>
    </row>
    <row r="610" spans="6:6" s="33" customFormat="1">
      <c r="F610" s="49"/>
    </row>
    <row r="611" spans="6:6" s="33" customFormat="1">
      <c r="F611" s="49"/>
    </row>
    <row r="612" spans="6:6" s="33" customFormat="1">
      <c r="F612" s="49"/>
    </row>
    <row r="613" spans="6:6" s="33" customFormat="1">
      <c r="F613" s="49"/>
    </row>
    <row r="614" spans="6:6" s="33" customFormat="1">
      <c r="F614" s="49"/>
    </row>
    <row r="615" spans="6:6" s="33" customFormat="1">
      <c r="F615" s="49"/>
    </row>
    <row r="616" spans="6:6" s="33" customFormat="1">
      <c r="F616" s="49"/>
    </row>
    <row r="617" spans="6:6" s="33" customFormat="1">
      <c r="F617" s="49"/>
    </row>
    <row r="618" spans="6:6" s="33" customFormat="1">
      <c r="F618" s="49"/>
    </row>
    <row r="619" spans="6:6" s="33" customFormat="1">
      <c r="F619" s="49"/>
    </row>
    <row r="620" spans="6:6" s="33" customFormat="1">
      <c r="F620" s="49"/>
    </row>
    <row r="621" spans="6:6" s="33" customFormat="1">
      <c r="F621" s="49"/>
    </row>
    <row r="622" spans="6:6" s="33" customFormat="1">
      <c r="F622" s="49"/>
    </row>
    <row r="623" spans="6:6" s="33" customFormat="1">
      <c r="F623" s="49"/>
    </row>
    <row r="624" spans="6:6" s="33" customFormat="1">
      <c r="F624" s="49"/>
    </row>
    <row r="625" spans="6:6" s="33" customFormat="1">
      <c r="F625" s="49"/>
    </row>
    <row r="626" spans="6:6" s="33" customFormat="1">
      <c r="F626" s="49"/>
    </row>
    <row r="627" spans="6:6" s="33" customFormat="1">
      <c r="F627" s="49"/>
    </row>
    <row r="628" spans="6:6" s="33" customFormat="1">
      <c r="F628" s="49"/>
    </row>
    <row r="629" spans="6:6" s="33" customFormat="1">
      <c r="F629" s="49"/>
    </row>
    <row r="630" spans="6:6" s="33" customFormat="1">
      <c r="F630" s="49"/>
    </row>
    <row r="631" spans="6:6" s="33" customFormat="1">
      <c r="F631" s="49"/>
    </row>
    <row r="632" spans="6:6" s="33" customFormat="1">
      <c r="F632" s="49"/>
    </row>
    <row r="633" spans="6:6" s="33" customFormat="1">
      <c r="F633" s="49"/>
    </row>
    <row r="634" spans="6:6" s="33" customFormat="1">
      <c r="F634" s="49"/>
    </row>
    <row r="635" spans="6:6" s="33" customFormat="1">
      <c r="F635" s="49"/>
    </row>
    <row r="636" spans="6:6" s="33" customFormat="1">
      <c r="F636" s="49"/>
    </row>
    <row r="637" spans="6:6" s="33" customFormat="1">
      <c r="F637" s="49"/>
    </row>
    <row r="638" spans="6:6" s="33" customFormat="1">
      <c r="F638" s="49"/>
    </row>
    <row r="639" spans="6:6" s="33" customFormat="1">
      <c r="F639" s="49"/>
    </row>
    <row r="640" spans="6:6" s="33" customFormat="1">
      <c r="F640" s="49"/>
    </row>
    <row r="641" spans="6:6" s="33" customFormat="1">
      <c r="F641" s="49"/>
    </row>
    <row r="642" spans="6:6" s="33" customFormat="1">
      <c r="F642" s="49"/>
    </row>
    <row r="643" spans="6:6" s="33" customFormat="1">
      <c r="F643" s="49"/>
    </row>
    <row r="644" spans="6:6" s="33" customFormat="1">
      <c r="F644" s="49"/>
    </row>
    <row r="645" spans="6:6" s="33" customFormat="1">
      <c r="F645" s="49"/>
    </row>
    <row r="646" spans="6:6" s="33" customFormat="1">
      <c r="F646" s="49"/>
    </row>
    <row r="647" spans="6:6" s="33" customFormat="1">
      <c r="F647" s="49"/>
    </row>
    <row r="648" spans="6:6" s="33" customFormat="1">
      <c r="F648" s="49"/>
    </row>
    <row r="649" spans="6:6" s="33" customFormat="1">
      <c r="F649" s="49"/>
    </row>
    <row r="650" spans="6:6" s="33" customFormat="1">
      <c r="F650" s="49"/>
    </row>
    <row r="651" spans="6:6" s="33" customFormat="1">
      <c r="F651" s="49"/>
    </row>
    <row r="652" spans="6:6" s="33" customFormat="1">
      <c r="F652" s="49"/>
    </row>
    <row r="653" spans="6:6" s="33" customFormat="1">
      <c r="F653" s="49"/>
    </row>
    <row r="654" spans="6:6" s="33" customFormat="1">
      <c r="F654" s="49"/>
    </row>
    <row r="655" spans="6:6" s="33" customFormat="1">
      <c r="F655" s="49"/>
    </row>
    <row r="656" spans="6:6" s="33" customFormat="1">
      <c r="F656" s="49"/>
    </row>
    <row r="657" spans="6:6" s="33" customFormat="1">
      <c r="F657" s="49"/>
    </row>
    <row r="658" spans="6:6" s="33" customFormat="1">
      <c r="F658" s="49"/>
    </row>
    <row r="659" spans="6:6" s="33" customFormat="1">
      <c r="F659" s="49"/>
    </row>
    <row r="660" spans="6:6" s="33" customFormat="1">
      <c r="F660" s="49"/>
    </row>
    <row r="661" spans="6:6" s="33" customFormat="1">
      <c r="F661" s="49"/>
    </row>
    <row r="662" spans="6:6" s="33" customFormat="1">
      <c r="F662" s="49"/>
    </row>
    <row r="663" spans="6:6" s="33" customFormat="1">
      <c r="F663" s="49"/>
    </row>
    <row r="664" spans="6:6" s="33" customFormat="1">
      <c r="F664" s="49"/>
    </row>
    <row r="665" spans="6:6" s="33" customFormat="1">
      <c r="F665" s="49"/>
    </row>
    <row r="666" spans="6:6" s="33" customFormat="1">
      <c r="F666" s="49"/>
    </row>
    <row r="667" spans="6:6" s="33" customFormat="1">
      <c r="F667" s="49"/>
    </row>
    <row r="668" spans="6:6" s="33" customFormat="1">
      <c r="F668" s="49"/>
    </row>
    <row r="669" spans="6:6" s="33" customFormat="1">
      <c r="F669" s="49"/>
    </row>
    <row r="670" spans="6:6" s="33" customFormat="1">
      <c r="F670" s="49"/>
    </row>
    <row r="671" spans="6:6" s="33" customFormat="1">
      <c r="F671" s="49"/>
    </row>
    <row r="672" spans="6:6" s="33" customFormat="1">
      <c r="F672" s="49"/>
    </row>
    <row r="673" spans="6:6" s="33" customFormat="1">
      <c r="F673" s="49"/>
    </row>
    <row r="674" spans="6:6" s="33" customFormat="1">
      <c r="F674" s="49"/>
    </row>
    <row r="675" spans="6:6" s="33" customFormat="1">
      <c r="F675" s="49"/>
    </row>
    <row r="676" spans="6:6" s="33" customFormat="1">
      <c r="F676" s="49"/>
    </row>
    <row r="677" spans="6:6" s="33" customFormat="1">
      <c r="F677" s="49"/>
    </row>
    <row r="678" spans="6:6" s="33" customFormat="1">
      <c r="F678" s="49"/>
    </row>
    <row r="679" spans="6:6" s="33" customFormat="1">
      <c r="F679" s="49"/>
    </row>
    <row r="680" spans="6:6" s="33" customFormat="1">
      <c r="F680" s="49"/>
    </row>
    <row r="681" spans="6:6" s="33" customFormat="1">
      <c r="F681" s="49"/>
    </row>
    <row r="682" spans="6:6" s="33" customFormat="1">
      <c r="F682" s="49"/>
    </row>
    <row r="683" spans="6:6" s="33" customFormat="1">
      <c r="F683" s="49"/>
    </row>
    <row r="684" spans="6:6" s="33" customFormat="1">
      <c r="F684" s="49"/>
    </row>
    <row r="685" spans="6:6" s="33" customFormat="1">
      <c r="F685" s="49"/>
    </row>
    <row r="686" spans="6:6" s="33" customFormat="1">
      <c r="F686" s="49"/>
    </row>
    <row r="687" spans="6:6" s="33" customFormat="1">
      <c r="F687" s="49"/>
    </row>
    <row r="688" spans="6:6" s="33" customFormat="1">
      <c r="F688" s="49"/>
    </row>
    <row r="689" spans="6:6" s="33" customFormat="1">
      <c r="F689" s="49"/>
    </row>
    <row r="690" spans="6:6" s="33" customFormat="1">
      <c r="F690" s="49"/>
    </row>
    <row r="691" spans="6:6" s="33" customFormat="1">
      <c r="F691" s="49"/>
    </row>
    <row r="692" spans="6:6" s="33" customFormat="1">
      <c r="F692" s="49"/>
    </row>
    <row r="693" spans="6:6" s="33" customFormat="1">
      <c r="F693" s="49"/>
    </row>
    <row r="694" spans="6:6" s="33" customFormat="1">
      <c r="F694" s="49"/>
    </row>
    <row r="695" spans="6:6" s="33" customFormat="1">
      <c r="F695" s="49"/>
    </row>
    <row r="696" spans="6:6" s="33" customFormat="1">
      <c r="F696" s="49"/>
    </row>
    <row r="697" spans="6:6" s="33" customFormat="1">
      <c r="F697" s="49"/>
    </row>
    <row r="698" spans="6:6" s="33" customFormat="1">
      <c r="F698" s="49"/>
    </row>
    <row r="699" spans="6:6" s="33" customFormat="1">
      <c r="F699" s="49"/>
    </row>
    <row r="700" spans="6:6" s="33" customFormat="1">
      <c r="F700" s="49"/>
    </row>
    <row r="701" spans="6:6" s="33" customFormat="1">
      <c r="F701" s="49"/>
    </row>
    <row r="702" spans="6:6" s="33" customFormat="1">
      <c r="F702" s="49"/>
    </row>
    <row r="703" spans="6:6" s="33" customFormat="1">
      <c r="F703" s="49"/>
    </row>
    <row r="704" spans="6:6" s="33" customFormat="1">
      <c r="F704" s="49"/>
    </row>
    <row r="705" spans="6:6" s="33" customFormat="1">
      <c r="F705" s="49"/>
    </row>
    <row r="706" spans="6:6" s="33" customFormat="1">
      <c r="F706" s="49"/>
    </row>
    <row r="707" spans="6:6" s="33" customFormat="1">
      <c r="F707" s="49"/>
    </row>
    <row r="708" spans="6:6" s="33" customFormat="1">
      <c r="F708" s="49"/>
    </row>
    <row r="709" spans="6:6" s="33" customFormat="1">
      <c r="F709" s="49"/>
    </row>
    <row r="710" spans="6:6" s="33" customFormat="1">
      <c r="F710" s="49"/>
    </row>
    <row r="711" spans="6:6" s="33" customFormat="1">
      <c r="F711" s="49"/>
    </row>
    <row r="712" spans="6:6" s="33" customFormat="1">
      <c r="F712" s="49"/>
    </row>
    <row r="713" spans="6:6" s="33" customFormat="1">
      <c r="F713" s="49"/>
    </row>
    <row r="714" spans="6:6" s="33" customFormat="1">
      <c r="F714" s="49"/>
    </row>
    <row r="715" spans="6:6" s="33" customFormat="1">
      <c r="F715" s="49"/>
    </row>
    <row r="716" spans="6:6" s="33" customFormat="1">
      <c r="F716" s="49"/>
    </row>
    <row r="717" spans="6:6" s="33" customFormat="1">
      <c r="F717" s="49"/>
    </row>
    <row r="718" spans="6:6" s="33" customFormat="1">
      <c r="F718" s="49"/>
    </row>
    <row r="719" spans="6:6" s="33" customFormat="1">
      <c r="F719" s="49"/>
    </row>
    <row r="720" spans="6:6" s="33" customFormat="1">
      <c r="F720" s="49"/>
    </row>
    <row r="721" spans="6:6" s="33" customFormat="1">
      <c r="F721" s="49"/>
    </row>
    <row r="722" spans="6:6" s="33" customFormat="1">
      <c r="F722" s="49"/>
    </row>
    <row r="723" spans="6:6" s="33" customFormat="1">
      <c r="F723" s="49"/>
    </row>
    <row r="724" spans="6:6" s="33" customFormat="1">
      <c r="F724" s="49"/>
    </row>
    <row r="725" spans="6:6" s="33" customFormat="1">
      <c r="F725" s="49"/>
    </row>
    <row r="726" spans="6:6" s="33" customFormat="1">
      <c r="F726" s="49"/>
    </row>
    <row r="727" spans="6:6" s="33" customFormat="1">
      <c r="F727" s="49"/>
    </row>
    <row r="728" spans="6:6" s="33" customFormat="1">
      <c r="F728" s="49"/>
    </row>
    <row r="729" spans="6:6" s="33" customFormat="1">
      <c r="F729" s="49"/>
    </row>
    <row r="730" spans="6:6" s="33" customFormat="1">
      <c r="F730" s="49"/>
    </row>
    <row r="731" spans="6:6" s="33" customFormat="1">
      <c r="F731" s="49"/>
    </row>
    <row r="732" spans="6:6" s="33" customFormat="1">
      <c r="F732" s="49"/>
    </row>
    <row r="733" spans="6:6" s="33" customFormat="1">
      <c r="F733" s="49"/>
    </row>
    <row r="734" spans="6:6" s="33" customFormat="1">
      <c r="F734" s="49"/>
    </row>
    <row r="735" spans="6:6" s="33" customFormat="1">
      <c r="F735" s="49"/>
    </row>
    <row r="736" spans="6:6" s="33" customFormat="1">
      <c r="F736" s="49"/>
    </row>
    <row r="737" spans="6:6" s="33" customFormat="1">
      <c r="F737" s="49"/>
    </row>
    <row r="738" spans="6:6" s="33" customFormat="1">
      <c r="F738" s="49"/>
    </row>
    <row r="739" spans="6:6" s="33" customFormat="1">
      <c r="F739" s="49"/>
    </row>
    <row r="740" spans="6:6" s="33" customFormat="1">
      <c r="F740" s="49"/>
    </row>
    <row r="741" spans="6:6" s="33" customFormat="1">
      <c r="F741" s="49"/>
    </row>
    <row r="742" spans="6:6" s="33" customFormat="1">
      <c r="F742" s="49"/>
    </row>
    <row r="743" spans="6:6" s="33" customFormat="1">
      <c r="F743" s="49"/>
    </row>
    <row r="744" spans="6:6" s="33" customFormat="1">
      <c r="F744" s="49"/>
    </row>
    <row r="745" spans="6:6" s="33" customFormat="1">
      <c r="F745" s="49"/>
    </row>
    <row r="746" spans="6:6" s="33" customFormat="1">
      <c r="F746" s="49"/>
    </row>
    <row r="747" spans="6:6" s="33" customFormat="1">
      <c r="F747" s="49"/>
    </row>
    <row r="748" spans="6:6" s="33" customFormat="1">
      <c r="F748" s="49"/>
    </row>
    <row r="749" spans="6:6" s="33" customFormat="1">
      <c r="F749" s="49"/>
    </row>
    <row r="750" spans="6:6" s="33" customFormat="1">
      <c r="F750" s="49"/>
    </row>
    <row r="751" spans="6:6" s="33" customFormat="1">
      <c r="F751" s="49"/>
    </row>
    <row r="752" spans="6:6" s="33" customFormat="1">
      <c r="F752" s="49"/>
    </row>
    <row r="753" spans="6:6" s="33" customFormat="1">
      <c r="F753" s="49"/>
    </row>
    <row r="754" spans="6:6" s="33" customFormat="1">
      <c r="F754" s="49"/>
    </row>
    <row r="755" spans="6:6" s="33" customFormat="1">
      <c r="F755" s="49"/>
    </row>
    <row r="756" spans="6:6" s="33" customFormat="1">
      <c r="F756" s="49"/>
    </row>
    <row r="757" spans="6:6" s="33" customFormat="1">
      <c r="F757" s="49"/>
    </row>
    <row r="758" spans="6:6" s="33" customFormat="1">
      <c r="F758" s="49"/>
    </row>
    <row r="759" spans="6:6" s="33" customFormat="1">
      <c r="F759" s="49"/>
    </row>
    <row r="760" spans="6:6" s="33" customFormat="1">
      <c r="F760" s="49"/>
    </row>
    <row r="761" spans="6:6" s="33" customFormat="1">
      <c r="F761" s="49"/>
    </row>
    <row r="762" spans="6:6" s="33" customFormat="1">
      <c r="F762" s="49"/>
    </row>
    <row r="763" spans="6:6" s="33" customFormat="1">
      <c r="F763" s="49"/>
    </row>
    <row r="764" spans="6:6" s="33" customFormat="1">
      <c r="F764" s="49"/>
    </row>
    <row r="765" spans="6:6" s="33" customFormat="1">
      <c r="F765" s="49"/>
    </row>
    <row r="766" spans="6:6" s="33" customFormat="1">
      <c r="F766" s="49"/>
    </row>
    <row r="767" spans="6:6" s="33" customFormat="1">
      <c r="F767" s="49"/>
    </row>
    <row r="768" spans="6:6" s="33" customFormat="1">
      <c r="F768" s="49"/>
    </row>
    <row r="769" spans="6:6" s="33" customFormat="1">
      <c r="F769" s="49"/>
    </row>
    <row r="770" spans="6:6" s="33" customFormat="1">
      <c r="F770" s="49"/>
    </row>
    <row r="771" spans="6:6" s="33" customFormat="1">
      <c r="F771" s="49"/>
    </row>
    <row r="772" spans="6:6" s="33" customFormat="1">
      <c r="F772" s="49"/>
    </row>
    <row r="773" spans="6:6" s="33" customFormat="1">
      <c r="F773" s="49"/>
    </row>
    <row r="774" spans="6:6" s="33" customFormat="1">
      <c r="F774" s="49"/>
    </row>
    <row r="775" spans="6:6" s="33" customFormat="1">
      <c r="F775" s="49"/>
    </row>
    <row r="776" spans="6:6" s="33" customFormat="1">
      <c r="F776" s="49"/>
    </row>
    <row r="777" spans="6:6" s="33" customFormat="1">
      <c r="F777" s="49"/>
    </row>
    <row r="778" spans="6:6" s="33" customFormat="1">
      <c r="F778" s="49"/>
    </row>
    <row r="779" spans="6:6" s="33" customFormat="1">
      <c r="F779" s="49"/>
    </row>
    <row r="780" spans="6:6" s="33" customFormat="1">
      <c r="F780" s="49"/>
    </row>
    <row r="781" spans="6:6" s="33" customFormat="1">
      <c r="F781" s="49"/>
    </row>
    <row r="782" spans="6:6" s="33" customFormat="1">
      <c r="F782" s="49"/>
    </row>
    <row r="783" spans="6:6" s="33" customFormat="1">
      <c r="F783" s="49"/>
    </row>
    <row r="784" spans="6:6" s="33" customFormat="1">
      <c r="F784" s="49"/>
    </row>
    <row r="785" spans="6:6" s="33" customFormat="1">
      <c r="F785" s="49"/>
    </row>
    <row r="786" spans="6:6" s="33" customFormat="1">
      <c r="F786" s="49"/>
    </row>
    <row r="787" spans="6:6" s="33" customFormat="1">
      <c r="F787" s="49"/>
    </row>
    <row r="788" spans="6:6" s="33" customFormat="1">
      <c r="F788" s="49"/>
    </row>
    <row r="789" spans="6:6" s="33" customFormat="1">
      <c r="F789" s="49"/>
    </row>
    <row r="790" spans="6:6" s="33" customFormat="1">
      <c r="F790" s="49"/>
    </row>
    <row r="791" spans="6:6" s="33" customFormat="1">
      <c r="F791" s="49"/>
    </row>
    <row r="792" spans="6:6" s="33" customFormat="1">
      <c r="F792" s="49"/>
    </row>
    <row r="793" spans="6:6" s="33" customFormat="1">
      <c r="F793" s="49"/>
    </row>
    <row r="794" spans="6:6" s="33" customFormat="1">
      <c r="F794" s="49"/>
    </row>
    <row r="795" spans="6:6" s="33" customFormat="1">
      <c r="F795" s="49"/>
    </row>
    <row r="796" spans="6:6" s="33" customFormat="1">
      <c r="F796" s="49"/>
    </row>
    <row r="797" spans="6:6" s="33" customFormat="1">
      <c r="F797" s="49"/>
    </row>
    <row r="798" spans="6:6" s="33" customFormat="1">
      <c r="F798" s="49"/>
    </row>
    <row r="799" spans="6:6" s="33" customFormat="1">
      <c r="F799" s="49"/>
    </row>
    <row r="800" spans="6:6" s="33" customFormat="1">
      <c r="F800" s="49"/>
    </row>
    <row r="801" spans="6:6" s="33" customFormat="1">
      <c r="F801" s="49"/>
    </row>
    <row r="802" spans="6:6" s="33" customFormat="1">
      <c r="F802" s="49"/>
    </row>
    <row r="803" spans="6:6" s="33" customFormat="1">
      <c r="F803" s="49"/>
    </row>
    <row r="804" spans="6:6" s="33" customFormat="1">
      <c r="F804" s="49"/>
    </row>
    <row r="805" spans="6:6" s="33" customFormat="1">
      <c r="F805" s="49"/>
    </row>
    <row r="806" spans="6:6" s="33" customFormat="1">
      <c r="F806" s="49"/>
    </row>
    <row r="807" spans="6:6" s="33" customFormat="1">
      <c r="F807" s="49"/>
    </row>
    <row r="808" spans="6:6" s="33" customFormat="1">
      <c r="F808" s="49"/>
    </row>
    <row r="809" spans="6:6" s="33" customFormat="1">
      <c r="F809" s="49"/>
    </row>
    <row r="810" spans="6:6" s="33" customFormat="1">
      <c r="F810" s="49"/>
    </row>
    <row r="811" spans="6:6" s="33" customFormat="1">
      <c r="F811" s="49"/>
    </row>
    <row r="812" spans="6:6" s="33" customFormat="1">
      <c r="F812" s="49"/>
    </row>
    <row r="813" spans="6:6" s="33" customFormat="1">
      <c r="F813" s="49"/>
    </row>
    <row r="814" spans="6:6" s="33" customFormat="1">
      <c r="F814" s="49"/>
    </row>
    <row r="815" spans="6:6" s="33" customFormat="1">
      <c r="F815" s="49"/>
    </row>
    <row r="816" spans="6:6" s="33" customFormat="1">
      <c r="F816" s="49"/>
    </row>
    <row r="817" spans="6:6" s="33" customFormat="1">
      <c r="F817" s="49"/>
    </row>
    <row r="818" spans="6:6" s="33" customFormat="1">
      <c r="F818" s="49"/>
    </row>
    <row r="819" spans="6:6" s="33" customFormat="1">
      <c r="F819" s="49"/>
    </row>
    <row r="820" spans="6:6" s="33" customFormat="1">
      <c r="F820" s="49"/>
    </row>
    <row r="821" spans="6:6" s="33" customFormat="1">
      <c r="F821" s="49"/>
    </row>
    <row r="822" spans="6:6" s="33" customFormat="1">
      <c r="F822" s="49"/>
    </row>
    <row r="823" spans="6:6" s="33" customFormat="1">
      <c r="F823" s="49"/>
    </row>
    <row r="824" spans="6:6" s="33" customFormat="1">
      <c r="F824" s="49"/>
    </row>
    <row r="825" spans="6:6" s="33" customFormat="1">
      <c r="F825" s="49"/>
    </row>
    <row r="826" spans="6:6" s="33" customFormat="1">
      <c r="F826" s="49"/>
    </row>
    <row r="827" spans="6:6" s="33" customFormat="1">
      <c r="F827" s="49"/>
    </row>
    <row r="828" spans="6:6" s="33" customFormat="1">
      <c r="F828" s="49"/>
    </row>
    <row r="829" spans="6:6" s="33" customFormat="1">
      <c r="F829" s="49"/>
    </row>
    <row r="830" spans="6:6" s="33" customFormat="1">
      <c r="F830" s="49"/>
    </row>
    <row r="831" spans="6:6" s="33" customFormat="1">
      <c r="F831" s="49"/>
    </row>
    <row r="832" spans="6:6" s="33" customFormat="1">
      <c r="F832" s="49"/>
    </row>
    <row r="833" spans="6:6" s="33" customFormat="1">
      <c r="F833" s="49"/>
    </row>
    <row r="834" spans="6:6" s="33" customFormat="1">
      <c r="F834" s="49"/>
    </row>
    <row r="835" spans="6:6" s="33" customFormat="1">
      <c r="F835" s="49"/>
    </row>
    <row r="836" spans="6:6" s="33" customFormat="1">
      <c r="F836" s="49"/>
    </row>
    <row r="837" spans="6:6" s="33" customFormat="1">
      <c r="F837" s="49"/>
    </row>
    <row r="838" spans="6:6" s="33" customFormat="1">
      <c r="F838" s="49"/>
    </row>
    <row r="839" spans="6:6" s="33" customFormat="1">
      <c r="F839" s="49"/>
    </row>
    <row r="840" spans="6:6" s="33" customFormat="1">
      <c r="F840" s="49"/>
    </row>
    <row r="841" spans="6:6" s="33" customFormat="1">
      <c r="F841" s="49"/>
    </row>
    <row r="842" spans="6:6" s="33" customFormat="1">
      <c r="F842" s="49"/>
    </row>
    <row r="843" spans="6:6" s="33" customFormat="1">
      <c r="F843" s="49"/>
    </row>
    <row r="844" spans="6:6" s="33" customFormat="1">
      <c r="F844" s="49"/>
    </row>
    <row r="845" spans="6:6" s="33" customFormat="1">
      <c r="F845" s="49"/>
    </row>
    <row r="846" spans="6:6" s="33" customFormat="1">
      <c r="F846" s="49"/>
    </row>
    <row r="847" spans="6:6" s="33" customFormat="1">
      <c r="F847" s="49"/>
    </row>
    <row r="848" spans="6:6" s="33" customFormat="1">
      <c r="F848" s="49"/>
    </row>
    <row r="849" spans="6:6" s="33" customFormat="1">
      <c r="F849" s="49"/>
    </row>
    <row r="850" spans="6:6" s="33" customFormat="1">
      <c r="F850" s="49"/>
    </row>
    <row r="851" spans="6:6" s="33" customFormat="1">
      <c r="F851" s="49"/>
    </row>
    <row r="852" spans="6:6" s="33" customFormat="1">
      <c r="F852" s="49"/>
    </row>
    <row r="853" spans="6:6" s="33" customFormat="1">
      <c r="F853" s="49"/>
    </row>
    <row r="854" spans="6:6" s="33" customFormat="1">
      <c r="F854" s="49"/>
    </row>
    <row r="855" spans="6:6" s="33" customFormat="1">
      <c r="F855" s="49"/>
    </row>
    <row r="856" spans="6:6" s="33" customFormat="1">
      <c r="F856" s="49"/>
    </row>
    <row r="857" spans="6:6" s="33" customFormat="1">
      <c r="F857" s="49"/>
    </row>
    <row r="858" spans="6:6" s="33" customFormat="1">
      <c r="F858" s="49"/>
    </row>
    <row r="859" spans="6:6" s="33" customFormat="1">
      <c r="F859" s="49"/>
    </row>
    <row r="860" spans="6:6" s="33" customFormat="1">
      <c r="F860" s="49"/>
    </row>
    <row r="861" spans="6:6" s="33" customFormat="1">
      <c r="F861" s="49"/>
    </row>
    <row r="862" spans="6:6" s="33" customFormat="1">
      <c r="F862" s="49"/>
    </row>
    <row r="863" spans="6:6" s="33" customFormat="1">
      <c r="F863" s="49"/>
    </row>
    <row r="864" spans="6:6" s="33" customFormat="1">
      <c r="F864" s="49"/>
    </row>
    <row r="865" spans="6:6" s="33" customFormat="1">
      <c r="F865" s="49"/>
    </row>
    <row r="866" spans="6:6" s="33" customFormat="1">
      <c r="F866" s="49"/>
    </row>
    <row r="867" spans="6:6" s="33" customFormat="1">
      <c r="F867" s="49"/>
    </row>
    <row r="868" spans="6:6" s="33" customFormat="1">
      <c r="F868" s="49"/>
    </row>
    <row r="869" spans="6:6" s="33" customFormat="1">
      <c r="F869" s="49"/>
    </row>
    <row r="870" spans="6:6" s="33" customFormat="1">
      <c r="F870" s="49"/>
    </row>
    <row r="871" spans="6:6" s="33" customFormat="1">
      <c r="F871" s="49"/>
    </row>
    <row r="872" spans="6:6" s="33" customFormat="1">
      <c r="F872" s="49"/>
    </row>
    <row r="873" spans="6:6" s="33" customFormat="1">
      <c r="F873" s="49"/>
    </row>
    <row r="874" spans="6:6" s="33" customFormat="1">
      <c r="F874" s="49"/>
    </row>
    <row r="875" spans="6:6" s="33" customFormat="1">
      <c r="F875" s="49"/>
    </row>
    <row r="876" spans="6:6" s="33" customFormat="1">
      <c r="F876" s="49"/>
    </row>
    <row r="877" spans="6:6" s="33" customFormat="1">
      <c r="F877" s="49"/>
    </row>
    <row r="878" spans="6:6" s="33" customFormat="1">
      <c r="F878" s="49"/>
    </row>
    <row r="879" spans="6:6" s="33" customFormat="1">
      <c r="F879" s="49"/>
    </row>
    <row r="880" spans="6:6" s="33" customFormat="1">
      <c r="F880" s="49"/>
    </row>
    <row r="881" spans="6:6" s="33" customFormat="1">
      <c r="F881" s="49"/>
    </row>
    <row r="882" spans="6:6" s="33" customFormat="1">
      <c r="F882" s="49"/>
    </row>
    <row r="883" spans="6:6" s="33" customFormat="1">
      <c r="F883" s="49"/>
    </row>
    <row r="884" spans="6:6" s="33" customFormat="1">
      <c r="F884" s="49"/>
    </row>
    <row r="885" spans="6:6" s="33" customFormat="1">
      <c r="F885" s="49"/>
    </row>
    <row r="886" spans="6:6" s="33" customFormat="1">
      <c r="F886" s="49"/>
    </row>
    <row r="887" spans="6:6" s="33" customFormat="1">
      <c r="F887" s="49"/>
    </row>
    <row r="888" spans="6:6" s="33" customFormat="1">
      <c r="F888" s="49"/>
    </row>
    <row r="889" spans="6:6" s="33" customFormat="1">
      <c r="F889" s="49"/>
    </row>
    <row r="890" spans="6:6" s="33" customFormat="1">
      <c r="F890" s="49"/>
    </row>
    <row r="891" spans="6:6" s="33" customFormat="1">
      <c r="F891" s="49"/>
    </row>
    <row r="892" spans="6:6" s="33" customFormat="1">
      <c r="F892" s="49"/>
    </row>
    <row r="893" spans="6:6" s="33" customFormat="1">
      <c r="F893" s="49"/>
    </row>
    <row r="894" spans="6:6" s="33" customFormat="1">
      <c r="F894" s="49"/>
    </row>
    <row r="895" spans="6:6" s="33" customFormat="1">
      <c r="F895" s="49"/>
    </row>
    <row r="896" spans="6:6" s="33" customFormat="1">
      <c r="F896" s="49"/>
    </row>
    <row r="897" spans="6:6" s="33" customFormat="1">
      <c r="F897" s="49"/>
    </row>
    <row r="898" spans="6:6" s="33" customFormat="1">
      <c r="F898" s="49"/>
    </row>
    <row r="899" spans="6:6" s="33" customFormat="1">
      <c r="F899" s="49"/>
    </row>
    <row r="900" spans="6:6" s="33" customFormat="1">
      <c r="F900" s="49"/>
    </row>
    <row r="901" spans="6:6" s="33" customFormat="1">
      <c r="F901" s="49"/>
    </row>
    <row r="902" spans="6:6" s="33" customFormat="1">
      <c r="F902" s="49"/>
    </row>
    <row r="903" spans="6:6" s="33" customFormat="1">
      <c r="F903" s="49"/>
    </row>
    <row r="904" spans="6:6" s="33" customFormat="1">
      <c r="F904" s="49"/>
    </row>
    <row r="905" spans="6:6" s="33" customFormat="1">
      <c r="F905" s="49"/>
    </row>
    <row r="906" spans="6:6" s="33" customFormat="1">
      <c r="F906" s="49"/>
    </row>
    <row r="907" spans="6:6" s="33" customFormat="1">
      <c r="F907" s="49"/>
    </row>
    <row r="908" spans="6:6" s="33" customFormat="1">
      <c r="F908" s="49"/>
    </row>
    <row r="909" spans="6:6" s="33" customFormat="1">
      <c r="F909" s="49"/>
    </row>
    <row r="910" spans="6:6" s="33" customFormat="1">
      <c r="F910" s="49"/>
    </row>
    <row r="911" spans="6:6" s="33" customFormat="1">
      <c r="F911" s="49"/>
    </row>
    <row r="912" spans="6:6" s="33" customFormat="1">
      <c r="F912" s="49"/>
    </row>
    <row r="913" spans="6:6" s="33" customFormat="1">
      <c r="F913" s="49"/>
    </row>
    <row r="914" spans="6:6" s="33" customFormat="1">
      <c r="F914" s="49"/>
    </row>
    <row r="915" spans="6:6" s="33" customFormat="1">
      <c r="F915" s="49"/>
    </row>
    <row r="916" spans="6:6" s="33" customFormat="1">
      <c r="F916" s="49"/>
    </row>
    <row r="917" spans="6:6" s="33" customFormat="1">
      <c r="F917" s="49"/>
    </row>
    <row r="918" spans="6:6" s="33" customFormat="1">
      <c r="F918" s="49"/>
    </row>
    <row r="919" spans="6:6" s="33" customFormat="1">
      <c r="F919" s="49"/>
    </row>
    <row r="920" spans="6:6" s="33" customFormat="1">
      <c r="F920" s="49"/>
    </row>
    <row r="921" spans="6:6" s="33" customFormat="1">
      <c r="F921" s="49"/>
    </row>
    <row r="922" spans="6:6" s="33" customFormat="1">
      <c r="F922" s="49"/>
    </row>
    <row r="923" spans="6:6" s="33" customFormat="1">
      <c r="F923" s="49"/>
    </row>
    <row r="924" spans="6:6" s="33" customFormat="1">
      <c r="F924" s="49"/>
    </row>
    <row r="925" spans="6:6" s="33" customFormat="1">
      <c r="F925" s="49"/>
    </row>
    <row r="926" spans="6:6" s="33" customFormat="1">
      <c r="F926" s="49"/>
    </row>
    <row r="927" spans="6:6" s="33" customFormat="1">
      <c r="F927" s="49"/>
    </row>
    <row r="928" spans="6:6" s="33" customFormat="1">
      <c r="F928" s="49"/>
    </row>
    <row r="929" spans="6:6" s="33" customFormat="1">
      <c r="F929" s="49"/>
    </row>
    <row r="930" spans="6:6" s="33" customFormat="1">
      <c r="F930" s="49"/>
    </row>
    <row r="931" spans="6:6" s="33" customFormat="1">
      <c r="F931" s="49"/>
    </row>
    <row r="932" spans="6:6" s="33" customFormat="1">
      <c r="F932" s="49"/>
    </row>
    <row r="933" spans="6:6" s="33" customFormat="1">
      <c r="F933" s="49"/>
    </row>
    <row r="934" spans="6:6" s="33" customFormat="1">
      <c r="F934" s="49"/>
    </row>
    <row r="935" spans="6:6" s="33" customFormat="1">
      <c r="F935" s="49"/>
    </row>
    <row r="936" spans="6:6" s="33" customFormat="1">
      <c r="F936" s="49"/>
    </row>
    <row r="937" spans="6:6" s="33" customFormat="1">
      <c r="F937" s="49"/>
    </row>
    <row r="938" spans="6:6" s="33" customFormat="1">
      <c r="F938" s="49"/>
    </row>
    <row r="939" spans="6:6" s="33" customFormat="1">
      <c r="F939" s="49"/>
    </row>
    <row r="940" spans="6:6" s="33" customFormat="1">
      <c r="F940" s="49"/>
    </row>
    <row r="941" spans="6:6" s="33" customFormat="1">
      <c r="F941" s="49"/>
    </row>
    <row r="942" spans="6:6" s="33" customFormat="1">
      <c r="F942" s="49"/>
    </row>
    <row r="943" spans="6:6" s="33" customFormat="1">
      <c r="F943" s="49"/>
    </row>
    <row r="944" spans="6:6" s="33" customFormat="1">
      <c r="F944" s="49"/>
    </row>
    <row r="945" spans="6:6" s="33" customFormat="1">
      <c r="F945" s="49"/>
    </row>
    <row r="946" spans="6:6" s="33" customFormat="1">
      <c r="F946" s="49"/>
    </row>
    <row r="947" spans="6:6" s="33" customFormat="1">
      <c r="F947" s="49"/>
    </row>
    <row r="948" spans="6:6" s="33" customFormat="1">
      <c r="F948" s="49"/>
    </row>
    <row r="949" spans="6:6" s="33" customFormat="1">
      <c r="F949" s="49"/>
    </row>
    <row r="950" spans="6:6" s="33" customFormat="1">
      <c r="F950" s="49"/>
    </row>
    <row r="951" spans="6:6" s="33" customFormat="1">
      <c r="F951" s="49"/>
    </row>
    <row r="952" spans="6:6" s="33" customFormat="1">
      <c r="F952" s="49"/>
    </row>
    <row r="953" spans="6:6" s="33" customFormat="1">
      <c r="F953" s="49"/>
    </row>
    <row r="954" spans="6:6" s="33" customFormat="1">
      <c r="F954" s="49"/>
    </row>
    <row r="955" spans="6:6" s="33" customFormat="1">
      <c r="F955" s="49"/>
    </row>
    <row r="956" spans="6:6" s="33" customFormat="1">
      <c r="F956" s="49"/>
    </row>
    <row r="957" spans="6:6" s="33" customFormat="1">
      <c r="F957" s="49"/>
    </row>
    <row r="958" spans="6:6" s="33" customFormat="1">
      <c r="F958" s="49"/>
    </row>
    <row r="959" spans="6:6" s="33" customFormat="1">
      <c r="F959" s="49"/>
    </row>
    <row r="960" spans="6:6" s="33" customFormat="1">
      <c r="F960" s="49"/>
    </row>
    <row r="961" spans="6:6" s="33" customFormat="1">
      <c r="F961" s="49"/>
    </row>
    <row r="962" spans="6:6" s="33" customFormat="1">
      <c r="F962" s="49"/>
    </row>
    <row r="963" spans="6:6" s="33" customFormat="1">
      <c r="F963" s="49"/>
    </row>
    <row r="964" spans="6:6" s="33" customFormat="1">
      <c r="F964" s="49"/>
    </row>
    <row r="965" spans="6:6" s="33" customFormat="1">
      <c r="F965" s="49"/>
    </row>
    <row r="966" spans="6:6" s="33" customFormat="1">
      <c r="F966" s="49"/>
    </row>
    <row r="967" spans="6:6" s="33" customFormat="1">
      <c r="F967" s="49"/>
    </row>
    <row r="968" spans="6:6" s="33" customFormat="1">
      <c r="F968" s="49"/>
    </row>
    <row r="969" spans="6:6" s="33" customFormat="1">
      <c r="F969" s="49"/>
    </row>
    <row r="970" spans="6:6" s="33" customFormat="1">
      <c r="F970" s="49"/>
    </row>
    <row r="971" spans="6:6" s="33" customFormat="1">
      <c r="F971" s="49"/>
    </row>
    <row r="972" spans="6:6" s="33" customFormat="1">
      <c r="F972" s="49"/>
    </row>
    <row r="973" spans="6:6" s="33" customFormat="1">
      <c r="F973" s="49"/>
    </row>
    <row r="974" spans="6:6" s="33" customFormat="1">
      <c r="F974" s="49"/>
    </row>
    <row r="975" spans="6:6" s="33" customFormat="1">
      <c r="F975" s="49"/>
    </row>
    <row r="976" spans="6:6" s="33" customFormat="1">
      <c r="F976" s="49"/>
    </row>
    <row r="977" spans="6:6" s="33" customFormat="1">
      <c r="F977" s="49"/>
    </row>
    <row r="978" spans="6:6" s="33" customFormat="1">
      <c r="F978" s="49"/>
    </row>
    <row r="979" spans="6:6" s="33" customFormat="1">
      <c r="F979" s="49"/>
    </row>
    <row r="980" spans="6:6" s="33" customFormat="1">
      <c r="F980" s="49"/>
    </row>
    <row r="981" spans="6:6" s="33" customFormat="1">
      <c r="F981" s="49"/>
    </row>
    <row r="982" spans="6:6" s="33" customFormat="1">
      <c r="F982" s="49"/>
    </row>
    <row r="983" spans="6:6" s="33" customFormat="1">
      <c r="F983" s="49"/>
    </row>
    <row r="984" spans="6:6" s="33" customFormat="1">
      <c r="F984" s="49"/>
    </row>
    <row r="985" spans="6:6" s="33" customFormat="1">
      <c r="F985" s="49"/>
    </row>
    <row r="986" spans="6:6" s="33" customFormat="1">
      <c r="F986" s="49"/>
    </row>
    <row r="987" spans="6:6" s="33" customFormat="1">
      <c r="F987" s="49"/>
    </row>
    <row r="988" spans="6:6" s="33" customFormat="1">
      <c r="F988" s="49"/>
    </row>
    <row r="989" spans="6:6" s="33" customFormat="1">
      <c r="F989" s="49"/>
    </row>
    <row r="990" spans="6:6" s="33" customFormat="1">
      <c r="F990" s="49"/>
    </row>
    <row r="991" spans="6:6" s="33" customFormat="1">
      <c r="F991" s="49"/>
    </row>
    <row r="992" spans="6:6" s="33" customFormat="1">
      <c r="F992" s="49"/>
    </row>
    <row r="993" spans="6:6" s="33" customFormat="1">
      <c r="F993" s="49"/>
    </row>
    <row r="994" spans="6:6" s="33" customFormat="1">
      <c r="F994" s="49"/>
    </row>
    <row r="995" spans="6:6" s="33" customFormat="1">
      <c r="F995" s="49"/>
    </row>
    <row r="996" spans="6:6" s="33" customFormat="1">
      <c r="F996" s="49"/>
    </row>
    <row r="997" spans="6:6" s="33" customFormat="1">
      <c r="F997" s="49"/>
    </row>
    <row r="998" spans="6:6" s="33" customFormat="1">
      <c r="F998" s="49"/>
    </row>
    <row r="999" spans="6:6" s="33" customFormat="1">
      <c r="F999" s="49"/>
    </row>
    <row r="1000" spans="6:6" s="33" customFormat="1">
      <c r="F1000" s="49"/>
    </row>
    <row r="1001" spans="6:6" s="33" customFormat="1">
      <c r="F1001" s="49"/>
    </row>
    <row r="1002" spans="6:6" s="33" customFormat="1">
      <c r="F1002" s="49"/>
    </row>
    <row r="1003" spans="6:6" s="33" customFormat="1">
      <c r="F1003" s="49"/>
    </row>
    <row r="1004" spans="6:6" s="33" customFormat="1">
      <c r="F1004" s="49"/>
    </row>
    <row r="1005" spans="6:6" s="33" customFormat="1">
      <c r="F1005" s="49"/>
    </row>
    <row r="1006" spans="6:6" s="33" customFormat="1">
      <c r="F1006" s="49"/>
    </row>
    <row r="1007" spans="6:6" s="33" customFormat="1">
      <c r="F1007" s="49"/>
    </row>
    <row r="1008" spans="6:6" s="33" customFormat="1">
      <c r="F1008" s="49"/>
    </row>
    <row r="1009" spans="6:6" s="33" customFormat="1">
      <c r="F1009" s="49"/>
    </row>
    <row r="1010" spans="6:6" s="33" customFormat="1">
      <c r="F1010" s="49"/>
    </row>
    <row r="1011" spans="6:6" s="33" customFormat="1">
      <c r="F1011" s="49"/>
    </row>
    <row r="1012" spans="6:6" s="33" customFormat="1">
      <c r="F1012" s="49"/>
    </row>
    <row r="1013" spans="6:6" s="33" customFormat="1">
      <c r="F1013" s="49"/>
    </row>
    <row r="1014" spans="6:6" s="33" customFormat="1">
      <c r="F1014" s="49"/>
    </row>
    <row r="1015" spans="6:6" s="33" customFormat="1">
      <c r="F1015" s="49"/>
    </row>
    <row r="1016" spans="6:6" s="33" customFormat="1">
      <c r="F1016" s="49"/>
    </row>
    <row r="1017" spans="6:6" s="33" customFormat="1">
      <c r="F1017" s="49"/>
    </row>
    <row r="1018" spans="6:6" s="33" customFormat="1">
      <c r="F1018" s="49"/>
    </row>
    <row r="1019" spans="6:6" s="33" customFormat="1">
      <c r="F1019" s="49"/>
    </row>
    <row r="1020" spans="6:6" s="33" customFormat="1">
      <c r="F1020" s="49"/>
    </row>
    <row r="1021" spans="6:6" s="33" customFormat="1">
      <c r="F1021" s="49"/>
    </row>
    <row r="1022" spans="6:6" s="33" customFormat="1">
      <c r="F1022" s="49"/>
    </row>
    <row r="1023" spans="6:6" s="33" customFormat="1">
      <c r="F1023" s="49"/>
    </row>
    <row r="1024" spans="6:6" s="33" customFormat="1">
      <c r="F1024" s="49"/>
    </row>
    <row r="1025" spans="6:6" s="33" customFormat="1">
      <c r="F1025" s="49"/>
    </row>
    <row r="1026" spans="6:6" s="33" customFormat="1">
      <c r="F1026" s="49"/>
    </row>
    <row r="1027" spans="6:6" s="33" customFormat="1">
      <c r="F1027" s="49"/>
    </row>
    <row r="1028" spans="6:6" s="33" customFormat="1">
      <c r="F1028" s="49"/>
    </row>
    <row r="1029" spans="6:6" s="33" customFormat="1">
      <c r="F1029" s="49"/>
    </row>
    <row r="1030" spans="6:6" s="33" customFormat="1">
      <c r="F1030" s="49"/>
    </row>
    <row r="1031" spans="6:6" s="33" customFormat="1">
      <c r="F1031" s="49"/>
    </row>
    <row r="1032" spans="6:6" s="33" customFormat="1">
      <c r="F1032" s="49"/>
    </row>
    <row r="1033" spans="6:6" s="33" customFormat="1">
      <c r="F1033" s="49"/>
    </row>
    <row r="1034" spans="6:6" s="33" customFormat="1">
      <c r="F1034" s="49"/>
    </row>
    <row r="1035" spans="6:6" s="33" customFormat="1">
      <c r="F1035" s="49"/>
    </row>
    <row r="1036" spans="6:6" s="33" customFormat="1">
      <c r="F1036" s="49"/>
    </row>
    <row r="1037" spans="6:6" s="33" customFormat="1">
      <c r="F1037" s="49"/>
    </row>
    <row r="1038" spans="6:6" s="33" customFormat="1">
      <c r="F1038" s="49"/>
    </row>
    <row r="1039" spans="6:6" s="33" customFormat="1">
      <c r="F1039" s="49"/>
    </row>
    <row r="1040" spans="6:6" s="33" customFormat="1">
      <c r="F1040" s="49"/>
    </row>
    <row r="1041" spans="6:6" s="33" customFormat="1">
      <c r="F1041" s="49"/>
    </row>
    <row r="1042" spans="6:6" s="33" customFormat="1">
      <c r="F1042" s="49"/>
    </row>
    <row r="1043" spans="6:6" s="33" customFormat="1">
      <c r="F1043" s="49"/>
    </row>
    <row r="1044" spans="6:6" s="33" customFormat="1">
      <c r="F1044" s="49"/>
    </row>
    <row r="1045" spans="6:6" s="33" customFormat="1">
      <c r="F1045" s="49"/>
    </row>
    <row r="1046" spans="6:6" s="33" customFormat="1">
      <c r="F1046" s="49"/>
    </row>
    <row r="1047" spans="6:6" s="33" customFormat="1">
      <c r="F1047" s="49"/>
    </row>
    <row r="1048" spans="6:6" s="33" customFormat="1">
      <c r="F1048" s="49"/>
    </row>
    <row r="1049" spans="6:6" s="33" customFormat="1">
      <c r="F1049" s="49"/>
    </row>
    <row r="1050" spans="6:6" s="33" customFormat="1">
      <c r="F1050" s="49"/>
    </row>
    <row r="1051" spans="6:6" s="33" customFormat="1">
      <c r="F1051" s="49"/>
    </row>
    <row r="1052" spans="6:6" s="33" customFormat="1">
      <c r="F1052" s="49"/>
    </row>
    <row r="1053" spans="6:6" s="33" customFormat="1">
      <c r="F1053" s="49"/>
    </row>
    <row r="1054" spans="6:6" s="33" customFormat="1">
      <c r="F1054" s="49"/>
    </row>
    <row r="1055" spans="6:6" s="33" customFormat="1">
      <c r="F1055" s="49"/>
    </row>
    <row r="1056" spans="6:6" s="33" customFormat="1">
      <c r="F1056" s="49"/>
    </row>
    <row r="1057" spans="6:6" s="33" customFormat="1">
      <c r="F1057" s="49"/>
    </row>
    <row r="1058" spans="6:6" s="33" customFormat="1">
      <c r="F1058" s="49"/>
    </row>
    <row r="1059" spans="6:6" s="33" customFormat="1">
      <c r="F1059" s="49"/>
    </row>
    <row r="1060" spans="6:6" s="33" customFormat="1">
      <c r="F1060" s="49"/>
    </row>
    <row r="1061" spans="6:6" s="33" customFormat="1">
      <c r="F1061" s="49"/>
    </row>
    <row r="1062" spans="6:6" s="33" customFormat="1">
      <c r="F1062" s="49"/>
    </row>
    <row r="1063" spans="6:6" s="33" customFormat="1">
      <c r="F1063" s="49"/>
    </row>
    <row r="1064" spans="6:6" s="33" customFormat="1">
      <c r="F1064" s="49"/>
    </row>
    <row r="1065" spans="6:6" s="33" customFormat="1">
      <c r="F1065" s="49"/>
    </row>
    <row r="1066" spans="6:6" s="33" customFormat="1">
      <c r="F1066" s="49"/>
    </row>
    <row r="1067" spans="6:6" s="33" customFormat="1">
      <c r="F1067" s="49"/>
    </row>
    <row r="1068" spans="6:6" s="33" customFormat="1">
      <c r="F1068" s="49"/>
    </row>
    <row r="1069" spans="6:6" s="33" customFormat="1">
      <c r="F1069" s="49"/>
    </row>
    <row r="1070" spans="6:6" s="33" customFormat="1">
      <c r="F1070" s="49"/>
    </row>
    <row r="1071" spans="6:6" s="33" customFormat="1">
      <c r="F1071" s="49"/>
    </row>
    <row r="1072" spans="6:6" s="33" customFormat="1">
      <c r="F1072" s="49"/>
    </row>
    <row r="1073" spans="6:6" s="33" customFormat="1">
      <c r="F1073" s="49"/>
    </row>
    <row r="1074" spans="6:6" s="33" customFormat="1">
      <c r="F1074" s="49"/>
    </row>
    <row r="1075" spans="6:6" s="33" customFormat="1">
      <c r="F1075" s="49"/>
    </row>
    <row r="1076" spans="6:6" s="33" customFormat="1">
      <c r="F1076" s="49"/>
    </row>
    <row r="1077" spans="6:6" s="33" customFormat="1">
      <c r="F1077" s="49"/>
    </row>
    <row r="1078" spans="6:6" s="33" customFormat="1">
      <c r="F1078" s="49"/>
    </row>
    <row r="1079" spans="6:6" s="33" customFormat="1">
      <c r="F1079" s="49"/>
    </row>
    <row r="1080" spans="6:6" s="33" customFormat="1">
      <c r="F1080" s="49"/>
    </row>
    <row r="1081" spans="6:6" s="33" customFormat="1">
      <c r="F1081" s="49"/>
    </row>
    <row r="1082" spans="6:6" s="33" customFormat="1">
      <c r="F1082" s="49"/>
    </row>
    <row r="1083" spans="6:6" s="33" customFormat="1">
      <c r="F1083" s="49"/>
    </row>
    <row r="1084" spans="6:6" s="33" customFormat="1">
      <c r="F1084" s="49"/>
    </row>
    <row r="1085" spans="6:6" s="33" customFormat="1">
      <c r="F1085" s="49"/>
    </row>
    <row r="1086" spans="6:6" s="33" customFormat="1">
      <c r="F1086" s="49"/>
    </row>
    <row r="1087" spans="6:6" s="33" customFormat="1">
      <c r="F1087" s="49"/>
    </row>
    <row r="1088" spans="6:6" s="33" customFormat="1">
      <c r="F1088" s="49"/>
    </row>
    <row r="1089" spans="6:6" s="33" customFormat="1">
      <c r="F1089" s="49"/>
    </row>
    <row r="1090" spans="6:6" s="33" customFormat="1">
      <c r="F1090" s="49"/>
    </row>
    <row r="1091" spans="6:6" s="33" customFormat="1">
      <c r="F1091" s="49"/>
    </row>
    <row r="1092" spans="6:6" s="33" customFormat="1">
      <c r="F1092" s="49"/>
    </row>
    <row r="1093" spans="6:6" s="33" customFormat="1">
      <c r="F1093" s="49"/>
    </row>
    <row r="1094" spans="6:6" s="33" customFormat="1">
      <c r="F1094" s="49"/>
    </row>
    <row r="1095" spans="6:6" s="33" customFormat="1">
      <c r="F1095" s="49"/>
    </row>
    <row r="1096" spans="6:6" s="33" customFormat="1">
      <c r="F1096" s="49"/>
    </row>
    <row r="1097" spans="6:6" s="33" customFormat="1">
      <c r="F1097" s="49"/>
    </row>
    <row r="1098" spans="6:6" s="33" customFormat="1">
      <c r="F1098" s="49"/>
    </row>
    <row r="1099" spans="6:6" s="33" customFormat="1">
      <c r="F1099" s="49"/>
    </row>
    <row r="1100" spans="6:6" s="33" customFormat="1">
      <c r="F1100" s="49"/>
    </row>
    <row r="1101" spans="6:6" s="33" customFormat="1">
      <c r="F1101" s="49"/>
    </row>
    <row r="1102" spans="6:6" s="33" customFormat="1">
      <c r="F1102" s="49"/>
    </row>
    <row r="1103" spans="6:6" s="33" customFormat="1">
      <c r="F1103" s="49"/>
    </row>
    <row r="1104" spans="6:6" s="33" customFormat="1">
      <c r="F1104" s="49"/>
    </row>
    <row r="1105" spans="6:6" s="33" customFormat="1">
      <c r="F1105" s="49"/>
    </row>
    <row r="1106" spans="6:6" s="33" customFormat="1">
      <c r="F1106" s="49"/>
    </row>
    <row r="1107" spans="6:6" s="33" customFormat="1">
      <c r="F1107" s="49"/>
    </row>
    <row r="1108" spans="6:6" s="33" customFormat="1">
      <c r="F1108" s="49"/>
    </row>
    <row r="1109" spans="6:6" s="33" customFormat="1">
      <c r="F1109" s="49"/>
    </row>
    <row r="1110" spans="6:6" s="33" customFormat="1">
      <c r="F1110" s="49"/>
    </row>
    <row r="1111" spans="6:6" s="33" customFormat="1">
      <c r="F1111" s="49"/>
    </row>
    <row r="1112" spans="6:6" s="33" customFormat="1">
      <c r="F1112" s="49"/>
    </row>
    <row r="1113" spans="6:6" s="33" customFormat="1">
      <c r="F1113" s="49"/>
    </row>
    <row r="1114" spans="6:6" s="33" customFormat="1">
      <c r="F1114" s="49"/>
    </row>
    <row r="1115" spans="6:6" s="33" customFormat="1">
      <c r="F1115" s="49"/>
    </row>
    <row r="1116" spans="6:6" s="33" customFormat="1">
      <c r="F1116" s="49"/>
    </row>
    <row r="1117" spans="6:6" s="33" customFormat="1">
      <c r="F1117" s="49"/>
    </row>
    <row r="1118" spans="6:6" s="33" customFormat="1">
      <c r="F1118" s="49"/>
    </row>
    <row r="1119" spans="6:6" s="33" customFormat="1">
      <c r="F1119" s="49"/>
    </row>
    <row r="1120" spans="6:6" s="33" customFormat="1">
      <c r="F1120" s="49"/>
    </row>
    <row r="1121" spans="6:6" s="33" customFormat="1">
      <c r="F1121" s="49"/>
    </row>
    <row r="1122" spans="6:6" s="33" customFormat="1">
      <c r="F1122" s="49"/>
    </row>
    <row r="1123" spans="6:6" s="33" customFormat="1">
      <c r="F1123" s="49"/>
    </row>
    <row r="1124" spans="6:6" s="33" customFormat="1">
      <c r="F1124" s="49"/>
    </row>
    <row r="1125" spans="6:6" s="33" customFormat="1">
      <c r="F1125" s="49"/>
    </row>
    <row r="1126" spans="6:6" s="33" customFormat="1">
      <c r="F1126" s="49"/>
    </row>
    <row r="1127" spans="6:6" s="33" customFormat="1">
      <c r="F1127" s="49"/>
    </row>
    <row r="1128" spans="6:6" s="33" customFormat="1">
      <c r="F1128" s="49"/>
    </row>
    <row r="1129" spans="6:6" s="33" customFormat="1">
      <c r="F1129" s="49"/>
    </row>
    <row r="1130" spans="6:6" s="33" customFormat="1">
      <c r="F1130" s="49"/>
    </row>
    <row r="1131" spans="6:6" s="33" customFormat="1">
      <c r="F1131" s="49"/>
    </row>
    <row r="1132" spans="6:6" s="33" customFormat="1">
      <c r="F1132" s="49"/>
    </row>
    <row r="1133" spans="6:6" s="33" customFormat="1">
      <c r="F1133" s="49"/>
    </row>
    <row r="1134" spans="6:6" s="33" customFormat="1">
      <c r="F1134" s="49"/>
    </row>
    <row r="1135" spans="6:6" s="33" customFormat="1">
      <c r="F1135" s="49"/>
    </row>
    <row r="1136" spans="6:6" s="33" customFormat="1">
      <c r="F1136" s="49"/>
    </row>
    <row r="1137" spans="6:6" s="33" customFormat="1">
      <c r="F1137" s="49"/>
    </row>
    <row r="1138" spans="6:6" s="33" customFormat="1">
      <c r="F1138" s="49"/>
    </row>
    <row r="1139" spans="6:6" s="33" customFormat="1">
      <c r="F1139" s="49"/>
    </row>
    <row r="1140" spans="6:6" s="33" customFormat="1">
      <c r="F1140" s="49"/>
    </row>
    <row r="1141" spans="6:6" s="33" customFormat="1">
      <c r="F1141" s="49"/>
    </row>
    <row r="1142" spans="6:6" s="33" customFormat="1">
      <c r="F1142" s="49"/>
    </row>
    <row r="1143" spans="6:6" s="33" customFormat="1">
      <c r="F1143" s="49"/>
    </row>
    <row r="1144" spans="6:6" s="33" customFormat="1">
      <c r="F1144" s="49"/>
    </row>
    <row r="1145" spans="6:6" s="33" customFormat="1">
      <c r="F1145" s="49"/>
    </row>
    <row r="1146" spans="6:6" s="33" customFormat="1">
      <c r="F1146" s="49"/>
    </row>
    <row r="1147" spans="6:6" s="33" customFormat="1">
      <c r="F1147" s="49"/>
    </row>
    <row r="1148" spans="6:6" s="33" customFormat="1">
      <c r="F1148" s="49"/>
    </row>
    <row r="1149" spans="6:6" s="33" customFormat="1">
      <c r="F1149" s="49"/>
    </row>
    <row r="1150" spans="6:6" s="33" customFormat="1">
      <c r="F1150" s="49"/>
    </row>
    <row r="1151" spans="6:6" s="33" customFormat="1">
      <c r="F1151" s="49"/>
    </row>
  </sheetData>
  <mergeCells count="1">
    <mergeCell ref="B1:D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Données Fournisseurs 60 jours </vt:lpstr>
      <vt:lpstr>Paramètres</vt:lpstr>
      <vt:lpstr>Données Fournisseurs 90 jours </vt:lpstr>
      <vt:lpstr>Données Fournisseurs 120 jours </vt:lpstr>
      <vt:lpstr>Dashboard</vt:lpstr>
      <vt:lpstr>Test Exhaustivité conformité</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dcterms:created xsi:type="dcterms:W3CDTF">2025-04-11T18:43:20Z</dcterms:created>
  <dcterms:modified xsi:type="dcterms:W3CDTF">2025-04-29T23:47:12Z</dcterms:modified>
</cp:coreProperties>
</file>