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GoekcoraB\Desktop\"/>
    </mc:Choice>
  </mc:AlternateContent>
  <bookViews>
    <workbookView xWindow="12675" yWindow="0" windowWidth="13665" windowHeight="7680" tabRatio="876" activeTab="2"/>
  </bookViews>
  <sheets>
    <sheet name="Master" sheetId="1" r:id="rId1"/>
    <sheet name="ALMaster" sheetId="57" r:id="rId2"/>
    <sheet name="BD-18.138.A1a1" sheetId="8" r:id="rId3"/>
    <sheet name="BD-18.138.A2a1" sheetId="11" r:id="rId4"/>
    <sheet name="BD-18.138.A3a1" sheetId="24" r:id="rId5"/>
    <sheet name="BD-18.138.A4a1" sheetId="26" r:id="rId6"/>
    <sheet name="GD-18.139.A1a1" sheetId="34" r:id="rId7"/>
    <sheet name="GD-18.139.A2a1" sheetId="35" r:id="rId8"/>
    <sheet name="Dış Cephe_YY" sheetId="58" r:id="rId9"/>
  </sheets>
  <definedNames>
    <definedName name="_xlnm._FilterDatabase" localSheetId="1" hidden="1">ALMaster!$B$5:$E$59</definedName>
    <definedName name="DOMATAES">Master!$B$3:$E$32</definedName>
  </definedNames>
  <calcPr calcId="162913"/>
</workbook>
</file>

<file path=xl/calcChain.xml><?xml version="1.0" encoding="utf-8"?>
<calcChain xmlns="http://schemas.openxmlformats.org/spreadsheetml/2006/main">
  <c r="K36" i="57" l="1"/>
  <c r="K35" i="57"/>
  <c r="K34" i="57"/>
  <c r="K33" i="57"/>
  <c r="K27" i="57"/>
  <c r="K26" i="57"/>
  <c r="K24" i="57"/>
  <c r="K23" i="57"/>
  <c r="K15" i="57"/>
  <c r="K16" i="57"/>
  <c r="K17" i="57"/>
  <c r="L17" i="57" s="1"/>
  <c r="K14" i="57"/>
  <c r="L14" i="57" s="1"/>
  <c r="K6" i="57"/>
  <c r="L6" i="57" s="1"/>
  <c r="K7" i="57"/>
  <c r="K8" i="57"/>
  <c r="K5" i="57"/>
  <c r="L5" i="57" s="1"/>
  <c r="H34" i="57"/>
  <c r="H35" i="57"/>
  <c r="H36" i="57"/>
  <c r="H33" i="57"/>
  <c r="H25" i="57"/>
  <c r="H24" i="57"/>
  <c r="H26" i="57"/>
  <c r="H27" i="57"/>
  <c r="H23" i="57"/>
  <c r="H15" i="57"/>
  <c r="H16" i="57"/>
  <c r="H17" i="57"/>
  <c r="H14" i="57"/>
  <c r="H6" i="57"/>
  <c r="H7" i="57"/>
  <c r="H8" i="57"/>
  <c r="H5" i="57"/>
  <c r="L16" i="57"/>
  <c r="L15" i="57"/>
  <c r="L8" i="57"/>
  <c r="L7" i="57"/>
  <c r="L9" i="57" l="1"/>
  <c r="L36" i="57"/>
  <c r="L35" i="57"/>
  <c r="L34" i="57"/>
  <c r="L33" i="57"/>
  <c r="L37" i="57" s="1"/>
  <c r="L27" i="57"/>
  <c r="L26" i="57"/>
  <c r="L24" i="57"/>
  <c r="L23" i="57"/>
  <c r="L18" i="57" l="1"/>
  <c r="K25" i="57" l="1"/>
  <c r="L25" i="57" s="1"/>
  <c r="L28" i="57" s="1"/>
  <c r="E19" i="58"/>
  <c r="E18" i="58"/>
  <c r="E17" i="58"/>
  <c r="E15" i="58"/>
  <c r="E14" i="58"/>
  <c r="E13" i="58"/>
  <c r="E12" i="58"/>
  <c r="E11" i="58"/>
  <c r="E10" i="58"/>
  <c r="E9" i="58"/>
  <c r="E8" i="58"/>
  <c r="E7" i="58"/>
  <c r="E6" i="58"/>
  <c r="E20" i="35"/>
  <c r="E19" i="35"/>
  <c r="E18" i="35"/>
  <c r="E16" i="35"/>
  <c r="E15" i="35"/>
  <c r="E14" i="35"/>
  <c r="E13" i="35"/>
  <c r="E12" i="35"/>
  <c r="E11" i="35"/>
  <c r="E10" i="35"/>
  <c r="E9" i="35"/>
  <c r="E8" i="35"/>
  <c r="E7" i="35"/>
  <c r="E6" i="35"/>
  <c r="E13" i="34"/>
  <c r="E12" i="34"/>
  <c r="E11" i="34"/>
  <c r="E9" i="34"/>
  <c r="E8" i="34"/>
  <c r="E7" i="34"/>
  <c r="E6" i="34"/>
  <c r="E19" i="26"/>
  <c r="E18" i="26"/>
  <c r="E17" i="26"/>
  <c r="E15" i="26"/>
  <c r="E14" i="26"/>
  <c r="E13" i="26"/>
  <c r="E12" i="26"/>
  <c r="E11" i="26"/>
  <c r="E10" i="26"/>
  <c r="E9" i="26"/>
  <c r="E8" i="26"/>
  <c r="E7" i="26"/>
  <c r="E6" i="26"/>
  <c r="E20" i="24"/>
  <c r="E19" i="24"/>
  <c r="E18" i="24"/>
  <c r="E16" i="24"/>
  <c r="E15" i="24"/>
  <c r="E14" i="24"/>
  <c r="E13" i="24"/>
  <c r="E12" i="24"/>
  <c r="E11" i="24"/>
  <c r="E10" i="24"/>
  <c r="E9" i="24"/>
  <c r="E8" i="24"/>
  <c r="E7" i="24"/>
  <c r="E6" i="24"/>
  <c r="E19" i="11"/>
  <c r="E18" i="11"/>
  <c r="E17" i="11"/>
  <c r="E15" i="11"/>
  <c r="E14" i="11"/>
  <c r="E13" i="11"/>
  <c r="E12" i="11"/>
  <c r="E11" i="11"/>
  <c r="E10" i="11"/>
  <c r="E9" i="11"/>
  <c r="E8" i="11"/>
  <c r="E7" i="11"/>
  <c r="E6" i="11"/>
  <c r="E18" i="8"/>
  <c r="E17" i="8"/>
  <c r="E16" i="8"/>
  <c r="E14" i="8"/>
  <c r="E13" i="8"/>
  <c r="E12" i="8"/>
  <c r="E11" i="8"/>
  <c r="E10" i="8"/>
  <c r="E9" i="8"/>
  <c r="E8" i="8"/>
  <c r="E7" i="8"/>
  <c r="E6" i="8"/>
  <c r="B19" i="58"/>
  <c r="B18" i="58"/>
  <c r="B17" i="58"/>
  <c r="B15" i="58"/>
  <c r="B14" i="58"/>
  <c r="B13" i="58"/>
  <c r="B12" i="58"/>
  <c r="B11" i="58"/>
  <c r="B10" i="58"/>
  <c r="B9" i="58"/>
  <c r="B8" i="58"/>
  <c r="B7" i="58"/>
  <c r="B6" i="58"/>
  <c r="B20" i="35" l="1"/>
  <c r="B19" i="35"/>
  <c r="B18" i="35"/>
  <c r="B16" i="35"/>
  <c r="B15" i="35"/>
  <c r="B14" i="35"/>
  <c r="B13" i="35"/>
  <c r="B12" i="35"/>
  <c r="B11" i="35"/>
  <c r="B10" i="35"/>
  <c r="B9" i="35"/>
  <c r="B8" i="35"/>
  <c r="B7" i="35"/>
  <c r="B6" i="35"/>
  <c r="B13" i="34"/>
  <c r="B12" i="34"/>
  <c r="B11" i="34"/>
  <c r="B9" i="34"/>
  <c r="B8" i="34"/>
  <c r="B7" i="34"/>
  <c r="B6" i="34"/>
  <c r="B19" i="26"/>
  <c r="B18" i="26"/>
  <c r="B17" i="26"/>
  <c r="B15" i="26"/>
  <c r="B14" i="26"/>
  <c r="B13" i="26"/>
  <c r="B12" i="26"/>
  <c r="B11" i="26"/>
  <c r="B10" i="26"/>
  <c r="B9" i="26"/>
  <c r="B8" i="26"/>
  <c r="B7" i="26"/>
  <c r="B6" i="26"/>
  <c r="B20" i="24"/>
  <c r="B19" i="24"/>
  <c r="B18" i="24"/>
  <c r="B16" i="24"/>
  <c r="B15" i="24"/>
  <c r="B14" i="24"/>
  <c r="B13" i="24"/>
  <c r="B12" i="24"/>
  <c r="B11" i="24"/>
  <c r="B10" i="24"/>
  <c r="B9" i="24"/>
  <c r="B8" i="24"/>
  <c r="B7" i="24"/>
  <c r="B6" i="24"/>
  <c r="B19" i="11"/>
  <c r="B18" i="11"/>
  <c r="B17" i="11"/>
  <c r="B15" i="11"/>
  <c r="B14" i="11"/>
  <c r="B13" i="11"/>
  <c r="B12" i="11"/>
  <c r="B11" i="11"/>
  <c r="B10" i="11"/>
  <c r="B9" i="11"/>
  <c r="B8" i="11"/>
  <c r="B7" i="11"/>
  <c r="B6" i="11"/>
  <c r="B18" i="8"/>
  <c r="B17" i="8"/>
  <c r="B16" i="8"/>
  <c r="B14" i="8"/>
  <c r="B13" i="8"/>
  <c r="B12" i="8"/>
  <c r="B11" i="8"/>
  <c r="B10" i="8"/>
  <c r="B9" i="8"/>
  <c r="B8" i="8"/>
  <c r="B7" i="8"/>
  <c r="B6" i="8"/>
  <c r="F7" i="58" l="1"/>
  <c r="G7" i="58" s="1"/>
  <c r="F19" i="58"/>
  <c r="G19" i="58" s="1"/>
  <c r="F18" i="58"/>
  <c r="G18" i="58" s="1"/>
  <c r="F17" i="58"/>
  <c r="G17" i="58" s="1"/>
  <c r="F14" i="58"/>
  <c r="G14" i="58" s="1"/>
  <c r="F13" i="58"/>
  <c r="G13" i="58" s="1"/>
  <c r="F12" i="58"/>
  <c r="G12" i="58" s="1"/>
  <c r="F11" i="58"/>
  <c r="G11" i="58" s="1"/>
  <c r="F10" i="58"/>
  <c r="G10" i="58" s="1"/>
  <c r="F9" i="58"/>
  <c r="G9" i="58" s="1"/>
  <c r="F8" i="58"/>
  <c r="G8" i="58" s="1"/>
  <c r="F6" i="58"/>
  <c r="G6" i="58" s="1"/>
  <c r="F7" i="11" l="1"/>
  <c r="F17" i="11"/>
  <c r="F18" i="11"/>
  <c r="F19" i="11"/>
  <c r="F13" i="11"/>
  <c r="F14" i="11" l="1"/>
  <c r="F12" i="11"/>
  <c r="F11" i="11"/>
  <c r="F10" i="11"/>
  <c r="F9" i="11"/>
  <c r="F8" i="11"/>
  <c r="F15" i="58" l="1"/>
  <c r="G15" i="58" s="1"/>
  <c r="G21" i="58" s="1"/>
  <c r="F15" i="11"/>
  <c r="G15" i="11" s="1"/>
  <c r="G22" i="58" l="1"/>
  <c r="G23" i="58" s="1"/>
  <c r="F7" i="35" l="1"/>
  <c r="G7" i="35" s="1"/>
  <c r="F13" i="35"/>
  <c r="G13" i="35" s="1"/>
  <c r="F12" i="35"/>
  <c r="G12" i="35" s="1"/>
  <c r="F11" i="35"/>
  <c r="G11" i="35" s="1"/>
  <c r="F10" i="35"/>
  <c r="G10" i="35" s="1"/>
  <c r="F9" i="35"/>
  <c r="G9" i="35" s="1"/>
  <c r="F8" i="35"/>
  <c r="G8" i="35" s="1"/>
  <c r="F20" i="35"/>
  <c r="G20" i="35" s="1"/>
  <c r="F19" i="35"/>
  <c r="G19" i="35" s="1"/>
  <c r="F18" i="35"/>
  <c r="G18" i="35" s="1"/>
  <c r="F16" i="35"/>
  <c r="G16" i="35" s="1"/>
  <c r="F15" i="35"/>
  <c r="G15" i="35" s="1"/>
  <c r="F14" i="35"/>
  <c r="G14" i="35" s="1"/>
  <c r="F6" i="35"/>
  <c r="G6" i="35" s="1"/>
  <c r="G22" i="35" l="1"/>
  <c r="F13" i="34"/>
  <c r="G13" i="34" s="1"/>
  <c r="F12" i="34"/>
  <c r="G12" i="34" s="1"/>
  <c r="F11" i="34"/>
  <c r="G11" i="34" s="1"/>
  <c r="F9" i="34"/>
  <c r="G9" i="34" s="1"/>
  <c r="F8" i="34"/>
  <c r="G8" i="34" s="1"/>
  <c r="F7" i="34"/>
  <c r="G7" i="34" s="1"/>
  <c r="F6" i="34"/>
  <c r="G6" i="34" s="1"/>
  <c r="G23" i="35" l="1"/>
  <c r="G24" i="35" s="1"/>
  <c r="G15" i="34"/>
  <c r="F19" i="26"/>
  <c r="G19" i="26" s="1"/>
  <c r="F18" i="26"/>
  <c r="G18" i="26" s="1"/>
  <c r="F17" i="26"/>
  <c r="G17" i="26" s="1"/>
  <c r="F15" i="26"/>
  <c r="G15" i="26" s="1"/>
  <c r="F14" i="26"/>
  <c r="G14" i="26" s="1"/>
  <c r="F13" i="26"/>
  <c r="G13" i="26" s="1"/>
  <c r="F12" i="26"/>
  <c r="G12" i="26" s="1"/>
  <c r="F11" i="26"/>
  <c r="G11" i="26" s="1"/>
  <c r="F10" i="26"/>
  <c r="G10" i="26" s="1"/>
  <c r="F9" i="26"/>
  <c r="G9" i="26" s="1"/>
  <c r="F8" i="26"/>
  <c r="G8" i="26" s="1"/>
  <c r="F7" i="26"/>
  <c r="G7" i="26" s="1"/>
  <c r="F6" i="26"/>
  <c r="G6" i="26" s="1"/>
  <c r="F13" i="24"/>
  <c r="G13" i="24" s="1"/>
  <c r="F20" i="24"/>
  <c r="G20" i="24" s="1"/>
  <c r="F19" i="24"/>
  <c r="G19" i="24" s="1"/>
  <c r="F18" i="24"/>
  <c r="G18" i="24" s="1"/>
  <c r="F16" i="24"/>
  <c r="G16" i="24" s="1"/>
  <c r="F15" i="24"/>
  <c r="G15" i="24" s="1"/>
  <c r="F14" i="24"/>
  <c r="G14" i="24" s="1"/>
  <c r="F12" i="24"/>
  <c r="G12" i="24" s="1"/>
  <c r="F11" i="24"/>
  <c r="G11" i="24" s="1"/>
  <c r="F10" i="24"/>
  <c r="G10" i="24" s="1"/>
  <c r="F9" i="24"/>
  <c r="G9" i="24" s="1"/>
  <c r="F8" i="24"/>
  <c r="G8" i="24" s="1"/>
  <c r="F7" i="24"/>
  <c r="G7" i="24" s="1"/>
  <c r="F6" i="24"/>
  <c r="G6" i="24" s="1"/>
  <c r="G19" i="11"/>
  <c r="G18" i="11"/>
  <c r="G17" i="11"/>
  <c r="G14" i="11"/>
  <c r="G13" i="11"/>
  <c r="G12" i="11"/>
  <c r="G11" i="11"/>
  <c r="G10" i="11"/>
  <c r="G9" i="11"/>
  <c r="G8" i="11"/>
  <c r="G7" i="11"/>
  <c r="F6" i="11"/>
  <c r="G6" i="11" s="1"/>
  <c r="F18" i="8"/>
  <c r="G18" i="8" s="1"/>
  <c r="F17" i="8"/>
  <c r="G17" i="8" s="1"/>
  <c r="F16" i="8"/>
  <c r="G16" i="8" s="1"/>
  <c r="G21" i="11" l="1"/>
  <c r="G16" i="34"/>
  <c r="G17" i="34" s="1"/>
  <c r="G21" i="26"/>
  <c r="G22" i="24"/>
  <c r="F7" i="8"/>
  <c r="G7" i="8" s="1"/>
  <c r="F8" i="8"/>
  <c r="G8" i="8" s="1"/>
  <c r="F9" i="8"/>
  <c r="G9" i="8" s="1"/>
  <c r="F10" i="8"/>
  <c r="G10" i="8" s="1"/>
  <c r="F11" i="8"/>
  <c r="G11" i="8" s="1"/>
  <c r="F12" i="8"/>
  <c r="G12" i="8" s="1"/>
  <c r="F13" i="8"/>
  <c r="G13" i="8" s="1"/>
  <c r="F14" i="8"/>
  <c r="G14" i="8" s="1"/>
  <c r="F6" i="8"/>
  <c r="G6" i="8" s="1"/>
  <c r="G23" i="24" l="1"/>
  <c r="G24" i="24" s="1"/>
  <c r="G22" i="11"/>
  <c r="G23" i="11" s="1"/>
  <c r="G22" i="26"/>
  <c r="G23" i="26" s="1"/>
  <c r="G20" i="8"/>
  <c r="G21" i="8" l="1"/>
  <c r="G22" i="8" s="1"/>
</calcChain>
</file>

<file path=xl/comments1.xml><?xml version="1.0" encoding="utf-8"?>
<comments xmlns="http://schemas.openxmlformats.org/spreadsheetml/2006/main">
  <authors>
    <author>Fatih ULUTAS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  <charset val="162"/>
          </rPr>
          <t>Fatih ULUTAS:</t>
        </r>
        <r>
          <rPr>
            <sz val="9"/>
            <color indexed="81"/>
            <rFont val="Tahoma"/>
            <family val="2"/>
            <charset val="162"/>
          </rPr>
          <t xml:space="preserve">
Yani poz olarak eklenmeli</t>
        </r>
      </text>
    </comment>
  </commentList>
</comments>
</file>

<file path=xl/sharedStrings.xml><?xml version="1.0" encoding="utf-8"?>
<sst xmlns="http://schemas.openxmlformats.org/spreadsheetml/2006/main" count="919" uniqueCount="305">
  <si>
    <t/>
  </si>
  <si>
    <t xml:space="preserve">
Poz No</t>
  </si>
  <si>
    <t xml:space="preserve">
Analizin Adı</t>
  </si>
  <si>
    <t>Ölçü 
Birimi</t>
  </si>
  <si>
    <t>Sa</t>
  </si>
  <si>
    <t>Poz  No</t>
  </si>
  <si>
    <t>Tanımı</t>
  </si>
  <si>
    <t>Ölçü
Birimi</t>
  </si>
  <si>
    <t>Birim
Fiyatı</t>
  </si>
  <si>
    <t>Tutarı</t>
  </si>
  <si>
    <t>Bölüm Toplamı</t>
  </si>
  <si>
    <t>1</t>
  </si>
  <si>
    <t>Ad</t>
  </si>
  <si>
    <t>m3</t>
  </si>
  <si>
    <t>01.501</t>
  </si>
  <si>
    <t>Düz işçi</t>
  </si>
  <si>
    <t>3</t>
  </si>
  <si>
    <t>İşçilik:</t>
  </si>
  <si>
    <t>0,025</t>
  </si>
  <si>
    <t>Malzeme:</t>
  </si>
  <si>
    <t>m</t>
  </si>
  <si>
    <t>01.206</t>
  </si>
  <si>
    <t>Alçı Levha Usta Yardımcısı</t>
  </si>
  <si>
    <t>Malzeme ve İşçilik Tutarı:</t>
  </si>
  <si>
    <t>% 25 Müteahhit genel giderleri ve kârı:</t>
  </si>
  <si>
    <t>m2</t>
  </si>
  <si>
    <t>1 m2 Fiyatı :</t>
  </si>
  <si>
    <t>04.457/B</t>
  </si>
  <si>
    <t>04.274/1</t>
  </si>
  <si>
    <t>Vida ve plastik dübel</t>
  </si>
  <si>
    <t>Kt</t>
  </si>
  <si>
    <t>0,001</t>
  </si>
  <si>
    <t>01.033</t>
  </si>
  <si>
    <t>Alçı Levha Ustası</t>
  </si>
  <si>
    <t>(İnşaat yerindeki yükleme, yatay ve düşey taşıma, boşaltma dahil)</t>
  </si>
  <si>
    <t>04.734/B17C</t>
  </si>
  <si>
    <t>0,015</t>
  </si>
  <si>
    <t>NOT</t>
  </si>
  <si>
    <t>Miktarı *</t>
  </si>
  <si>
    <t>*</t>
  </si>
  <si>
    <t>c profil aralarına bant koyuyorsak sarfiyata eklemek lazım</t>
  </si>
  <si>
    <t>Adet</t>
  </si>
  <si>
    <t>18.139/A1</t>
  </si>
  <si>
    <t xml:space="preserve">4x2.5(h)=10m2 duvar ölçüleri üzerinden hesaplanmıştır. </t>
  </si>
  <si>
    <t>04.714/P2n</t>
  </si>
  <si>
    <t>sa</t>
  </si>
  <si>
    <t>Fiyat 2017 (TL/m2)</t>
  </si>
  <si>
    <t>Poz No</t>
  </si>
  <si>
    <t>Açıklama</t>
  </si>
  <si>
    <t>ad</t>
  </si>
  <si>
    <t>190x85x190 mm  yatay delikli tuğla (Zaiyat dahil)</t>
  </si>
  <si>
    <t>10.041/A1(Y)</t>
  </si>
  <si>
    <t>Kireç harcı yapılması (sönmüş kireç torbalı)</t>
  </si>
  <si>
    <t>Su</t>
  </si>
  <si>
    <t>Duvarcı ustası</t>
  </si>
  <si>
    <t>Kum (tuvenan agregadan elenmiş ve yıkanmış)</t>
  </si>
  <si>
    <t>04.001/022</t>
  </si>
  <si>
    <t>04.008/2C</t>
  </si>
  <si>
    <t>Portland çimentosu (Torbalı)</t>
  </si>
  <si>
    <t>04.759/1</t>
  </si>
  <si>
    <t>Sönmüş kireç CL 70S</t>
  </si>
  <si>
    <t>04.016/C01</t>
  </si>
  <si>
    <t>04.016/C04</t>
  </si>
  <si>
    <t>200x100x200 mm  yatay delikli tuğla (Zaiyat dahil)</t>
  </si>
  <si>
    <t>04.749/01C02</t>
  </si>
  <si>
    <t>8,5 cm kalınlıkta techizatsız gazbeton duvar bloğu</t>
  </si>
  <si>
    <t>04.749/10C</t>
  </si>
  <si>
    <t>Gazbeton tutkalı</t>
  </si>
  <si>
    <t>kg</t>
  </si>
  <si>
    <t>04.749/01C04</t>
  </si>
  <si>
    <t>10 cm kalınlıkta techizatsız gazbeton duvar bloğu</t>
  </si>
  <si>
    <t>04.749/20C01</t>
  </si>
  <si>
    <t>04.749/29</t>
  </si>
  <si>
    <t>Bimsbeton tutkalı</t>
  </si>
  <si>
    <t>9 cm kalınlıkta taşıyıcı olmayan bimsbeton duvar bloğu</t>
  </si>
  <si>
    <t>04.749/20C02</t>
  </si>
  <si>
    <t>10 cm kalınlıkta taşıyıcı olmayan bimsbeton duvar bloğu</t>
  </si>
  <si>
    <t>Sıva Makinası</t>
  </si>
  <si>
    <t>04.458/2</t>
  </si>
  <si>
    <t>Sıva Profili</t>
  </si>
  <si>
    <t>04.479/1</t>
  </si>
  <si>
    <t>Sıva filesi</t>
  </si>
  <si>
    <t>04.475/B</t>
  </si>
  <si>
    <t>Sıvacı Ustası</t>
  </si>
  <si>
    <t>Makina Sıvası</t>
  </si>
  <si>
    <t>Perlitli alçılı sıva harcı</t>
  </si>
  <si>
    <t>10.061/2</t>
  </si>
  <si>
    <t>Saten alçı harcı</t>
  </si>
  <si>
    <t>04.274/4A01</t>
  </si>
  <si>
    <t>Alüminyum  Köşe Profili</t>
  </si>
  <si>
    <t xml:space="preserve">m </t>
  </si>
  <si>
    <t>Zımpara kağıdı</t>
  </si>
  <si>
    <t>ton</t>
  </si>
  <si>
    <t>01.013</t>
  </si>
  <si>
    <t>01.012</t>
  </si>
  <si>
    <t>04.031</t>
  </si>
  <si>
    <t>03.635</t>
  </si>
  <si>
    <t>04.511</t>
  </si>
  <si>
    <t>04.479</t>
  </si>
  <si>
    <t>Birim</t>
  </si>
  <si>
    <t>İŞÇİLİKLER</t>
  </si>
  <si>
    <t>MALZEMELER</t>
  </si>
  <si>
    <t>KURU DUVAR SİSTEMLERİ</t>
  </si>
  <si>
    <t>Ölçü Birimi</t>
  </si>
  <si>
    <t>Rayici</t>
  </si>
  <si>
    <r>
      <t>m</t>
    </r>
    <r>
      <rPr>
        <vertAlign val="superscript"/>
        <sz val="12"/>
        <color theme="1"/>
        <rFont val="Arial"/>
        <family val="2"/>
        <charset val="162"/>
      </rPr>
      <t>2</t>
    </r>
  </si>
  <si>
    <t>04.457/3-F</t>
  </si>
  <si>
    <t>04.457/3-H</t>
  </si>
  <si>
    <t>04.457/3-J</t>
  </si>
  <si>
    <t>04.457/3-L</t>
  </si>
  <si>
    <t>04.457/3-N</t>
  </si>
  <si>
    <t>04.457/3-P</t>
  </si>
  <si>
    <t>04.457/4-K</t>
  </si>
  <si>
    <t>04.457/4-L</t>
  </si>
  <si>
    <t>04.457/4-M</t>
  </si>
  <si>
    <t>04.457/4-N</t>
  </si>
  <si>
    <t>04.714/P2-O</t>
  </si>
  <si>
    <t>Kutu</t>
  </si>
  <si>
    <t>04.714/P2-P</t>
  </si>
  <si>
    <t>04.458/E</t>
  </si>
  <si>
    <r>
      <t>m</t>
    </r>
    <r>
      <rPr>
        <vertAlign val="superscript"/>
        <sz val="12"/>
        <color theme="1"/>
        <rFont val="Arial"/>
        <family val="2"/>
        <charset val="162"/>
      </rPr>
      <t>3</t>
    </r>
  </si>
  <si>
    <t>01.020</t>
  </si>
  <si>
    <t>Alçı işleri ustası</t>
  </si>
  <si>
    <t>Saat</t>
  </si>
  <si>
    <t>Alçı levha ustası</t>
  </si>
  <si>
    <t>Alçı levha usta yardımcısı</t>
  </si>
  <si>
    <t>01.212</t>
  </si>
  <si>
    <t>Sıvacı usta yardımcısı</t>
  </si>
  <si>
    <t>Sıvacı ustası</t>
  </si>
  <si>
    <t>04.458/1A</t>
  </si>
  <si>
    <r>
      <t>ÖLÇÜ BİRİMİ: M</t>
    </r>
    <r>
      <rPr>
        <b/>
        <vertAlign val="superscript"/>
        <sz val="12"/>
        <color theme="1"/>
        <rFont val="Arial"/>
        <family val="2"/>
        <charset val="162"/>
      </rPr>
      <t>3</t>
    </r>
  </si>
  <si>
    <t>POZ NO</t>
  </si>
  <si>
    <t>TANIMI</t>
  </si>
  <si>
    <t>ÖLÇÜ BİRİMİ</t>
  </si>
  <si>
    <t>MİKTARI</t>
  </si>
  <si>
    <t>RAYİCİ</t>
  </si>
  <si>
    <t>TUTARI</t>
  </si>
  <si>
    <t>Alçı duvar levhası derz dolgu alçısı harcı hazırlanması</t>
  </si>
  <si>
    <t>TOPLAM</t>
  </si>
  <si>
    <t>04.458/1a</t>
  </si>
  <si>
    <t>04.457/C</t>
  </si>
  <si>
    <t>Saten alçı harcı yapılması</t>
  </si>
  <si>
    <r>
      <t>ÖLÇÜ BİRİMİ: M</t>
    </r>
    <r>
      <rPr>
        <b/>
        <vertAlign val="superscript"/>
        <sz val="12"/>
        <color theme="1"/>
        <rFont val="Arial"/>
        <family val="2"/>
        <charset val="162"/>
      </rPr>
      <t>2</t>
    </r>
  </si>
  <si>
    <t>27.528/3</t>
  </si>
  <si>
    <t>Saten alçı kaplama yapılması</t>
  </si>
  <si>
    <t>YAPIŞTIRMA ALÇI HARCI</t>
  </si>
  <si>
    <t>04.458/1B</t>
  </si>
  <si>
    <t>04.457/3B</t>
  </si>
  <si>
    <t>04.457/3D</t>
  </si>
  <si>
    <t>kt</t>
  </si>
  <si>
    <t>04.457/4H</t>
  </si>
  <si>
    <t>04.457/4J</t>
  </si>
  <si>
    <t>04.457/4F</t>
  </si>
  <si>
    <t>04.457/4D</t>
  </si>
  <si>
    <t>04.457/4C</t>
  </si>
  <si>
    <t>XX.XXXXX</t>
  </si>
  <si>
    <t xml:space="preserve">Her iki yüzü cam elyaf şilte kaplı, Lifler ile güçlendirilmiş alçı levhalar ile tek iskeletli mineral yün dolgulu dış cephe duvarı yapılması ( Tek Duvar C 100 profili-40 cm aks aralığı) (dış yüzeyde tek kat 12,5 mm alçı levha, iç yüzünde tek kat 12,5 mm alçı levha ve tek kat 12,5 mm cam elyaf şilte kaplı levha)  </t>
  </si>
  <si>
    <t>04.743/04A</t>
  </si>
  <si>
    <t xml:space="preserve">Sarfiyatlara fire dahil edilmemiştir. </t>
  </si>
  <si>
    <t>04.734/A05C3</t>
  </si>
  <si>
    <t>0,0005</t>
  </si>
  <si>
    <t>04.734/A05C4</t>
  </si>
  <si>
    <t>04.734/A05C5</t>
  </si>
  <si>
    <t>04.734/A05C6</t>
  </si>
  <si>
    <t>04.457/1A</t>
  </si>
  <si>
    <t>04.457/1B</t>
  </si>
  <si>
    <t>04.457/1C</t>
  </si>
  <si>
    <t>04.457/1D</t>
  </si>
  <si>
    <t>04.457/1H</t>
  </si>
  <si>
    <t>04.457/1K</t>
  </si>
  <si>
    <t>18.138/A1a1</t>
  </si>
  <si>
    <t>18.138/A2a1</t>
  </si>
  <si>
    <t>18.138/A3a1</t>
  </si>
  <si>
    <t>18.138/A4a1</t>
  </si>
  <si>
    <t>04.457/1U</t>
  </si>
  <si>
    <t>04.457/1V</t>
  </si>
  <si>
    <t>04.457/1Y</t>
  </si>
  <si>
    <t>04.457/1Z</t>
  </si>
  <si>
    <t>04.457/1Z01</t>
  </si>
  <si>
    <t>04.457/1Z02</t>
  </si>
  <si>
    <t>04.457/1Z03</t>
  </si>
  <si>
    <t>04.743/04B</t>
  </si>
  <si>
    <t>Alçı levha ile tek iskeletli mineral yün levha dolgulu giydirme duvar yapılması (Tek Tavan C 60 profil - 60 cm aks aralığı) (12,5 mm tek kat standart alçı levha ile)</t>
  </si>
  <si>
    <t>18.139/A2a1</t>
  </si>
  <si>
    <t>Alçı levhalar ile tek iskeletli mineral yün dolgulu bölme duvar yapılması (Duvar C 50 profil - 60 cm aks aralığı) (her iki yüzünde tek kat 12,5 mm standart alçı levha ile)</t>
  </si>
  <si>
    <t>Alçı levhalar ile tek iskeletli mineral yün dolgulu bölme duvar yapılması (Duvar C 50 profil - 60 cm aks aralığı) (her iki yüzünde çift kat 12,5 mm standart alçı levha ile)</t>
  </si>
  <si>
    <t>Alçı levhalar ile tek iskeletli mineral yün dolgulu bölme duvar yapılması (Duvar C 50 profil - 60 cm aks aralığı) (her iki yüzünde üç kat 12,5 mm standart alçı levha ile)</t>
  </si>
  <si>
    <t>Alçı levhalar ile çift iskeletli mineral yün dolgulu bölme duvar yapılması (Duvar C 50 profil - 60 cm aks aralığı) (her iki yüzünde çift kat 12,5 mm standart alçı levha ile)</t>
  </si>
  <si>
    <t>Alçı levhalar ile yapıştırma yöntemiyle giydirme duvar yapılması (12,5mm tek kat standart alçı levha ile)</t>
  </si>
  <si>
    <t>Alçı Levhalar 12,5 mm kalınlığında (suya dayanıklı)</t>
  </si>
  <si>
    <t>Alçı Levhalar 15 mm kalınlığında (suya dayanıklı)</t>
  </si>
  <si>
    <t>Alçı Levhalar 12,5 mm kalınlığında (suya ve yangına dayanıklı)</t>
  </si>
  <si>
    <t>Alçı Levhalar 15 mm kalınlığında (suya ve yangına dayanıklı)</t>
  </si>
  <si>
    <t>Alçı Levhalar 12,5 mm kalınlığında (yangına dayanıklı)</t>
  </si>
  <si>
    <t>Alçı Levhalar 15 mm kalınlığında (yangına dayanıklı)</t>
  </si>
  <si>
    <t>TC 60 profilli 0,6 mm sıcak daldırma galvanizli sacdan mamul</t>
  </si>
  <si>
    <t>TU 28 profilli 0,6 mm sıcak daldırma galvanizli sacdan mamul</t>
  </si>
  <si>
    <t>DC50 profili 0,60 mm  sıcak daldırma galvanizli sacdan mamul</t>
  </si>
  <si>
    <t>DC75 profili 0,60 mm  sıcak daldırma galvanizli sacdan mamul</t>
  </si>
  <si>
    <t>DC100 profili 0,60 mm  sıcak daldırma galvanizli sacdan mamul</t>
  </si>
  <si>
    <t>DU50 profili 0,60 mm  sıcak daldırma galvanizli sacdan mamul</t>
  </si>
  <si>
    <t>DU75 profili 0,60 mm  sıcak daldırma galvanizli sacdan mamul</t>
  </si>
  <si>
    <t>DU100 profili 0,60 mm  sıcak daldırma galvanizli sacdan mamul</t>
  </si>
  <si>
    <t>Klips (0,8 mm galvanizli sacdan mamul uzunluk: 7,5 cm)</t>
  </si>
  <si>
    <t>Askı Maşası T (0,8 mm galvanizli sacdan mamul uzunluk: 11,5 cm paslanmaz çelik yaylı)</t>
  </si>
  <si>
    <t>Ekleme parçası  (0,6 mm galvanizli sacdan mamul uzunluk: 9 cm)</t>
  </si>
  <si>
    <t>Agraf 12 cm (1 mm galvanizli sacdan mamul uzunluk: 12 cm)</t>
  </si>
  <si>
    <t>Agraf Vidası(karbon çeliğinden mamul, krom kaplı sivri uçluher ebatta) kutu (500 adet)</t>
  </si>
  <si>
    <t>Derz bandı (cam elyafından mamul, kendinden yapışkanlı genişlik:5 cm)</t>
  </si>
  <si>
    <t>Ses yalıtım bandı (3 mm polietilenden mamul, kendinden yapışkanlı genişlik: 5 cm)</t>
  </si>
  <si>
    <t>Ses yalıtım bandı (3 mm polietilenden mamul, kendinden yapışkanlı genişlik: 7,5 cm)</t>
  </si>
  <si>
    <t>Ses yalıtım bandı (3 mm polietilenden mamul, kendinden yapışkanlı genişlik: 10 cm)</t>
  </si>
  <si>
    <t>Alçı Levhalar 12,5 mm kalınlığında</t>
  </si>
  <si>
    <t>Alçı Levhalar 15 mm kalınlığında</t>
  </si>
  <si>
    <t>Derz dolgu alçısı (TS EN 13963)</t>
  </si>
  <si>
    <t>Yapıştırma Alçısı (TS EN 14496)</t>
  </si>
  <si>
    <t>İnce Uygulanabilir Alçı (Saten Alçı)</t>
  </si>
  <si>
    <t>Zımpara kağıdı (A4 ebadında)</t>
  </si>
  <si>
    <t>Çelik dubel (6x45 vida, kovan, L-Demir ve somun dahil)</t>
  </si>
  <si>
    <t>Her ebatta 1 kutu (1000 adet borazan vida) (karbon çeliğinden mamul, siyah fosfat kaplı, sivri uçlu)</t>
  </si>
  <si>
    <t>Her ebatta 1 kutu (1000 adet matkap uçlu vida) (karbon çeliğinden mamul, siyah fosfat kaplı, matkap uçlu)</t>
  </si>
  <si>
    <t>20-22 kg/m3 yoğunluğunda, 5 cm kalınlığında yüklenemeyen silikonlu</t>
  </si>
  <si>
    <t>20-22 kg/m3 yoğunluğunda, 6 cm kalınlığında yüklenemeyen silikonlu</t>
  </si>
  <si>
    <t>20-22 kg/m3 yoğunluğunda, 8 cm kalınlığında yüklenemeyen silikonlu</t>
  </si>
  <si>
    <t>20-22 kg/m3 yoğunluğunda, 10 cm kalınlığında yüklenemeyen silikonlu</t>
  </si>
  <si>
    <t>50-52 kg/m³ yoğunluğunda 5 cm kalınlıkta yüklenemeyen</t>
  </si>
  <si>
    <t>Lifler ile güçlendirilmiş alçı levhalar (TS EN 15283-1+A1 GM-FH1R) Her iki yüzü cam elyaf şilte kaplı 12,5 mm kalınlıkta</t>
  </si>
  <si>
    <t>Lifler ile güçlendirilmiş alçı levhalar (TS EN 15283-1+A1 GM-FH1R) Her iki yüzü cam elyaf şilte kaplı 15 mm kalınlıkta</t>
  </si>
  <si>
    <t>Alçı Levhalar (TS EN 520+A1) 12,5 mm kalınlıkta, su, nem ve küf oluşumuna dayanıklı (H1)</t>
  </si>
  <si>
    <t>Alçı Levhalar (TS EN 520+A1) 15 mm kalınlıkta, su, nem ve küf oluşumuna dayanıklı (H1)</t>
  </si>
  <si>
    <t>Alçı Levhalar (TS EN 520+A1) 12,5 mm kalınlıkta, su, nem ve küf oluşumuna dayanıklı (FH1)</t>
  </si>
  <si>
    <t>Alçı Levhalar (TS EN 520+A1) 15 mm kalınlıkta, su, nem ve küf oluşumuna dayanıklı (FH1)</t>
  </si>
  <si>
    <t>Alçı Levhalar (TS EN 520+A1) 'Bir yüzü cam tülü kaplı, dağınık delikli, 12,5 mm kalınlıkta</t>
  </si>
  <si>
    <t>Alçı Levhalar (TS EN 520+A1) 'Bir yüzü cam tülü kaplı, sürekli delikli, 12,5 mm kalınlıkta</t>
  </si>
  <si>
    <t>Alçı Levhalar (TS EN 520+A1) 'Bir yüzü cam tülü kaplı, delikli, bordürlü 12,5 mm kalınlıkta</t>
  </si>
  <si>
    <t>ÖNERİ</t>
  </si>
  <si>
    <r>
      <rPr>
        <b/>
        <sz val="12"/>
        <color rgb="FFFF0000"/>
        <rFont val="Arial"/>
        <family val="2"/>
        <charset val="162"/>
      </rPr>
      <t>ÖNERİ</t>
    </r>
    <r>
      <rPr>
        <b/>
        <sz val="12"/>
        <color theme="1"/>
        <rFont val="Arial"/>
        <family val="2"/>
        <charset val="162"/>
      </rPr>
      <t xml:space="preserve"> Poz No</t>
    </r>
  </si>
  <si>
    <t>04.457/1A-12,5</t>
  </si>
  <si>
    <t>04.457/1A-15</t>
  </si>
  <si>
    <t>04.457/1B-12,5</t>
  </si>
  <si>
    <t>04.457/1B-15</t>
  </si>
  <si>
    <t>04.457/1C-12,5</t>
  </si>
  <si>
    <t>04.457/1C-15</t>
  </si>
  <si>
    <t>04.457/1D-12,5</t>
  </si>
  <si>
    <t>04.457/1D-15</t>
  </si>
  <si>
    <t>04.457/1E-12,5</t>
  </si>
  <si>
    <t>04.457/1E-15</t>
  </si>
  <si>
    <t>04.457/1F-12,5</t>
  </si>
  <si>
    <t>04.457/1F-15</t>
  </si>
  <si>
    <t>Alçı Levhalar (TS EN 520+A1) 12,5 mm kalınlıkta (TipA)</t>
  </si>
  <si>
    <t>Alçı Levhalar (TS EN 520+A1) 15 mm kalınlıkta (TipA)</t>
  </si>
  <si>
    <t>Alçı Levhalar (TS EN 520+A1) 12,5 mm kalınlıkta suya dayanıklı (TipH)</t>
  </si>
  <si>
    <t>Alçı Levhalar (TS EN 520+A1) 15 mm kalınlıkta suya dayanıklı (TipH)</t>
  </si>
  <si>
    <t>Alçı Levhalar (TS EN 520+A1) 15 mm kalınlıkta yangına dayanıklı (TipF)</t>
  </si>
  <si>
    <t>Alçı Levhalar (TS EN 520+A1) 12,5 mm kalınlıkta yangına dayanıklı (TipF)</t>
  </si>
  <si>
    <t>Alçı Levhalar (TS EN 520+A1) 15 mm kalınlıkta yangına ve suya dayanıklı (TipFH)</t>
  </si>
  <si>
    <t>Alçı Levhalar (TS EN 520+A1) 12,5 mm kalınlıkta yangına ve suya dayanıklı (TipFH)</t>
  </si>
  <si>
    <t>Alçı Levhalar (TS EN 520+A1) 12,5 mm kalınlıkta su, nem ve küf oluşumuna dayanıklı (TipH)</t>
  </si>
  <si>
    <t>Alçı Levhalar (TS EN 520+A1) 15 mm kalınlıkta su, nem ve küf oluşumuna dayanıklı (TipH)</t>
  </si>
  <si>
    <t>Alçı Levhalar (TS EN 520+A1) 12,5 mm kalınlıkta yangın, su, nem ve küf oluşumuna dayanıklı (TipH)</t>
  </si>
  <si>
    <t>Alçı Levhalar (TS EN 520+A1) 15 mm kalınlıkta yangın, su, nem ve küf oluşumuna dayanıklı (TipH)</t>
  </si>
  <si>
    <t>Alçı Levhalar (TS EN 520+A1) 12,5 mm kalınlıkta bir yüzü cam tülü kaplı, dağınık delikli (TipH)</t>
  </si>
  <si>
    <t>Alçı Levhalar (TS EN 520+A1) 12,5 mm kalınlıkta bir yüzü cam tülü kaplı, sürekli delikli (TipH)</t>
  </si>
  <si>
    <t>Alçı Levhalar (TS EN 520+A1) 12,5 mm kalınlıkta bir yüzü cam tülü kaplı, delikli, bordürlü (TipH)</t>
  </si>
  <si>
    <t>04.457/1G-12,5/1</t>
  </si>
  <si>
    <t>04.457/1G-12,5/2</t>
  </si>
  <si>
    <t>04.457/1G-12,5/3</t>
  </si>
  <si>
    <t>04.457/1H-12,5</t>
  </si>
  <si>
    <t>04.457/1H-15</t>
  </si>
  <si>
    <t>Alçı Levhalar (TS EN 520+A1) 12,5 mm kalınlıkta ifler ile güçlendirilmiş, her iki yüzü cam elyaf şilte kaplı (GM-FH1R)</t>
  </si>
  <si>
    <t>Alçı Levhalar (TS EN 520+A1) 15 mm kalınlıkta ifler ile güçlendirilmiş, her iki yüzü cam elyaf şilte kaplı (GM-FH1R)</t>
  </si>
  <si>
    <t>04.457/2B-50</t>
  </si>
  <si>
    <t>04.457/2B-75</t>
  </si>
  <si>
    <t>04.457/2B-100</t>
  </si>
  <si>
    <t>04.457/2B-125</t>
  </si>
  <si>
    <t>04.457/2B-150</t>
  </si>
  <si>
    <t>04.457/2A-28</t>
  </si>
  <si>
    <t>04.457/2C-60</t>
  </si>
  <si>
    <t>04.457/2D-50</t>
  </si>
  <si>
    <t>04.457/2D-75</t>
  </si>
  <si>
    <t>04.457/2D-100</t>
  </si>
  <si>
    <t>04.457/2D-125</t>
  </si>
  <si>
    <t>04.457/2D-150</t>
  </si>
  <si>
    <t>Yalıtım bandı (3 mm polietilenden mamul, kendinden yapışkanlı genişlik: 5 cm)</t>
  </si>
  <si>
    <t>Yalıtım bandı (3 mm polietilenden mamul, kendinden yapışkanlı genişlik: 7,5 cm)</t>
  </si>
  <si>
    <t>Profiller (TS EN 14195) Tavan U 28 profilli 0,6 mm kalınlıkta, sıcak daldırma galvanizli sacdan mamul (TU28)</t>
  </si>
  <si>
    <t>Profiller (TS EN 14195) Duvar U 50 profilli 0,6 mm kalınlıkta, sıcak daldırma galvanizli sacdan mamul (DU50)</t>
  </si>
  <si>
    <t>Profiller (TS EN 14195) Duvar U 75 profilli 0,6 mm kalınlıkta, sıcak daldırma galvanizli sacdan mamul (DU75)</t>
  </si>
  <si>
    <t>Profiller (TS EN 14195) Duvar U 100 profilli 0,6 mm kalınlıkta, sıcak daldırma galvanizli sacdan mamul (DU100)</t>
  </si>
  <si>
    <t>Profiller (TS EN 14195) Duvar U 125 profilli 0,6 mm kalınlıkta, sıcak daldırma galvanizli sacdan mamul (DU125)</t>
  </si>
  <si>
    <t>Profiller (TS EN 14195) Duvar U 150 profilli 0,6 mm kalınlıkta, sıcak daldırma galvanizli sacdan mamul (DU150)</t>
  </si>
  <si>
    <t>Profiller (TS EN 14195) Duvar C 50 profilli 0,6 mm kalınlıkta, sıcak daldırma galvanizli sacdan mamul (DC50)</t>
  </si>
  <si>
    <t>Profiller (TS EN 14195) Duvar C 75 profilli 0,6 mm kalınlıkta, sıcak daldırma galvanizli sacdan mamul (DC75)</t>
  </si>
  <si>
    <t>Profiller (TS EN 14195) Duvar C 100 profilli 0,6 mm kalınlıkta, sıcak daldırma galvanizli sacdan mamul (DC100)</t>
  </si>
  <si>
    <t>Profiller (TS EN 14195) Duvar C 125 profilli 0,6 mm kalınlıkta, sıcak daldırma galvanizli sacdan mamul (DC125)</t>
  </si>
  <si>
    <t>Profiller (TS EN 14195) Duvar C 150 profilli 0,6 mm kalınlıkta, sıcak daldırma galvanizli sacdan mamul (DC150)</t>
  </si>
  <si>
    <t>Profiller (TS EN 14195) Tavan C 60 profilli 0,6 mm kalınlıkta, sıcak daldırma galvanizli sacdan mamul (TC60)</t>
  </si>
  <si>
    <t>Yalıtım bandı (3 mm polietilenden mamul, kendinden yapışkanlı genişlik: 10 cm)</t>
  </si>
  <si>
    <t>04.457/3A-50</t>
  </si>
  <si>
    <t>04.457/3A-75</t>
  </si>
  <si>
    <t>04.457/3A-100</t>
  </si>
  <si>
    <t>04.457/3C</t>
  </si>
  <si>
    <t>04.457/3E</t>
  </si>
  <si>
    <t>04.457/3F</t>
  </si>
  <si>
    <t>04.457/3G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</si>
</sst>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\ ##0.00"/>
    <numFmt numFmtId="165" formatCode="#,##0.00\ &quot;TL&quot;"/>
    <numFmt numFmtId="166" formatCode="#,##0.000\ &quot;TL&quot;"/>
    <numFmt numFmtId="167" formatCode="#,##0.0000"/>
  </numFmts>
  <fonts count="25" x14ac:knownFonts="1">
    <font>
      <sz val="11"/>
      <color theme="1"/>
      <name val="Calibri"/>
      <family val="2"/>
      <charset val="162"/>
      <scheme val="minor"/>
    </font>
    <font>
      <sz val="11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b/>
      <sz val="11"/>
      <color rgb="FF000000"/>
      <name val="Arial"/>
      <family val="2"/>
      <charset val="162"/>
    </font>
    <font>
      <sz val="5"/>
      <color rgb="FF000000"/>
      <name val="Arial"/>
      <family val="2"/>
      <charset val="162"/>
    </font>
    <font>
      <b/>
      <sz val="9"/>
      <color rgb="FF000000"/>
      <name val="Arial"/>
      <family val="2"/>
      <charset val="162"/>
    </font>
    <font>
      <sz val="9"/>
      <color rgb="FF000000"/>
      <name val="Arial"/>
      <family val="2"/>
      <charset val="162"/>
    </font>
    <font>
      <sz val="8"/>
      <color rgb="FF000000"/>
      <name val="Tahoma"/>
      <family val="2"/>
      <charset val="162"/>
    </font>
    <font>
      <sz val="10"/>
      <color rgb="FF000000"/>
      <name val="Arial"/>
      <family val="2"/>
      <charset val="162"/>
    </font>
    <font>
      <sz val="9"/>
      <color rgb="FFFF0000"/>
      <name val="Arial"/>
      <family val="2"/>
      <charset val="162"/>
    </font>
    <font>
      <sz val="9"/>
      <name val="Arial"/>
      <family val="2"/>
      <charset val="162"/>
    </font>
    <font>
      <b/>
      <sz val="9"/>
      <color indexed="81"/>
      <name val="Tahoma"/>
      <family val="2"/>
      <charset val="162"/>
    </font>
    <font>
      <sz val="9"/>
      <color indexed="81"/>
      <name val="Tahoma"/>
      <family val="2"/>
      <charset val="162"/>
    </font>
    <font>
      <sz val="11"/>
      <color rgb="FFFF0000"/>
      <name val="Calibri"/>
      <family val="2"/>
      <charset val="162"/>
      <scheme val="minor"/>
    </font>
    <font>
      <sz val="12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vertAlign val="superscript"/>
      <sz val="12"/>
      <color theme="1"/>
      <name val="Arial"/>
      <family val="2"/>
      <charset val="162"/>
    </font>
    <font>
      <b/>
      <vertAlign val="superscript"/>
      <sz val="12"/>
      <color theme="1"/>
      <name val="Arial"/>
      <family val="2"/>
      <charset val="162"/>
    </font>
    <font>
      <b/>
      <sz val="20"/>
      <color rgb="FFFF0000"/>
      <name val="Arial"/>
      <family val="2"/>
      <charset val="162"/>
    </font>
    <font>
      <sz val="9"/>
      <color theme="1"/>
      <name val="Arial"/>
      <family val="2"/>
      <charset val="162"/>
    </font>
    <font>
      <b/>
      <sz val="9"/>
      <color theme="1"/>
      <name val="Arial"/>
      <family val="2"/>
      <charset val="162"/>
    </font>
    <font>
      <sz val="12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Arial"/>
      <family val="2"/>
      <charset val="16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dashed">
        <color theme="0" tint="-0.34998626667073579"/>
      </bottom>
      <diagonal/>
    </border>
    <border>
      <left style="thin">
        <color auto="1"/>
      </left>
      <right style="thin">
        <color auto="1"/>
      </right>
      <top style="dashed">
        <color theme="0" tint="-0.34998626667073579"/>
      </top>
      <bottom style="dashed">
        <color theme="0" tint="-0.34998626667073579"/>
      </bottom>
      <diagonal/>
    </border>
    <border>
      <left style="thin">
        <color auto="1"/>
      </left>
      <right style="thin">
        <color auto="1"/>
      </right>
      <top style="dashed">
        <color theme="0" tint="-0.34998626667073579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ashed">
        <color theme="0" tint="-0.34998626667073579"/>
      </top>
      <bottom/>
      <diagonal/>
    </border>
    <border>
      <left/>
      <right/>
      <top style="dashed">
        <color theme="0" tint="-0.34998626667073579"/>
      </top>
      <bottom/>
      <diagonal/>
    </border>
    <border>
      <left style="thin">
        <color auto="1"/>
      </left>
      <right/>
      <top/>
      <bottom style="dashed">
        <color theme="0" tint="-0.34998626667073579"/>
      </bottom>
      <diagonal/>
    </border>
    <border>
      <left/>
      <right/>
      <top/>
      <bottom style="dashed">
        <color theme="0" tint="-0.34998626667073579"/>
      </bottom>
      <diagonal/>
    </border>
    <border>
      <left/>
      <right style="thin">
        <color auto="1"/>
      </right>
      <top/>
      <bottom style="dashed">
        <color theme="0" tint="-0.34998626667073579"/>
      </bottom>
      <diagonal/>
    </border>
    <border>
      <left style="thin">
        <color auto="1"/>
      </left>
      <right/>
      <top style="dashed">
        <color theme="0" tint="-0.34998626667073579"/>
      </top>
      <bottom style="dashed">
        <color theme="0" tint="-0.34998626667073579"/>
      </bottom>
      <diagonal/>
    </border>
    <border>
      <left/>
      <right/>
      <top style="dashed">
        <color theme="0" tint="-0.34998626667073579"/>
      </top>
      <bottom style="dashed">
        <color theme="0" tint="-0.34998626667073579"/>
      </bottom>
      <diagonal/>
    </border>
    <border>
      <left/>
      <right style="thin">
        <color auto="1"/>
      </right>
      <top style="dashed">
        <color theme="0" tint="-0.34998626667073579"/>
      </top>
      <bottom style="dashed">
        <color theme="0" tint="-0.34998626667073579"/>
      </bottom>
      <diagonal/>
    </border>
    <border>
      <left style="double">
        <color auto="1"/>
      </left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 style="double">
        <color auto="1"/>
      </right>
      <top/>
      <bottom style="dashed">
        <color theme="0" tint="-0.34998626667073579"/>
      </bottom>
      <diagonal/>
    </border>
    <border>
      <left style="double">
        <color auto="1"/>
      </left>
      <right style="double">
        <color auto="1"/>
      </right>
      <top style="dashed">
        <color theme="0" tint="-0.34998626667073579"/>
      </top>
      <bottom style="dashed">
        <color theme="0" tint="-0.34998626667073579"/>
      </bottom>
      <diagonal/>
    </border>
    <border>
      <left style="double">
        <color auto="1"/>
      </left>
      <right style="thin">
        <color auto="1"/>
      </right>
      <top style="dashed">
        <color theme="0" tint="-0.34998626667073579"/>
      </top>
      <bottom/>
      <diagonal/>
    </border>
    <border>
      <left style="double">
        <color auto="1"/>
      </left>
      <right style="thin">
        <color auto="1"/>
      </right>
      <top/>
      <bottom style="dashed">
        <color theme="0" tint="-0.34998626667073579"/>
      </bottom>
      <diagonal/>
    </border>
    <border>
      <left style="double">
        <color auto="1"/>
      </left>
      <right style="thin">
        <color auto="1"/>
      </right>
      <top style="dashed">
        <color theme="0" tint="-0.34998626667073579"/>
      </top>
      <bottom style="dashed">
        <color theme="0" tint="-0.34998626667073579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dashed">
        <color theme="0" tint="-0.34998626667073579"/>
      </bottom>
      <diagonal/>
    </border>
    <border>
      <left style="thin">
        <color auto="1"/>
      </left>
      <right/>
      <top style="dashed">
        <color theme="0" tint="-0.34998626667073579"/>
      </top>
      <bottom style="thin">
        <color auto="1"/>
      </bottom>
      <diagonal/>
    </border>
    <border>
      <left/>
      <right/>
      <top style="dashed">
        <color theme="0" tint="-0.34998626667073579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ashed">
        <color theme="0" tint="-0.34998626667073579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9">
    <xf numFmtId="0" fontId="0" fillId="0" borderId="0"/>
    <xf numFmtId="0" fontId="4" fillId="2" borderId="0">
      <alignment horizontal="center" vertical="top"/>
    </xf>
    <xf numFmtId="0" fontId="5" fillId="2" borderId="0">
      <alignment horizontal="left" vertical="top"/>
    </xf>
    <xf numFmtId="0" fontId="7" fillId="2" borderId="0">
      <alignment horizontal="left" vertical="top"/>
    </xf>
    <xf numFmtId="0" fontId="7" fillId="2" borderId="0">
      <alignment horizontal="right" vertical="top"/>
    </xf>
    <xf numFmtId="0" fontId="7" fillId="2" borderId="0">
      <alignment horizontal="center" vertical="top"/>
    </xf>
    <xf numFmtId="0" fontId="7" fillId="2" borderId="0">
      <alignment horizontal="right" vertical="top"/>
    </xf>
    <xf numFmtId="0" fontId="6" fillId="2" borderId="0">
      <alignment horizontal="left" vertical="top"/>
    </xf>
    <xf numFmtId="0" fontId="6" fillId="2" borderId="0">
      <alignment horizontal="left" vertical="top"/>
    </xf>
    <xf numFmtId="0" fontId="7" fillId="2" borderId="0">
      <alignment horizontal="left" vertical="top"/>
    </xf>
    <xf numFmtId="0" fontId="8" fillId="2" borderId="0">
      <alignment horizontal="left" vertical="top"/>
    </xf>
    <xf numFmtId="0" fontId="7" fillId="2" borderId="0">
      <alignment horizontal="left" vertical="top"/>
    </xf>
    <xf numFmtId="0" fontId="7" fillId="2" borderId="0">
      <alignment horizontal="right" vertical="top"/>
    </xf>
    <xf numFmtId="0" fontId="6" fillId="2" borderId="0">
      <alignment horizontal="left" vertical="top"/>
    </xf>
    <xf numFmtId="0" fontId="9" fillId="2" borderId="0">
      <alignment horizontal="left" vertical="top"/>
    </xf>
    <xf numFmtId="0" fontId="7" fillId="2" borderId="0">
      <alignment horizontal="right" vertical="top"/>
    </xf>
    <xf numFmtId="0" fontId="7" fillId="2" borderId="0">
      <alignment horizontal="right" vertical="top"/>
    </xf>
    <xf numFmtId="0" fontId="7" fillId="2" borderId="0">
      <alignment horizontal="right" vertical="top"/>
    </xf>
    <xf numFmtId="0" fontId="7" fillId="2" borderId="0">
      <alignment horizontal="right" vertical="top"/>
    </xf>
    <xf numFmtId="0" fontId="6" fillId="2" borderId="0">
      <alignment horizontal="center" vertical="top"/>
    </xf>
    <xf numFmtId="0" fontId="6" fillId="2" borderId="0">
      <alignment horizontal="left" vertical="center"/>
    </xf>
    <xf numFmtId="0" fontId="6" fillId="2" borderId="0">
      <alignment horizontal="left" vertical="center"/>
    </xf>
    <xf numFmtId="0" fontId="6" fillId="2" borderId="0">
      <alignment horizontal="center" vertical="center"/>
    </xf>
    <xf numFmtId="0" fontId="7" fillId="2" borderId="0">
      <alignment horizontal="left" vertical="center"/>
    </xf>
    <xf numFmtId="0" fontId="7" fillId="2" borderId="0">
      <alignment horizontal="center" vertical="top"/>
    </xf>
    <xf numFmtId="0" fontId="7" fillId="2" borderId="0">
      <alignment horizontal="center" vertical="center"/>
    </xf>
    <xf numFmtId="0" fontId="2" fillId="0" borderId="0"/>
    <xf numFmtId="0" fontId="1" fillId="0" borderId="0"/>
    <xf numFmtId="0" fontId="23" fillId="0" borderId="0"/>
  </cellStyleXfs>
  <cellXfs count="330">
    <xf numFmtId="0" fontId="0" fillId="0" borderId="0" xfId="0"/>
    <xf numFmtId="0" fontId="6" fillId="7" borderId="1" xfId="20" quotePrefix="1" applyFont="1" applyFill="1" applyBorder="1" applyAlignment="1">
      <alignment horizontal="left" vertical="center" wrapText="1"/>
    </xf>
    <xf numFmtId="0" fontId="6" fillId="7" borderId="1" xfId="22" quotePrefix="1" applyFont="1" applyFill="1" applyBorder="1" applyAlignment="1">
      <alignment horizontal="center" vertical="center" wrapText="1"/>
    </xf>
    <xf numFmtId="0" fontId="6" fillId="7" borderId="0" xfId="22" quotePrefix="1" applyFont="1" applyFill="1" applyBorder="1" applyAlignment="1">
      <alignment horizontal="center" vertical="center" wrapText="1"/>
    </xf>
    <xf numFmtId="0" fontId="6" fillId="7" borderId="0" xfId="22" applyFont="1" applyFill="1" applyBorder="1" applyAlignment="1">
      <alignment horizontal="center" vertical="center" wrapText="1"/>
    </xf>
    <xf numFmtId="0" fontId="7" fillId="7" borderId="2" xfId="23" quotePrefix="1" applyFill="1" applyBorder="1" applyAlignment="1">
      <alignment horizontal="left" vertical="center" wrapText="1"/>
    </xf>
    <xf numFmtId="0" fontId="6" fillId="7" borderId="1" xfId="13" quotePrefix="1" applyFont="1" applyFill="1" applyBorder="1" applyAlignment="1">
      <alignment horizontal="left" vertical="center" wrapText="1"/>
    </xf>
    <xf numFmtId="0" fontId="6" fillId="7" borderId="1" xfId="19" quotePrefix="1" applyFont="1" applyFill="1" applyBorder="1" applyAlignment="1">
      <alignment horizontal="center" vertical="center" wrapText="1"/>
    </xf>
    <xf numFmtId="0" fontId="6" fillId="7" borderId="0" xfId="19" quotePrefix="1" applyFont="1" applyFill="1" applyBorder="1" applyAlignment="1">
      <alignment horizontal="center" vertical="center" wrapText="1"/>
    </xf>
    <xf numFmtId="0" fontId="0" fillId="7" borderId="0" xfId="0" applyFill="1" applyAlignment="1">
      <alignment vertical="center"/>
    </xf>
    <xf numFmtId="0" fontId="7" fillId="7" borderId="2" xfId="24" quotePrefix="1" applyFill="1" applyBorder="1" applyAlignment="1">
      <alignment horizontal="center" vertical="center" wrapText="1"/>
    </xf>
    <xf numFmtId="0" fontId="7" fillId="7" borderId="5" xfId="24" quotePrefix="1" applyFill="1" applyBorder="1" applyAlignment="1">
      <alignment horizontal="center" vertical="center" wrapText="1"/>
    </xf>
    <xf numFmtId="0" fontId="7" fillId="7" borderId="3" xfId="3" quotePrefix="1" applyFill="1" applyBorder="1" applyAlignment="1">
      <alignment horizontal="left" vertical="center" wrapText="1"/>
    </xf>
    <xf numFmtId="0" fontId="6" fillId="7" borderId="3" xfId="7" quotePrefix="1" applyFill="1" applyBorder="1" applyAlignment="1">
      <alignment horizontal="left" vertical="center" wrapText="1"/>
    </xf>
    <xf numFmtId="0" fontId="7" fillId="7" borderId="3" xfId="5" quotePrefix="1" applyFill="1" applyBorder="1" applyAlignment="1">
      <alignment horizontal="center" vertical="center" wrapText="1"/>
    </xf>
    <xf numFmtId="0" fontId="7" fillId="7" borderId="3" xfId="6" quotePrefix="1" applyFill="1" applyBorder="1" applyAlignment="1">
      <alignment horizontal="right" vertical="center" wrapText="1"/>
    </xf>
    <xf numFmtId="0" fontId="7" fillId="7" borderId="5" xfId="6" quotePrefix="1" applyFill="1" applyBorder="1" applyAlignment="1">
      <alignment horizontal="right" vertical="center" wrapText="1"/>
    </xf>
    <xf numFmtId="0" fontId="7" fillId="7" borderId="6" xfId="3" quotePrefix="1" applyFill="1" applyBorder="1" applyAlignment="1">
      <alignment horizontal="left" vertical="center" wrapText="1"/>
    </xf>
    <xf numFmtId="0" fontId="7" fillId="7" borderId="6" xfId="5" quotePrefix="1" applyFill="1" applyBorder="1" applyAlignment="1">
      <alignment horizontal="center" vertical="center" wrapText="1"/>
    </xf>
    <xf numFmtId="0" fontId="7" fillId="7" borderId="7" xfId="3" quotePrefix="1" applyFill="1" applyBorder="1" applyAlignment="1">
      <alignment horizontal="left" vertical="center" wrapText="1"/>
    </xf>
    <xf numFmtId="0" fontId="7" fillId="7" borderId="7" xfId="5" quotePrefix="1" applyFill="1" applyBorder="1" applyAlignment="1">
      <alignment horizontal="center" vertical="center" wrapText="1"/>
    </xf>
    <xf numFmtId="0" fontId="0" fillId="7" borderId="0" xfId="0" applyFill="1" applyBorder="1" applyAlignment="1">
      <alignment vertical="center"/>
    </xf>
    <xf numFmtId="0" fontId="6" fillId="7" borderId="7" xfId="7" quotePrefix="1" applyFill="1" applyBorder="1" applyAlignment="1">
      <alignment horizontal="left" vertical="center" wrapText="1"/>
    </xf>
    <xf numFmtId="0" fontId="7" fillId="7" borderId="0" xfId="6" quotePrefix="1" applyFill="1" applyBorder="1" applyAlignment="1">
      <alignment horizontal="right" vertical="center" wrapText="1"/>
    </xf>
    <xf numFmtId="0" fontId="7" fillId="7" borderId="8" xfId="3" quotePrefix="1" applyFill="1" applyBorder="1" applyAlignment="1">
      <alignment horizontal="left" vertical="center" wrapText="1"/>
    </xf>
    <xf numFmtId="0" fontId="0" fillId="7" borderId="0" xfId="0" applyFill="1" applyBorder="1" applyAlignment="1">
      <alignment vertical="center" wrapText="1"/>
    </xf>
    <xf numFmtId="164" fontId="7" fillId="7" borderId="0" xfId="16" applyNumberFormat="1" applyFill="1" applyBorder="1" applyAlignment="1">
      <alignment horizontal="right" vertical="center" wrapText="1"/>
    </xf>
    <xf numFmtId="0" fontId="7" fillId="7" borderId="3" xfId="15" quotePrefix="1" applyFill="1" applyBorder="1" applyAlignment="1">
      <alignment horizontal="right" vertical="center" wrapText="1"/>
    </xf>
    <xf numFmtId="164" fontId="7" fillId="7" borderId="0" xfId="4" applyNumberFormat="1" applyFill="1" applyBorder="1" applyAlignment="1">
      <alignment horizontal="right" vertical="center" wrapText="1"/>
    </xf>
    <xf numFmtId="2" fontId="7" fillId="7" borderId="0" xfId="12" applyNumberFormat="1" applyFill="1" applyBorder="1" applyAlignment="1">
      <alignment horizontal="right" vertical="center" wrapText="1"/>
    </xf>
    <xf numFmtId="0" fontId="3" fillId="3" borderId="4" xfId="0" applyFont="1" applyFill="1" applyBorder="1" applyAlignment="1">
      <alignment vertical="center" wrapText="1"/>
    </xf>
    <xf numFmtId="0" fontId="7" fillId="7" borderId="10" xfId="5" quotePrefix="1" applyFill="1" applyBorder="1" applyAlignment="1">
      <alignment horizontal="center" vertical="center" wrapText="1"/>
    </xf>
    <xf numFmtId="0" fontId="7" fillId="7" borderId="11" xfId="6" quotePrefix="1" applyFill="1" applyBorder="1" applyAlignment="1">
      <alignment horizontal="right" vertical="center" wrapText="1"/>
    </xf>
    <xf numFmtId="0" fontId="7" fillId="7" borderId="11" xfId="4" applyFill="1" applyBorder="1" applyAlignment="1">
      <alignment horizontal="right" vertical="center" wrapText="1"/>
    </xf>
    <xf numFmtId="2" fontId="7" fillId="7" borderId="11" xfId="4" applyNumberFormat="1" applyFill="1" applyBorder="1" applyAlignment="1">
      <alignment horizontal="right" vertical="center" wrapText="1"/>
    </xf>
    <xf numFmtId="0" fontId="11" fillId="7" borderId="6" xfId="6" quotePrefix="1" applyFont="1" applyFill="1" applyBorder="1" applyAlignment="1">
      <alignment horizontal="right" vertical="center" wrapText="1"/>
    </xf>
    <xf numFmtId="0" fontId="11" fillId="7" borderId="7" xfId="6" quotePrefix="1" applyFont="1" applyFill="1" applyBorder="1" applyAlignment="1">
      <alignment horizontal="right" vertical="center" wrapText="1"/>
    </xf>
    <xf numFmtId="0" fontId="7" fillId="7" borderId="5" xfId="4" applyFill="1" applyBorder="1" applyAlignment="1">
      <alignment horizontal="right" vertical="center" wrapText="1"/>
    </xf>
    <xf numFmtId="164" fontId="7" fillId="7" borderId="12" xfId="4" applyNumberFormat="1" applyFill="1" applyBorder="1" applyAlignment="1">
      <alignment horizontal="right" vertical="center" wrapText="1"/>
    </xf>
    <xf numFmtId="164" fontId="7" fillId="7" borderId="15" xfId="4" applyNumberFormat="1" applyFill="1" applyBorder="1" applyAlignment="1">
      <alignment horizontal="right" vertical="center" wrapText="1"/>
    </xf>
    <xf numFmtId="0" fontId="7" fillId="7" borderId="15" xfId="4" applyFill="1" applyBorder="1" applyAlignment="1">
      <alignment horizontal="right" vertical="center" wrapText="1"/>
    </xf>
    <xf numFmtId="0" fontId="7" fillId="7" borderId="9" xfId="6" quotePrefix="1" applyFill="1" applyBorder="1" applyAlignment="1">
      <alignment horizontal="right" vertical="center" wrapText="1"/>
    </xf>
    <xf numFmtId="0" fontId="6" fillId="7" borderId="17" xfId="6" quotePrefix="1" applyFont="1" applyFill="1" applyBorder="1" applyAlignment="1">
      <alignment horizontal="right" vertical="center" wrapText="1"/>
    </xf>
    <xf numFmtId="2" fontId="7" fillId="7" borderId="18" xfId="4" applyNumberFormat="1" applyFill="1" applyBorder="1" applyAlignment="1">
      <alignment horizontal="right" vertical="center" wrapText="1"/>
    </xf>
    <xf numFmtId="2" fontId="7" fillId="7" borderId="19" xfId="4" applyNumberFormat="1" applyFill="1" applyBorder="1" applyAlignment="1">
      <alignment horizontal="right" vertical="center" wrapText="1"/>
    </xf>
    <xf numFmtId="2" fontId="7" fillId="7" borderId="20" xfId="4" applyNumberFormat="1" applyFill="1" applyBorder="1" applyAlignment="1">
      <alignment horizontal="right" vertical="center" wrapText="1"/>
    </xf>
    <xf numFmtId="0" fontId="6" fillId="7" borderId="21" xfId="6" quotePrefix="1" applyFont="1" applyFill="1" applyBorder="1" applyAlignment="1">
      <alignment horizontal="right" vertical="center" wrapText="1"/>
    </xf>
    <xf numFmtId="164" fontId="6" fillId="7" borderId="22" xfId="16" applyNumberFormat="1" applyFont="1" applyFill="1" applyBorder="1" applyAlignment="1">
      <alignment horizontal="right" vertical="center" wrapText="1"/>
    </xf>
    <xf numFmtId="164" fontId="6" fillId="7" borderId="23" xfId="4" applyNumberFormat="1" applyFont="1" applyFill="1" applyBorder="1" applyAlignment="1">
      <alignment horizontal="right" vertical="center" wrapText="1"/>
    </xf>
    <xf numFmtId="0" fontId="7" fillId="7" borderId="3" xfId="6" quotePrefix="1" applyFill="1" applyBorder="1" applyAlignment="1">
      <alignment horizontal="left" vertical="center" wrapText="1"/>
    </xf>
    <xf numFmtId="0" fontId="7" fillId="7" borderId="24" xfId="24" quotePrefix="1" applyFill="1" applyBorder="1" applyAlignment="1">
      <alignment horizontal="center" vertical="center" wrapText="1"/>
    </xf>
    <xf numFmtId="0" fontId="7" fillId="7" borderId="25" xfId="24" quotePrefix="1" applyFill="1" applyBorder="1" applyAlignment="1">
      <alignment horizontal="center" vertical="center" wrapText="1"/>
    </xf>
    <xf numFmtId="2" fontId="7" fillId="7" borderId="26" xfId="25" quotePrefix="1" applyNumberFormat="1" applyFill="1" applyBorder="1" applyAlignment="1">
      <alignment horizontal="center" vertical="center" wrapText="1"/>
    </xf>
    <xf numFmtId="2" fontId="6" fillId="7" borderId="14" xfId="6" quotePrefix="1" applyNumberFormat="1" applyFont="1" applyFill="1" applyBorder="1" applyAlignment="1">
      <alignment horizontal="right" vertical="center" wrapText="1"/>
    </xf>
    <xf numFmtId="2" fontId="6" fillId="7" borderId="17" xfId="6" quotePrefix="1" applyNumberFormat="1" applyFont="1" applyFill="1" applyBorder="1" applyAlignment="1">
      <alignment horizontal="right" vertical="center" wrapText="1"/>
    </xf>
    <xf numFmtId="164" fontId="6" fillId="7" borderId="27" xfId="16" applyNumberFormat="1" applyFont="1" applyFill="1" applyBorder="1" applyAlignment="1">
      <alignment horizontal="right" vertical="center" wrapText="1"/>
    </xf>
    <xf numFmtId="0" fontId="11" fillId="6" borderId="7" xfId="6" quotePrefix="1" applyFont="1" applyFill="1" applyBorder="1" applyAlignment="1">
      <alignment horizontal="right" vertical="center" wrapText="1"/>
    </xf>
    <xf numFmtId="2" fontId="7" fillId="6" borderId="20" xfId="4" applyNumberFormat="1" applyFill="1" applyBorder="1" applyAlignment="1">
      <alignment horizontal="right" vertical="center" wrapText="1"/>
    </xf>
    <xf numFmtId="2" fontId="6" fillId="6" borderId="17" xfId="6" quotePrefix="1" applyNumberFormat="1" applyFont="1" applyFill="1" applyBorder="1" applyAlignment="1">
      <alignment horizontal="right" vertical="center" wrapText="1"/>
    </xf>
    <xf numFmtId="0" fontId="7" fillId="7" borderId="5" xfId="6" quotePrefix="1" applyFill="1" applyBorder="1" applyAlignment="1">
      <alignment horizontal="right" vertical="center" wrapText="1"/>
    </xf>
    <xf numFmtId="0" fontId="7" fillId="7" borderId="0" xfId="6" quotePrefix="1" applyFill="1" applyBorder="1" applyAlignment="1">
      <alignment horizontal="right" vertical="center" wrapText="1"/>
    </xf>
    <xf numFmtId="0" fontId="7" fillId="7" borderId="5" xfId="6" quotePrefix="1" applyFill="1" applyBorder="1" applyAlignment="1">
      <alignment horizontal="right" vertical="center" wrapText="1"/>
    </xf>
    <xf numFmtId="0" fontId="7" fillId="7" borderId="0" xfId="6" quotePrefix="1" applyFill="1" applyBorder="1" applyAlignment="1">
      <alignment horizontal="right" vertical="center" wrapText="1"/>
    </xf>
    <xf numFmtId="3" fontId="7" fillId="7" borderId="7" xfId="3" quotePrefix="1" applyNumberFormat="1" applyFill="1" applyBorder="1" applyAlignment="1">
      <alignment horizontal="left" vertical="center" wrapText="1"/>
    </xf>
    <xf numFmtId="0" fontId="7" fillId="6" borderId="7" xfId="3" quotePrefix="1" applyFill="1" applyBorder="1" applyAlignment="1">
      <alignment horizontal="left" vertical="center" wrapText="1"/>
    </xf>
    <xf numFmtId="0" fontId="6" fillId="0" borderId="2" xfId="20" quotePrefix="1" applyFont="1" applyFill="1" applyBorder="1" applyAlignment="1">
      <alignment horizontal="left" vertical="center" wrapText="1"/>
    </xf>
    <xf numFmtId="0" fontId="11" fillId="6" borderId="6" xfId="6" quotePrefix="1" applyFont="1" applyFill="1" applyBorder="1" applyAlignment="1">
      <alignment horizontal="right" vertical="center" wrapText="1"/>
    </xf>
    <xf numFmtId="0" fontId="7" fillId="7" borderId="2" xfId="3" quotePrefix="1" applyFill="1" applyBorder="1" applyAlignment="1">
      <alignment horizontal="left" vertical="center" wrapText="1"/>
    </xf>
    <xf numFmtId="0" fontId="7" fillId="7" borderId="2" xfId="5" quotePrefix="1" applyFill="1" applyBorder="1" applyAlignment="1">
      <alignment horizontal="center" vertical="center" wrapText="1"/>
    </xf>
    <xf numFmtId="0" fontId="10" fillId="7" borderId="2" xfId="3" quotePrefix="1" applyFont="1" applyFill="1" applyBorder="1" applyAlignment="1">
      <alignment horizontal="left" vertical="center" wrapText="1"/>
    </xf>
    <xf numFmtId="0" fontId="10" fillId="7" borderId="2" xfId="5" quotePrefix="1" applyFont="1" applyFill="1" applyBorder="1" applyAlignment="1">
      <alignment horizontal="center" vertical="center" wrapText="1"/>
    </xf>
    <xf numFmtId="0" fontId="7" fillId="7" borderId="5" xfId="6" quotePrefix="1" applyFill="1" applyBorder="1" applyAlignment="1">
      <alignment horizontal="right" vertical="center" wrapText="1"/>
    </xf>
    <xf numFmtId="0" fontId="7" fillId="7" borderId="0" xfId="6" quotePrefix="1" applyFill="1" applyBorder="1" applyAlignment="1">
      <alignment horizontal="right" vertical="center" wrapText="1"/>
    </xf>
    <xf numFmtId="0" fontId="8" fillId="7" borderId="3" xfId="10" quotePrefix="1" applyFill="1" applyBorder="1" applyAlignment="1">
      <alignment horizontal="left" vertical="center" wrapText="1"/>
    </xf>
    <xf numFmtId="0" fontId="8" fillId="7" borderId="3" xfId="10" quotePrefix="1" applyFill="1" applyBorder="1" applyAlignment="1">
      <alignment horizontal="left" vertical="center" wrapText="1"/>
    </xf>
    <xf numFmtId="0" fontId="0" fillId="7" borderId="0" xfId="0" applyFill="1" applyAlignment="1">
      <alignment wrapText="1"/>
    </xf>
    <xf numFmtId="0" fontId="3" fillId="7" borderId="0" xfId="0" applyFont="1" applyFill="1" applyAlignment="1">
      <alignment wrapText="1"/>
    </xf>
    <xf numFmtId="0" fontId="3" fillId="7" borderId="0" xfId="0" applyFont="1" applyFill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3" fillId="7" borderId="32" xfId="0" applyFont="1" applyFill="1" applyBorder="1" applyAlignment="1">
      <alignment horizontal="center" vertical="center" wrapText="1"/>
    </xf>
    <xf numFmtId="0" fontId="3" fillId="7" borderId="33" xfId="0" applyFont="1" applyFill="1" applyBorder="1" applyAlignment="1">
      <alignment horizontal="center" vertical="center" wrapText="1"/>
    </xf>
    <xf numFmtId="0" fontId="3" fillId="7" borderId="34" xfId="0" applyFont="1" applyFill="1" applyBorder="1" applyAlignment="1">
      <alignment horizontal="center" vertical="center" wrapText="1"/>
    </xf>
    <xf numFmtId="49" fontId="7" fillId="7" borderId="35" xfId="3" quotePrefix="1" applyNumberFormat="1" applyFill="1" applyBorder="1" applyAlignment="1">
      <alignment horizontal="left" vertical="center" wrapText="1"/>
    </xf>
    <xf numFmtId="0" fontId="0" fillId="7" borderId="36" xfId="0" applyFill="1" applyBorder="1" applyAlignment="1">
      <alignment wrapText="1"/>
    </xf>
    <xf numFmtId="49" fontId="7" fillId="7" borderId="37" xfId="3" quotePrefix="1" applyNumberFormat="1" applyFill="1" applyBorder="1" applyAlignment="1">
      <alignment horizontal="left" vertical="center" wrapText="1"/>
    </xf>
    <xf numFmtId="0" fontId="7" fillId="7" borderId="38" xfId="3" quotePrefix="1" applyFill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 wrapText="1"/>
    </xf>
    <xf numFmtId="0" fontId="0" fillId="7" borderId="39" xfId="0" applyFill="1" applyBorder="1" applyAlignment="1">
      <alignment wrapText="1"/>
    </xf>
    <xf numFmtId="0" fontId="7" fillId="7" borderId="32" xfId="3" quotePrefix="1" applyFill="1" applyBorder="1" applyAlignment="1">
      <alignment horizontal="left" vertical="center" wrapText="1"/>
    </xf>
    <xf numFmtId="0" fontId="7" fillId="7" borderId="33" xfId="3" quotePrefix="1" applyFill="1" applyBorder="1" applyAlignment="1">
      <alignment horizontal="left" vertical="center" wrapText="1"/>
    </xf>
    <xf numFmtId="0" fontId="7" fillId="7" borderId="33" xfId="5" quotePrefix="1" applyFill="1" applyBorder="1" applyAlignment="1">
      <alignment horizontal="center" vertical="center" wrapText="1"/>
    </xf>
    <xf numFmtId="0" fontId="0" fillId="7" borderId="34" xfId="0" applyFill="1" applyBorder="1" applyAlignment="1">
      <alignment wrapText="1"/>
    </xf>
    <xf numFmtId="0" fontId="7" fillId="7" borderId="49" xfId="3" quotePrefix="1" applyFill="1" applyBorder="1" applyAlignment="1">
      <alignment horizontal="left" vertical="center" wrapText="1"/>
    </xf>
    <xf numFmtId="3" fontId="7" fillId="7" borderId="35" xfId="3" quotePrefix="1" applyNumberFormat="1" applyFill="1" applyBorder="1" applyAlignment="1">
      <alignment horizontal="left" vertical="center" wrapText="1"/>
    </xf>
    <xf numFmtId="0" fontId="7" fillId="7" borderId="35" xfId="3" quotePrefix="1" applyFill="1" applyBorder="1" applyAlignment="1">
      <alignment horizontal="left" vertical="center" wrapText="1"/>
    </xf>
    <xf numFmtId="3" fontId="10" fillId="7" borderId="35" xfId="3" quotePrefix="1" applyNumberFormat="1" applyFont="1" applyFill="1" applyBorder="1" applyAlignment="1">
      <alignment horizontal="left" vertical="center" wrapText="1"/>
    </xf>
    <xf numFmtId="0" fontId="14" fillId="7" borderId="36" xfId="0" applyFont="1" applyFill="1" applyBorder="1" applyAlignment="1">
      <alignment wrapText="1"/>
    </xf>
    <xf numFmtId="49" fontId="10" fillId="7" borderId="35" xfId="3" quotePrefix="1" applyNumberFormat="1" applyFont="1" applyFill="1" applyBorder="1" applyAlignment="1">
      <alignment horizontal="left" vertical="center" wrapText="1"/>
    </xf>
    <xf numFmtId="0" fontId="7" fillId="7" borderId="38" xfId="5" quotePrefix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vertical="center" wrapText="1"/>
    </xf>
    <xf numFmtId="0" fontId="7" fillId="6" borderId="2" xfId="25" quotePrefix="1" applyFill="1" applyBorder="1" applyAlignment="1">
      <alignment horizontal="center" vertical="center" wrapText="1"/>
    </xf>
    <xf numFmtId="0" fontId="7" fillId="6" borderId="3" xfId="6" quotePrefix="1" applyFill="1" applyBorder="1" applyAlignment="1">
      <alignment horizontal="right" vertical="center" wrapText="1"/>
    </xf>
    <xf numFmtId="0" fontId="6" fillId="7" borderId="2" xfId="13" quotePrefix="1" applyFont="1" applyFill="1" applyBorder="1" applyAlignment="1">
      <alignment horizontal="left" vertical="center" wrapText="1"/>
    </xf>
    <xf numFmtId="0" fontId="6" fillId="7" borderId="2" xfId="13" quotePrefix="1" applyFont="1" applyFill="1" applyBorder="1" applyAlignment="1">
      <alignment horizontal="left" vertical="center" wrapText="1"/>
    </xf>
    <xf numFmtId="0" fontId="6" fillId="7" borderId="2" xfId="19" quotePrefix="1" applyFont="1" applyFill="1" applyBorder="1" applyAlignment="1">
      <alignment horizontal="center" vertical="center" wrapText="1"/>
    </xf>
    <xf numFmtId="0" fontId="6" fillId="7" borderId="2" xfId="20" quotePrefix="1" applyFont="1" applyFill="1" applyBorder="1" applyAlignment="1">
      <alignment horizontal="left" vertical="center" wrapText="1"/>
    </xf>
    <xf numFmtId="0" fontId="6" fillId="7" borderId="2" xfId="22" quotePrefix="1" applyFont="1" applyFill="1" applyBorder="1" applyAlignment="1">
      <alignment horizontal="center" vertical="center" wrapText="1"/>
    </xf>
    <xf numFmtId="0" fontId="6" fillId="7" borderId="2" xfId="22" quotePrefix="1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right" vertical="center" wrapText="1"/>
    </xf>
    <xf numFmtId="2" fontId="19" fillId="7" borderId="52" xfId="12" applyNumberFormat="1" applyFont="1" applyFill="1" applyBorder="1" applyAlignment="1">
      <alignment vertical="center" wrapText="1"/>
    </xf>
    <xf numFmtId="0" fontId="7" fillId="6" borderId="2" xfId="23" quotePrefix="1" applyFill="1" applyBorder="1" applyAlignment="1">
      <alignment horizontal="left" vertical="center" wrapText="1"/>
    </xf>
    <xf numFmtId="0" fontId="7" fillId="6" borderId="2" xfId="24" quotePrefix="1" applyFill="1" applyBorder="1" applyAlignment="1">
      <alignment horizontal="center" vertical="center" wrapText="1"/>
    </xf>
    <xf numFmtId="0" fontId="7" fillId="6" borderId="24" xfId="24" quotePrefix="1" applyFill="1" applyBorder="1" applyAlignment="1">
      <alignment horizontal="center" vertical="center" wrapText="1"/>
    </xf>
    <xf numFmtId="0" fontId="7" fillId="6" borderId="3" xfId="3" quotePrefix="1" applyFill="1" applyBorder="1" applyAlignment="1">
      <alignment horizontal="left" vertical="center" wrapText="1"/>
    </xf>
    <xf numFmtId="0" fontId="6" fillId="6" borderId="3" xfId="7" quotePrefix="1" applyFill="1" applyBorder="1" applyAlignment="1">
      <alignment horizontal="left" vertical="center" wrapText="1"/>
    </xf>
    <xf numFmtId="0" fontId="7" fillId="6" borderId="3" xfId="5" quotePrefix="1" applyFill="1" applyBorder="1" applyAlignment="1">
      <alignment horizontal="center" vertical="center" wrapText="1"/>
    </xf>
    <xf numFmtId="0" fontId="7" fillId="6" borderId="5" xfId="4" applyFill="1" applyBorder="1" applyAlignment="1">
      <alignment horizontal="right" vertical="center" wrapText="1"/>
    </xf>
    <xf numFmtId="0" fontId="7" fillId="6" borderId="6" xfId="3" quotePrefix="1" applyFill="1" applyBorder="1" applyAlignment="1">
      <alignment horizontal="left" vertical="center" wrapText="1"/>
    </xf>
    <xf numFmtId="0" fontId="7" fillId="6" borderId="6" xfId="5" quotePrefix="1" applyFill="1" applyBorder="1" applyAlignment="1">
      <alignment horizontal="center" vertical="center" wrapText="1"/>
    </xf>
    <xf numFmtId="164" fontId="7" fillId="6" borderId="12" xfId="4" applyNumberFormat="1" applyFill="1" applyBorder="1" applyAlignment="1">
      <alignment horizontal="right" vertical="center" wrapText="1"/>
    </xf>
    <xf numFmtId="0" fontId="7" fillId="6" borderId="7" xfId="5" quotePrefix="1" applyFill="1" applyBorder="1" applyAlignment="1">
      <alignment horizontal="center" vertical="center" wrapText="1"/>
    </xf>
    <xf numFmtId="164" fontId="7" fillId="6" borderId="15" xfId="4" applyNumberFormat="1" applyFill="1" applyBorder="1" applyAlignment="1">
      <alignment horizontal="right" vertical="center" wrapText="1"/>
    </xf>
    <xf numFmtId="0" fontId="6" fillId="6" borderId="7" xfId="7" quotePrefix="1" applyFill="1" applyBorder="1" applyAlignment="1">
      <alignment horizontal="left" vertical="center" wrapText="1"/>
    </xf>
    <xf numFmtId="0" fontId="7" fillId="6" borderId="15" xfId="4" applyFill="1" applyBorder="1" applyAlignment="1">
      <alignment horizontal="right" vertical="center" wrapText="1"/>
    </xf>
    <xf numFmtId="2" fontId="7" fillId="6" borderId="26" xfId="25" quotePrefix="1" applyNumberFormat="1" applyFill="1" applyBorder="1" applyAlignment="1">
      <alignment horizontal="center" vertical="center" wrapText="1"/>
    </xf>
    <xf numFmtId="2" fontId="7" fillId="6" borderId="18" xfId="4" applyNumberFormat="1" applyFill="1" applyBorder="1" applyAlignment="1">
      <alignment horizontal="right" vertical="center" wrapText="1"/>
    </xf>
    <xf numFmtId="2" fontId="7" fillId="6" borderId="19" xfId="4" applyNumberFormat="1" applyFill="1" applyBorder="1" applyAlignment="1">
      <alignment horizontal="right" vertical="center" wrapText="1"/>
    </xf>
    <xf numFmtId="0" fontId="7" fillId="6" borderId="8" xfId="3" quotePrefix="1" applyFill="1" applyBorder="1" applyAlignment="1">
      <alignment horizontal="left" vertical="center" wrapText="1"/>
    </xf>
    <xf numFmtId="0" fontId="7" fillId="6" borderId="10" xfId="5" quotePrefix="1" applyFill="1" applyBorder="1" applyAlignment="1">
      <alignment horizontal="center" vertical="center" wrapText="1"/>
    </xf>
    <xf numFmtId="0" fontId="7" fillId="6" borderId="11" xfId="6" quotePrefix="1" applyFill="1" applyBorder="1" applyAlignment="1">
      <alignment horizontal="right" vertical="center" wrapText="1"/>
    </xf>
    <xf numFmtId="0" fontId="7" fillId="6" borderId="11" xfId="4" applyFill="1" applyBorder="1" applyAlignment="1">
      <alignment horizontal="right" vertical="center" wrapText="1"/>
    </xf>
    <xf numFmtId="2" fontId="7" fillId="6" borderId="11" xfId="4" applyNumberFormat="1" applyFill="1" applyBorder="1" applyAlignment="1">
      <alignment horizontal="right" vertical="center" wrapText="1"/>
    </xf>
    <xf numFmtId="0" fontId="8" fillId="6" borderId="3" xfId="10" quotePrefix="1" applyFill="1" applyBorder="1" applyAlignment="1">
      <alignment horizontal="left" vertical="center" wrapText="1"/>
    </xf>
    <xf numFmtId="0" fontId="7" fillId="6" borderId="3" xfId="15" quotePrefix="1" applyFill="1" applyBorder="1" applyAlignment="1">
      <alignment horizontal="right" vertical="center" wrapText="1"/>
    </xf>
    <xf numFmtId="0" fontId="7" fillId="6" borderId="25" xfId="24" quotePrefix="1" applyFill="1" applyBorder="1" applyAlignment="1">
      <alignment horizontal="center" vertical="center" wrapText="1"/>
    </xf>
    <xf numFmtId="0" fontId="7" fillId="6" borderId="9" xfId="6" quotePrefix="1" applyFill="1" applyBorder="1" applyAlignment="1">
      <alignment horizontal="right" vertical="center" wrapText="1"/>
    </xf>
    <xf numFmtId="0" fontId="6" fillId="6" borderId="21" xfId="6" quotePrefix="1" applyFont="1" applyFill="1" applyBorder="1" applyAlignment="1">
      <alignment horizontal="right" vertical="center" wrapText="1"/>
    </xf>
    <xf numFmtId="164" fontId="6" fillId="6" borderId="22" xfId="16" applyNumberFormat="1" applyFont="1" applyFill="1" applyBorder="1" applyAlignment="1">
      <alignment horizontal="right" vertical="center" wrapText="1"/>
    </xf>
    <xf numFmtId="164" fontId="6" fillId="6" borderId="23" xfId="4" applyNumberFormat="1" applyFont="1" applyFill="1" applyBorder="1" applyAlignment="1">
      <alignment horizontal="right" vertical="center" wrapText="1"/>
    </xf>
    <xf numFmtId="2" fontId="19" fillId="6" borderId="52" xfId="12" applyNumberFormat="1" applyFont="1" applyFill="1" applyBorder="1" applyAlignment="1">
      <alignment vertical="center" wrapText="1"/>
    </xf>
    <xf numFmtId="0" fontId="6" fillId="6" borderId="2" xfId="13" quotePrefix="1" applyFont="1" applyFill="1" applyBorder="1" applyAlignment="1">
      <alignment horizontal="left" vertical="center" wrapText="1"/>
    </xf>
    <xf numFmtId="0" fontId="6" fillId="6" borderId="2" xfId="19" quotePrefix="1" applyFont="1" applyFill="1" applyBorder="1" applyAlignment="1">
      <alignment horizontal="center" vertical="center" wrapText="1"/>
    </xf>
    <xf numFmtId="0" fontId="6" fillId="6" borderId="2" xfId="20" quotePrefix="1" applyFont="1" applyFill="1" applyBorder="1" applyAlignment="1">
      <alignment horizontal="left" vertical="center" wrapText="1"/>
    </xf>
    <xf numFmtId="0" fontId="6" fillId="6" borderId="2" xfId="22" quotePrefix="1" applyFont="1" applyFill="1" applyBorder="1" applyAlignment="1">
      <alignment horizontal="center" vertical="center" wrapText="1"/>
    </xf>
    <xf numFmtId="2" fontId="6" fillId="6" borderId="14" xfId="6" quotePrefix="1" applyNumberFormat="1" applyFont="1" applyFill="1" applyBorder="1" applyAlignment="1">
      <alignment horizontal="right" vertical="center" wrapText="1"/>
    </xf>
    <xf numFmtId="0" fontId="6" fillId="6" borderId="17" xfId="6" quotePrefix="1" applyFont="1" applyFill="1" applyBorder="1" applyAlignment="1">
      <alignment horizontal="right" vertical="center" wrapText="1"/>
    </xf>
    <xf numFmtId="0" fontId="7" fillId="6" borderId="7" xfId="6" quotePrefix="1" applyFill="1" applyBorder="1" applyAlignment="1">
      <alignment horizontal="right" vertical="center" wrapText="1"/>
    </xf>
    <xf numFmtId="0" fontId="7" fillId="6" borderId="6" xfId="5" quotePrefix="1" applyFont="1" applyFill="1" applyBorder="1" applyAlignment="1">
      <alignment horizontal="center" vertical="center" wrapText="1"/>
    </xf>
    <xf numFmtId="164" fontId="7" fillId="6" borderId="12" xfId="4" applyNumberFormat="1" applyFont="1" applyFill="1" applyBorder="1" applyAlignment="1">
      <alignment horizontal="right" vertical="center" wrapText="1"/>
    </xf>
    <xf numFmtId="2" fontId="7" fillId="6" borderId="19" xfId="4" applyNumberFormat="1" applyFont="1" applyFill="1" applyBorder="1" applyAlignment="1">
      <alignment horizontal="right" vertical="center" wrapText="1"/>
    </xf>
    <xf numFmtId="0" fontId="7" fillId="6" borderId="7" xfId="3" quotePrefix="1" applyFont="1" applyFill="1" applyBorder="1" applyAlignment="1">
      <alignment horizontal="left" vertical="center" wrapText="1"/>
    </xf>
    <xf numFmtId="0" fontId="7" fillId="6" borderId="7" xfId="5" quotePrefix="1" applyFont="1" applyFill="1" applyBorder="1" applyAlignment="1">
      <alignment horizontal="center" vertical="center" wrapText="1"/>
    </xf>
    <xf numFmtId="164" fontId="7" fillId="6" borderId="15" xfId="4" applyNumberFormat="1" applyFont="1" applyFill="1" applyBorder="1" applyAlignment="1">
      <alignment horizontal="right" vertical="center" wrapText="1"/>
    </xf>
    <xf numFmtId="0" fontId="7" fillId="7" borderId="7" xfId="5" quotePrefix="1" applyFont="1" applyFill="1" applyBorder="1" applyAlignment="1">
      <alignment horizontal="center" vertical="center" wrapText="1"/>
    </xf>
    <xf numFmtId="164" fontId="7" fillId="7" borderId="15" xfId="4" applyNumberFormat="1" applyFont="1" applyFill="1" applyBorder="1" applyAlignment="1">
      <alignment horizontal="right" vertical="center" wrapText="1"/>
    </xf>
    <xf numFmtId="2" fontId="7" fillId="7" borderId="19" xfId="4" applyNumberFormat="1" applyFont="1" applyFill="1" applyBorder="1" applyAlignment="1">
      <alignment horizontal="right" vertical="center" wrapText="1"/>
    </xf>
    <xf numFmtId="0" fontId="7" fillId="7" borderId="7" xfId="6" quotePrefix="1" applyFont="1" applyFill="1" applyBorder="1" applyAlignment="1">
      <alignment horizontal="right" vertical="center" wrapText="1"/>
    </xf>
    <xf numFmtId="0" fontId="20" fillId="6" borderId="0" xfId="0" applyFont="1" applyFill="1" applyBorder="1" applyAlignment="1">
      <alignment vertical="center"/>
    </xf>
    <xf numFmtId="0" fontId="7" fillId="6" borderId="3" xfId="6" quotePrefix="1" applyFill="1" applyBorder="1" applyAlignment="1">
      <alignment horizontal="left" vertical="center" wrapText="1"/>
    </xf>
    <xf numFmtId="164" fontId="6" fillId="6" borderId="27" xfId="16" applyNumberFormat="1" applyFont="1" applyFill="1" applyBorder="1" applyAlignment="1">
      <alignment horizontal="right" vertical="center" wrapText="1"/>
    </xf>
    <xf numFmtId="3" fontId="7" fillId="6" borderId="7" xfId="3" quotePrefix="1" applyNumberFormat="1" applyFill="1" applyBorder="1" applyAlignment="1">
      <alignment horizontal="left" vertical="center" wrapText="1"/>
    </xf>
    <xf numFmtId="2" fontId="7" fillId="6" borderId="20" xfId="4" applyNumberFormat="1" applyFont="1" applyFill="1" applyBorder="1" applyAlignment="1">
      <alignment horizontal="right" vertical="center" wrapText="1"/>
    </xf>
    <xf numFmtId="0" fontId="7" fillId="6" borderId="7" xfId="6" quotePrefix="1" applyFont="1" applyFill="1" applyBorder="1" applyAlignment="1">
      <alignment horizontal="right" vertical="center" wrapText="1"/>
    </xf>
    <xf numFmtId="0" fontId="7" fillId="6" borderId="2" xfId="23" quotePrefix="1" applyFont="1" applyFill="1" applyBorder="1" applyAlignment="1">
      <alignment horizontal="left" vertical="center" wrapText="1"/>
    </xf>
    <xf numFmtId="0" fontId="7" fillId="6" borderId="2" xfId="24" quotePrefix="1" applyFont="1" applyFill="1" applyBorder="1" applyAlignment="1">
      <alignment horizontal="center" vertical="center" wrapText="1"/>
    </xf>
    <xf numFmtId="0" fontId="7" fillId="6" borderId="2" xfId="25" quotePrefix="1" applyFont="1" applyFill="1" applyBorder="1" applyAlignment="1">
      <alignment horizontal="center" vertical="center" wrapText="1"/>
    </xf>
    <xf numFmtId="0" fontId="7" fillId="6" borderId="24" xfId="24" quotePrefix="1" applyFont="1" applyFill="1" applyBorder="1" applyAlignment="1">
      <alignment horizontal="center" vertical="center" wrapText="1"/>
    </xf>
    <xf numFmtId="2" fontId="7" fillId="6" borderId="26" xfId="25" quotePrefix="1" applyNumberFormat="1" applyFont="1" applyFill="1" applyBorder="1" applyAlignment="1">
      <alignment horizontal="center" vertical="center" wrapText="1"/>
    </xf>
    <xf numFmtId="0" fontId="7" fillId="6" borderId="25" xfId="24" quotePrefix="1" applyFont="1" applyFill="1" applyBorder="1" applyAlignment="1">
      <alignment horizontal="center" vertical="center" wrapText="1"/>
    </xf>
    <xf numFmtId="0" fontId="7" fillId="7" borderId="5" xfId="24" quotePrefix="1" applyFont="1" applyFill="1" applyBorder="1" applyAlignment="1">
      <alignment horizontal="center" vertical="center" wrapText="1"/>
    </xf>
    <xf numFmtId="0" fontId="7" fillId="6" borderId="3" xfId="3" quotePrefix="1" applyFont="1" applyFill="1" applyBorder="1" applyAlignment="1">
      <alignment horizontal="left" vertical="center" wrapText="1"/>
    </xf>
    <xf numFmtId="0" fontId="6" fillId="6" borderId="3" xfId="7" quotePrefix="1" applyFont="1" applyFill="1" applyBorder="1" applyAlignment="1">
      <alignment horizontal="left" vertical="center" wrapText="1"/>
    </xf>
    <xf numFmtId="0" fontId="7" fillId="6" borderId="3" xfId="5" quotePrefix="1" applyFont="1" applyFill="1" applyBorder="1" applyAlignment="1">
      <alignment horizontal="center" vertical="center" wrapText="1"/>
    </xf>
    <xf numFmtId="0" fontId="7" fillId="6" borderId="3" xfId="6" quotePrefix="1" applyFont="1" applyFill="1" applyBorder="1" applyAlignment="1">
      <alignment horizontal="right" vertical="center" wrapText="1"/>
    </xf>
    <xf numFmtId="0" fontId="7" fillId="6" borderId="5" xfId="4" applyFont="1" applyFill="1" applyBorder="1" applyAlignment="1">
      <alignment horizontal="right" vertical="center" wrapText="1"/>
    </xf>
    <xf numFmtId="2" fontId="7" fillId="6" borderId="18" xfId="4" applyNumberFormat="1" applyFont="1" applyFill="1" applyBorder="1" applyAlignment="1">
      <alignment horizontal="right" vertical="center" wrapText="1"/>
    </xf>
    <xf numFmtId="0" fontId="7" fillId="6" borderId="9" xfId="6" quotePrefix="1" applyFont="1" applyFill="1" applyBorder="1" applyAlignment="1">
      <alignment horizontal="right" vertical="center" wrapText="1"/>
    </xf>
    <xf numFmtId="0" fontId="7" fillId="7" borderId="5" xfId="6" quotePrefix="1" applyFont="1" applyFill="1" applyBorder="1" applyAlignment="1">
      <alignment horizontal="right" vertical="center" wrapText="1"/>
    </xf>
    <xf numFmtId="0" fontId="7" fillId="7" borderId="0" xfId="6" quotePrefix="1" applyFont="1" applyFill="1" applyBorder="1" applyAlignment="1">
      <alignment horizontal="right" vertical="center" wrapText="1"/>
    </xf>
    <xf numFmtId="0" fontId="7" fillId="6" borderId="3" xfId="6" quotePrefix="1" applyFont="1" applyFill="1" applyBorder="1" applyAlignment="1">
      <alignment horizontal="left" vertical="center" wrapText="1"/>
    </xf>
    <xf numFmtId="164" fontId="7" fillId="7" borderId="0" xfId="16" applyNumberFormat="1" applyFont="1" applyFill="1" applyBorder="1" applyAlignment="1">
      <alignment horizontal="right" vertical="center" wrapText="1"/>
    </xf>
    <xf numFmtId="0" fontId="7" fillId="6" borderId="3" xfId="15" quotePrefix="1" applyFont="1" applyFill="1" applyBorder="1" applyAlignment="1">
      <alignment horizontal="right" vertical="center" wrapText="1"/>
    </xf>
    <xf numFmtId="164" fontId="7" fillId="7" borderId="0" xfId="4" applyNumberFormat="1" applyFont="1" applyFill="1" applyBorder="1" applyAlignment="1">
      <alignment horizontal="right" vertical="center" wrapText="1"/>
    </xf>
    <xf numFmtId="2" fontId="7" fillId="7" borderId="0" xfId="12" applyNumberFormat="1" applyFont="1" applyFill="1" applyBorder="1" applyAlignment="1">
      <alignment horizontal="right" vertical="center" wrapText="1"/>
    </xf>
    <xf numFmtId="0" fontId="20" fillId="7" borderId="0" xfId="0" applyFont="1" applyFill="1" applyAlignment="1">
      <alignment vertical="center"/>
    </xf>
    <xf numFmtId="0" fontId="20" fillId="7" borderId="0" xfId="0" applyFont="1" applyFill="1" applyBorder="1" applyAlignment="1">
      <alignment vertical="center"/>
    </xf>
    <xf numFmtId="0" fontId="7" fillId="6" borderId="3" xfId="10" quotePrefix="1" applyFont="1" applyFill="1" applyBorder="1" applyAlignment="1">
      <alignment horizontal="left" vertical="center" wrapText="1"/>
    </xf>
    <xf numFmtId="0" fontId="21" fillId="6" borderId="4" xfId="0" applyFont="1" applyFill="1" applyBorder="1" applyAlignment="1">
      <alignment horizontal="right" vertical="center" wrapText="1"/>
    </xf>
    <xf numFmtId="0" fontId="21" fillId="6" borderId="4" xfId="0" applyFont="1" applyFill="1" applyBorder="1" applyAlignment="1">
      <alignment vertical="center" wrapText="1"/>
    </xf>
    <xf numFmtId="0" fontId="20" fillId="7" borderId="0" xfId="0" applyFont="1" applyFill="1" applyBorder="1" applyAlignment="1">
      <alignment vertical="center" wrapText="1"/>
    </xf>
    <xf numFmtId="2" fontId="7" fillId="7" borderId="6" xfId="3" quotePrefix="1" applyNumberFormat="1" applyFill="1" applyBorder="1" applyAlignment="1">
      <alignment horizontal="left" vertical="center" wrapText="1"/>
    </xf>
    <xf numFmtId="2" fontId="7" fillId="6" borderId="6" xfId="3" quotePrefix="1" applyNumberFormat="1" applyFill="1" applyBorder="1" applyAlignment="1">
      <alignment horizontal="right" vertical="center" wrapText="1"/>
    </xf>
    <xf numFmtId="0" fontId="7" fillId="10" borderId="7" xfId="3" quotePrefix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right" vertical="center" wrapText="1"/>
    </xf>
    <xf numFmtId="0" fontId="11" fillId="10" borderId="7" xfId="6" quotePrefix="1" applyFont="1" applyFill="1" applyBorder="1" applyAlignment="1">
      <alignment horizontal="right" vertical="center" wrapText="1"/>
    </xf>
    <xf numFmtId="0" fontId="7" fillId="7" borderId="7" xfId="3" quotePrefix="1" applyFill="1" applyBorder="1" applyAlignment="1">
      <alignment horizontal="left" vertical="center" wrapText="1"/>
    </xf>
    <xf numFmtId="0" fontId="15" fillId="7" borderId="0" xfId="0" applyFont="1" applyFill="1" applyAlignment="1">
      <alignment vertical="center"/>
    </xf>
    <xf numFmtId="0" fontId="16" fillId="7" borderId="32" xfId="0" applyFont="1" applyFill="1" applyBorder="1" applyAlignment="1">
      <alignment horizontal="left" vertical="center"/>
    </xf>
    <xf numFmtId="0" fontId="16" fillId="7" borderId="33" xfId="0" applyFont="1" applyFill="1" applyBorder="1" applyAlignment="1">
      <alignment horizontal="left" vertical="center"/>
    </xf>
    <xf numFmtId="0" fontId="16" fillId="7" borderId="33" xfId="0" applyFont="1" applyFill="1" applyBorder="1" applyAlignment="1">
      <alignment horizontal="center" vertical="center"/>
    </xf>
    <xf numFmtId="0" fontId="16" fillId="7" borderId="34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horizontal="center" vertical="center"/>
    </xf>
    <xf numFmtId="3" fontId="16" fillId="7" borderId="35" xfId="0" applyNumberFormat="1" applyFont="1" applyFill="1" applyBorder="1" applyAlignment="1">
      <alignment horizontal="left" vertical="center"/>
    </xf>
    <xf numFmtId="0" fontId="15" fillId="7" borderId="32" xfId="0" applyFont="1" applyFill="1" applyBorder="1" applyAlignment="1">
      <alignment horizontal="left" vertical="center"/>
    </xf>
    <xf numFmtId="0" fontId="15" fillId="7" borderId="33" xfId="0" applyFont="1" applyFill="1" applyBorder="1" applyAlignment="1">
      <alignment horizontal="left" vertical="center"/>
    </xf>
    <xf numFmtId="0" fontId="15" fillId="7" borderId="33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left" vertical="center"/>
    </xf>
    <xf numFmtId="0" fontId="15" fillId="7" borderId="2" xfId="0" applyFont="1" applyFill="1" applyBorder="1" applyAlignment="1">
      <alignment horizontal="center" vertical="center"/>
    </xf>
    <xf numFmtId="167" fontId="15" fillId="7" borderId="2" xfId="0" applyNumberFormat="1" applyFont="1" applyFill="1" applyBorder="1" applyAlignment="1">
      <alignment horizontal="center" vertical="center"/>
    </xf>
    <xf numFmtId="165" fontId="15" fillId="7" borderId="2" xfId="0" applyNumberFormat="1" applyFont="1" applyFill="1" applyBorder="1" applyAlignment="1">
      <alignment horizontal="center" vertical="center"/>
    </xf>
    <xf numFmtId="165" fontId="15" fillId="7" borderId="36" xfId="0" applyNumberFormat="1" applyFont="1" applyFill="1" applyBorder="1" applyAlignment="1">
      <alignment horizontal="center" vertical="center"/>
    </xf>
    <xf numFmtId="0" fontId="15" fillId="7" borderId="35" xfId="0" applyFont="1" applyFill="1" applyBorder="1" applyAlignment="1">
      <alignment vertical="center"/>
    </xf>
    <xf numFmtId="0" fontId="15" fillId="7" borderId="2" xfId="0" applyFont="1" applyFill="1" applyBorder="1" applyAlignment="1">
      <alignment vertical="center"/>
    </xf>
    <xf numFmtId="165" fontId="16" fillId="7" borderId="39" xfId="0" applyNumberFormat="1" applyFont="1" applyFill="1" applyBorder="1" applyAlignment="1">
      <alignment vertical="center"/>
    </xf>
    <xf numFmtId="165" fontId="15" fillId="7" borderId="0" xfId="0" applyNumberFormat="1" applyFont="1" applyFill="1" applyBorder="1" applyAlignment="1">
      <alignment horizontal="center" vertical="center"/>
    </xf>
    <xf numFmtId="3" fontId="15" fillId="7" borderId="35" xfId="0" quotePrefix="1" applyNumberFormat="1" applyFont="1" applyFill="1" applyBorder="1" applyAlignment="1">
      <alignment horizontal="left" vertical="center"/>
    </xf>
    <xf numFmtId="3" fontId="15" fillId="7" borderId="35" xfId="0" quotePrefix="1" applyNumberFormat="1" applyFont="1" applyFill="1" applyBorder="1" applyAlignment="1">
      <alignment vertical="center"/>
    </xf>
    <xf numFmtId="0" fontId="15" fillId="7" borderId="35" xfId="0" quotePrefix="1" applyFont="1" applyFill="1" applyBorder="1" applyAlignment="1">
      <alignment vertical="center"/>
    </xf>
    <xf numFmtId="0" fontId="15" fillId="7" borderId="0" xfId="0" applyFont="1" applyFill="1" applyAlignment="1">
      <alignment horizontal="center" vertical="center"/>
    </xf>
    <xf numFmtId="166" fontId="15" fillId="7" borderId="0" xfId="0" applyNumberFormat="1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center" vertical="center"/>
    </xf>
    <xf numFmtId="0" fontId="16" fillId="7" borderId="42" xfId="0" applyFont="1" applyFill="1" applyBorder="1" applyAlignment="1">
      <alignment horizontal="center" vertical="center"/>
    </xf>
    <xf numFmtId="0" fontId="16" fillId="7" borderId="43" xfId="0" applyFont="1" applyFill="1" applyBorder="1" applyAlignment="1">
      <alignment horizontal="center" vertical="center"/>
    </xf>
    <xf numFmtId="0" fontId="16" fillId="7" borderId="44" xfId="0" applyFont="1" applyFill="1" applyBorder="1" applyAlignment="1">
      <alignment horizontal="center" vertical="center"/>
    </xf>
    <xf numFmtId="3" fontId="15" fillId="7" borderId="35" xfId="0" applyNumberFormat="1" applyFont="1" applyFill="1" applyBorder="1" applyAlignment="1">
      <alignment horizontal="left" vertical="center"/>
    </xf>
    <xf numFmtId="49" fontId="15" fillId="7" borderId="35" xfId="0" applyNumberFormat="1" applyFont="1" applyFill="1" applyBorder="1" applyAlignment="1" applyProtection="1">
      <alignment vertical="center"/>
      <protection locked="0"/>
    </xf>
    <xf numFmtId="0" fontId="15" fillId="7" borderId="0" xfId="0" applyFont="1" applyFill="1" applyBorder="1" applyAlignment="1">
      <alignment vertical="center"/>
    </xf>
    <xf numFmtId="3" fontId="16" fillId="7" borderId="35" xfId="0" quotePrefix="1" applyNumberFormat="1" applyFont="1" applyFill="1" applyBorder="1" applyAlignment="1">
      <alignment horizontal="left" vertical="center"/>
    </xf>
    <xf numFmtId="0" fontId="15" fillId="7" borderId="35" xfId="0" applyNumberFormat="1" applyFont="1" applyFill="1" applyBorder="1" applyAlignment="1" applyProtection="1">
      <alignment vertical="center"/>
      <protection locked="0"/>
    </xf>
    <xf numFmtId="165" fontId="16" fillId="7" borderId="48" xfId="0" applyNumberFormat="1" applyFont="1" applyFill="1" applyBorder="1" applyAlignment="1">
      <alignment vertical="center"/>
    </xf>
    <xf numFmtId="2" fontId="15" fillId="7" borderId="34" xfId="0" applyNumberFormat="1" applyFont="1" applyFill="1" applyBorder="1" applyAlignment="1">
      <alignment horizontal="center" vertical="center"/>
    </xf>
    <xf numFmtId="2" fontId="15" fillId="7" borderId="36" xfId="0" applyNumberFormat="1" applyFont="1" applyFill="1" applyBorder="1" applyAlignment="1">
      <alignment horizontal="center" vertical="center"/>
    </xf>
    <xf numFmtId="0" fontId="15" fillId="0" borderId="2" xfId="0" quotePrefix="1" applyFont="1" applyBorder="1" applyAlignment="1">
      <alignment vertical="center"/>
    </xf>
    <xf numFmtId="2" fontId="15" fillId="7" borderId="35" xfId="0" applyNumberFormat="1" applyFont="1" applyFill="1" applyBorder="1" applyAlignment="1">
      <alignment vertical="center"/>
    </xf>
    <xf numFmtId="0" fontId="7" fillId="10" borderId="7" xfId="3" quotePrefix="1" applyFill="1" applyBorder="1" applyAlignment="1">
      <alignment horizontal="left" vertical="center" wrapText="1"/>
    </xf>
    <xf numFmtId="0" fontId="22" fillId="0" borderId="2" xfId="0" applyFont="1" applyFill="1" applyBorder="1" applyAlignment="1">
      <alignment horizontal="center" vertical="center" wrapText="1"/>
    </xf>
    <xf numFmtId="3" fontId="15" fillId="0" borderId="35" xfId="0" quotePrefix="1" applyNumberFormat="1" applyFont="1" applyFill="1" applyBorder="1" applyAlignment="1">
      <alignment horizontal="left" vertical="center"/>
    </xf>
    <xf numFmtId="0" fontId="15" fillId="0" borderId="2" xfId="0" applyFont="1" applyFill="1" applyBorder="1" applyAlignment="1">
      <alignment vertical="center"/>
    </xf>
    <xf numFmtId="0" fontId="15" fillId="0" borderId="2" xfId="0" applyFont="1" applyFill="1" applyBorder="1" applyAlignment="1">
      <alignment horizontal="center" vertical="center"/>
    </xf>
    <xf numFmtId="2" fontId="15" fillId="0" borderId="36" xfId="0" applyNumberFormat="1" applyFont="1" applyFill="1" applyBorder="1" applyAlignment="1">
      <alignment horizontal="center" vertical="center"/>
    </xf>
    <xf numFmtId="2" fontId="15" fillId="0" borderId="35" xfId="0" applyNumberFormat="1" applyFont="1" applyFill="1" applyBorder="1" applyAlignment="1">
      <alignment vertical="center"/>
    </xf>
    <xf numFmtId="0" fontId="15" fillId="0" borderId="35" xfId="0" applyFont="1" applyFill="1" applyBorder="1" applyAlignment="1">
      <alignment vertical="center"/>
    </xf>
    <xf numFmtId="0" fontId="15" fillId="0" borderId="2" xfId="0" quotePrefix="1" applyFont="1" applyFill="1" applyBorder="1" applyAlignment="1">
      <alignment vertical="center"/>
    </xf>
    <xf numFmtId="0" fontId="16" fillId="4" borderId="42" xfId="0" applyFont="1" applyFill="1" applyBorder="1" applyAlignment="1">
      <alignment horizontal="center" vertical="center"/>
    </xf>
    <xf numFmtId="0" fontId="24" fillId="4" borderId="43" xfId="0" applyFont="1" applyFill="1" applyBorder="1" applyAlignment="1">
      <alignment horizontal="center" vertical="center"/>
    </xf>
    <xf numFmtId="0" fontId="15" fillId="8" borderId="32" xfId="0" applyFont="1" applyFill="1" applyBorder="1" applyAlignment="1">
      <alignment horizontal="left" vertical="center"/>
    </xf>
    <xf numFmtId="0" fontId="15" fillId="8" borderId="33" xfId="0" applyFont="1" applyFill="1" applyBorder="1" applyAlignment="1">
      <alignment horizontal="left" vertical="center"/>
    </xf>
    <xf numFmtId="0" fontId="15" fillId="8" borderId="35" xfId="0" quotePrefix="1" applyFont="1" applyFill="1" applyBorder="1" applyAlignment="1">
      <alignment vertical="center"/>
    </xf>
    <xf numFmtId="0" fontId="15" fillId="8" borderId="2" xfId="0" applyFont="1" applyFill="1" applyBorder="1" applyAlignment="1">
      <alignment vertical="center"/>
    </xf>
    <xf numFmtId="3" fontId="15" fillId="8" borderId="35" xfId="0" quotePrefix="1" applyNumberFormat="1" applyFont="1" applyFill="1" applyBorder="1" applyAlignment="1">
      <alignment horizontal="left" vertical="center"/>
    </xf>
    <xf numFmtId="0" fontId="15" fillId="7" borderId="2" xfId="0" quotePrefix="1" applyFont="1" applyFill="1" applyBorder="1" applyAlignment="1">
      <alignment vertical="center"/>
    </xf>
    <xf numFmtId="2" fontId="15" fillId="9" borderId="35" xfId="0" applyNumberFormat="1" applyFont="1" applyFill="1" applyBorder="1" applyAlignment="1">
      <alignment vertical="center"/>
    </xf>
    <xf numFmtId="0" fontId="15" fillId="9" borderId="2" xfId="0" quotePrefix="1" applyFont="1" applyFill="1" applyBorder="1" applyAlignment="1">
      <alignment vertical="center"/>
    </xf>
    <xf numFmtId="3" fontId="15" fillId="5" borderId="35" xfId="0" quotePrefix="1" applyNumberFormat="1" applyFont="1" applyFill="1" applyBorder="1" applyAlignment="1">
      <alignment horizontal="left" vertical="center"/>
    </xf>
    <xf numFmtId="0" fontId="15" fillId="5" borderId="2" xfId="0" applyFont="1" applyFill="1" applyBorder="1" applyAlignment="1">
      <alignment vertical="center"/>
    </xf>
    <xf numFmtId="0" fontId="3" fillId="7" borderId="0" xfId="0" applyFont="1" applyFill="1" applyBorder="1" applyAlignment="1">
      <alignment horizontal="center" wrapText="1"/>
    </xf>
    <xf numFmtId="0" fontId="16" fillId="7" borderId="2" xfId="0" applyFont="1" applyFill="1" applyBorder="1" applyAlignment="1">
      <alignment horizontal="left" vertical="center"/>
    </xf>
    <xf numFmtId="0" fontId="16" fillId="7" borderId="36" xfId="0" applyFont="1" applyFill="1" applyBorder="1" applyAlignment="1">
      <alignment horizontal="left" vertical="center"/>
    </xf>
    <xf numFmtId="0" fontId="16" fillId="7" borderId="37" xfId="0" applyFont="1" applyFill="1" applyBorder="1" applyAlignment="1">
      <alignment horizontal="left" vertical="center"/>
    </xf>
    <xf numFmtId="0" fontId="16" fillId="7" borderId="38" xfId="0" applyFont="1" applyFill="1" applyBorder="1" applyAlignment="1">
      <alignment horizontal="left" vertical="center"/>
    </xf>
    <xf numFmtId="0" fontId="16" fillId="7" borderId="46" xfId="0" applyFont="1" applyFill="1" applyBorder="1" applyAlignment="1">
      <alignment horizontal="left" vertical="center"/>
    </xf>
    <xf numFmtId="0" fontId="16" fillId="7" borderId="43" xfId="0" applyFont="1" applyFill="1" applyBorder="1" applyAlignment="1">
      <alignment horizontal="left" vertical="center"/>
    </xf>
    <xf numFmtId="0" fontId="16" fillId="7" borderId="47" xfId="0" applyFont="1" applyFill="1" applyBorder="1" applyAlignment="1">
      <alignment horizontal="left" vertical="center"/>
    </xf>
    <xf numFmtId="0" fontId="16" fillId="4" borderId="53" xfId="0" applyFont="1" applyFill="1" applyBorder="1" applyAlignment="1">
      <alignment horizontal="center" vertical="center"/>
    </xf>
    <xf numFmtId="0" fontId="16" fillId="4" borderId="30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7" borderId="29" xfId="0" applyFont="1" applyFill="1" applyBorder="1" applyAlignment="1">
      <alignment horizontal="center" vertical="center"/>
    </xf>
    <xf numFmtId="0" fontId="16" fillId="7" borderId="30" xfId="0" applyFont="1" applyFill="1" applyBorder="1" applyAlignment="1">
      <alignment horizontal="center" vertical="center"/>
    </xf>
    <xf numFmtId="0" fontId="16" fillId="7" borderId="31" xfId="0" applyFont="1" applyFill="1" applyBorder="1" applyAlignment="1">
      <alignment horizontal="center" vertical="center"/>
    </xf>
    <xf numFmtId="0" fontId="16" fillId="7" borderId="40" xfId="0" applyFont="1" applyFill="1" applyBorder="1" applyAlignment="1">
      <alignment horizontal="center" vertical="center"/>
    </xf>
    <xf numFmtId="0" fontId="16" fillId="7" borderId="3" xfId="0" applyFont="1" applyFill="1" applyBorder="1" applyAlignment="1">
      <alignment horizontal="center" vertical="center"/>
    </xf>
    <xf numFmtId="0" fontId="16" fillId="7" borderId="41" xfId="0" applyFont="1" applyFill="1" applyBorder="1" applyAlignment="1">
      <alignment horizontal="center" vertical="center"/>
    </xf>
    <xf numFmtId="0" fontId="16" fillId="7" borderId="45" xfId="0" applyFont="1" applyFill="1" applyBorder="1" applyAlignment="1">
      <alignment horizontal="left" vertical="center"/>
    </xf>
    <xf numFmtId="0" fontId="7" fillId="7" borderId="15" xfId="6" quotePrefix="1" applyFill="1" applyBorder="1" applyAlignment="1">
      <alignment horizontal="right" vertical="center" wrapText="1"/>
    </xf>
    <xf numFmtId="0" fontId="7" fillId="7" borderId="16" xfId="6" quotePrefix="1" applyFill="1" applyBorder="1" applyAlignment="1">
      <alignment horizontal="right" vertical="center" wrapText="1"/>
    </xf>
    <xf numFmtId="0" fontId="19" fillId="7" borderId="50" xfId="6" quotePrefix="1" applyFont="1" applyFill="1" applyBorder="1" applyAlignment="1">
      <alignment horizontal="right" vertical="center" wrapText="1"/>
    </xf>
    <xf numFmtId="0" fontId="19" fillId="7" borderId="51" xfId="6" quotePrefix="1" applyFont="1" applyFill="1" applyBorder="1" applyAlignment="1">
      <alignment horizontal="right" vertical="center" wrapText="1"/>
    </xf>
    <xf numFmtId="0" fontId="6" fillId="7" borderId="1" xfId="13" quotePrefix="1" applyFont="1" applyFill="1" applyBorder="1" applyAlignment="1">
      <alignment horizontal="left" vertical="center" wrapText="1"/>
    </xf>
    <xf numFmtId="0" fontId="6" fillId="7" borderId="1" xfId="13" applyFont="1" applyFill="1" applyBorder="1" applyAlignment="1">
      <alignment horizontal="left" vertical="center" wrapText="1"/>
    </xf>
    <xf numFmtId="2" fontId="6" fillId="7" borderId="1" xfId="13" applyNumberFormat="1" applyFont="1" applyFill="1" applyBorder="1" applyAlignment="1">
      <alignment horizontal="left" vertical="center" wrapText="1"/>
    </xf>
    <xf numFmtId="0" fontId="6" fillId="7" borderId="1" xfId="21" quotePrefix="1" applyFont="1" applyFill="1" applyBorder="1" applyAlignment="1">
      <alignment horizontal="left" vertical="center" wrapText="1"/>
    </xf>
    <xf numFmtId="0" fontId="6" fillId="7" borderId="1" xfId="21" applyFont="1" applyFill="1" applyBorder="1" applyAlignment="1">
      <alignment horizontal="left" vertical="center" wrapText="1"/>
    </xf>
    <xf numFmtId="2" fontId="6" fillId="7" borderId="1" xfId="21" applyNumberFormat="1" applyFont="1" applyFill="1" applyBorder="1" applyAlignment="1">
      <alignment horizontal="left" vertical="center" wrapText="1"/>
    </xf>
    <xf numFmtId="0" fontId="6" fillId="7" borderId="1" xfId="22" quotePrefix="1" applyFont="1" applyFill="1" applyBorder="1" applyAlignment="1">
      <alignment horizontal="center" vertical="center" wrapText="1"/>
    </xf>
    <xf numFmtId="0" fontId="6" fillId="7" borderId="1" xfId="22" applyFont="1" applyFill="1" applyBorder="1" applyAlignment="1">
      <alignment horizontal="center" vertical="center" wrapText="1"/>
    </xf>
    <xf numFmtId="2" fontId="6" fillId="7" borderId="1" xfId="22" applyNumberFormat="1" applyFont="1" applyFill="1" applyBorder="1" applyAlignment="1">
      <alignment horizontal="center" vertical="center" wrapText="1"/>
    </xf>
    <xf numFmtId="0" fontId="7" fillId="7" borderId="12" xfId="6" quotePrefix="1" applyFill="1" applyBorder="1" applyAlignment="1">
      <alignment horizontal="right" vertical="center" wrapText="1"/>
    </xf>
    <xf numFmtId="0" fontId="7" fillId="7" borderId="13" xfId="6" quotePrefix="1" applyFill="1" applyBorder="1" applyAlignment="1">
      <alignment horizontal="right" vertical="center" wrapText="1"/>
    </xf>
    <xf numFmtId="0" fontId="6" fillId="7" borderId="2" xfId="13" quotePrefix="1" applyFont="1" applyFill="1" applyBorder="1" applyAlignment="1">
      <alignment horizontal="left" vertical="center" wrapText="1"/>
    </xf>
    <xf numFmtId="0" fontId="6" fillId="7" borderId="2" xfId="13" applyFont="1" applyFill="1" applyBorder="1" applyAlignment="1">
      <alignment horizontal="left" vertical="center" wrapText="1"/>
    </xf>
    <xf numFmtId="2" fontId="6" fillId="7" borderId="2" xfId="13" applyNumberFormat="1" applyFont="1" applyFill="1" applyBorder="1" applyAlignment="1">
      <alignment horizontal="left" vertical="center" wrapText="1"/>
    </xf>
    <xf numFmtId="0" fontId="6" fillId="7" borderId="2" xfId="22" quotePrefix="1" applyFont="1" applyFill="1" applyBorder="1" applyAlignment="1">
      <alignment horizontal="center" vertical="center" wrapText="1"/>
    </xf>
    <xf numFmtId="0" fontId="6" fillId="7" borderId="2" xfId="22" applyFont="1" applyFill="1" applyBorder="1" applyAlignment="1">
      <alignment horizontal="center" vertical="center" wrapText="1"/>
    </xf>
    <xf numFmtId="2" fontId="6" fillId="7" borderId="2" xfId="22" applyNumberFormat="1" applyFont="1" applyFill="1" applyBorder="1" applyAlignment="1">
      <alignment horizontal="center" vertical="center" wrapText="1"/>
    </xf>
    <xf numFmtId="0" fontId="19" fillId="6" borderId="50" xfId="6" quotePrefix="1" applyFont="1" applyFill="1" applyBorder="1" applyAlignment="1">
      <alignment horizontal="right" vertical="center" wrapText="1"/>
    </xf>
    <xf numFmtId="0" fontId="19" fillId="6" borderId="51" xfId="6" quotePrefix="1" applyFont="1" applyFill="1" applyBorder="1" applyAlignment="1">
      <alignment horizontal="right" vertical="center" wrapText="1"/>
    </xf>
    <xf numFmtId="0" fontId="7" fillId="6" borderId="12" xfId="6" quotePrefix="1" applyFill="1" applyBorder="1" applyAlignment="1">
      <alignment horizontal="right" vertical="center" wrapText="1"/>
    </xf>
    <xf numFmtId="0" fontId="7" fillId="6" borderId="13" xfId="6" quotePrefix="1" applyFill="1" applyBorder="1" applyAlignment="1">
      <alignment horizontal="right" vertical="center" wrapText="1"/>
    </xf>
    <xf numFmtId="0" fontId="7" fillId="6" borderId="15" xfId="6" quotePrefix="1" applyFill="1" applyBorder="1" applyAlignment="1">
      <alignment horizontal="right" vertical="center" wrapText="1"/>
    </xf>
    <xf numFmtId="0" fontId="7" fillId="6" borderId="16" xfId="6" quotePrefix="1" applyFill="1" applyBorder="1" applyAlignment="1">
      <alignment horizontal="right" vertical="center" wrapText="1"/>
    </xf>
    <xf numFmtId="0" fontId="6" fillId="6" borderId="2" xfId="13" quotePrefix="1" applyFont="1" applyFill="1" applyBorder="1" applyAlignment="1">
      <alignment horizontal="left" vertical="center" wrapText="1"/>
    </xf>
    <xf numFmtId="0" fontId="6" fillId="6" borderId="2" xfId="13" applyFont="1" applyFill="1" applyBorder="1" applyAlignment="1">
      <alignment horizontal="left" vertical="center" wrapText="1"/>
    </xf>
    <xf numFmtId="2" fontId="6" fillId="6" borderId="2" xfId="13" applyNumberFormat="1" applyFont="1" applyFill="1" applyBorder="1" applyAlignment="1">
      <alignment horizontal="left" vertical="center" wrapText="1"/>
    </xf>
    <xf numFmtId="0" fontId="6" fillId="6" borderId="2" xfId="22" quotePrefix="1" applyFont="1" applyFill="1" applyBorder="1" applyAlignment="1">
      <alignment horizontal="center" vertical="center" wrapText="1"/>
    </xf>
    <xf numFmtId="0" fontId="6" fillId="6" borderId="2" xfId="22" applyFont="1" applyFill="1" applyBorder="1" applyAlignment="1">
      <alignment horizontal="center" vertical="center" wrapText="1"/>
    </xf>
    <xf numFmtId="2" fontId="6" fillId="6" borderId="2" xfId="22" applyNumberFormat="1" applyFont="1" applyFill="1" applyBorder="1" applyAlignment="1">
      <alignment horizontal="center" vertical="center" wrapText="1"/>
    </xf>
    <xf numFmtId="0" fontId="7" fillId="7" borderId="5" xfId="6" quotePrefix="1" applyFill="1" applyBorder="1" applyAlignment="1">
      <alignment horizontal="right" vertical="center" wrapText="1"/>
    </xf>
    <xf numFmtId="0" fontId="7" fillId="7" borderId="0" xfId="6" quotePrefix="1" applyFill="1" applyBorder="1" applyAlignment="1">
      <alignment horizontal="right" vertical="center" wrapText="1"/>
    </xf>
    <xf numFmtId="0" fontId="7" fillId="7" borderId="28" xfId="6" quotePrefix="1" applyFill="1" applyBorder="1" applyAlignment="1">
      <alignment horizontal="right" vertical="center" wrapText="1"/>
    </xf>
    <xf numFmtId="0" fontId="7" fillId="6" borderId="15" xfId="6" quotePrefix="1" applyFont="1" applyFill="1" applyBorder="1" applyAlignment="1">
      <alignment horizontal="right" vertical="center" wrapText="1"/>
    </xf>
    <xf numFmtId="0" fontId="7" fillId="6" borderId="16" xfId="6" quotePrefix="1" applyFont="1" applyFill="1" applyBorder="1" applyAlignment="1">
      <alignment horizontal="right" vertical="center" wrapText="1"/>
    </xf>
    <xf numFmtId="0" fontId="7" fillId="6" borderId="5" xfId="6" quotePrefix="1" applyFont="1" applyFill="1" applyBorder="1" applyAlignment="1">
      <alignment horizontal="right" vertical="center" wrapText="1"/>
    </xf>
    <xf numFmtId="0" fontId="7" fillId="6" borderId="0" xfId="6" quotePrefix="1" applyFont="1" applyFill="1" applyBorder="1" applyAlignment="1">
      <alignment horizontal="right" vertical="center" wrapText="1"/>
    </xf>
    <xf numFmtId="0" fontId="7" fillId="6" borderId="28" xfId="6" quotePrefix="1" applyFont="1" applyFill="1" applyBorder="1" applyAlignment="1">
      <alignment horizontal="right" vertical="center" wrapText="1"/>
    </xf>
    <xf numFmtId="0" fontId="7" fillId="6" borderId="12" xfId="6" quotePrefix="1" applyFont="1" applyFill="1" applyBorder="1" applyAlignment="1">
      <alignment horizontal="right" vertical="center" wrapText="1"/>
    </xf>
    <xf numFmtId="0" fontId="7" fillId="6" borderId="13" xfId="6" quotePrefix="1" applyFont="1" applyFill="1" applyBorder="1" applyAlignment="1">
      <alignment horizontal="right" vertical="center" wrapText="1"/>
    </xf>
    <xf numFmtId="0" fontId="7" fillId="6" borderId="5" xfId="6" quotePrefix="1" applyFill="1" applyBorder="1" applyAlignment="1">
      <alignment horizontal="right" vertical="center" wrapText="1"/>
    </xf>
    <xf numFmtId="0" fontId="7" fillId="6" borderId="0" xfId="6" quotePrefix="1" applyFill="1" applyBorder="1" applyAlignment="1">
      <alignment horizontal="right" vertical="center" wrapText="1"/>
    </xf>
    <xf numFmtId="0" fontId="7" fillId="6" borderId="28" xfId="6" quotePrefix="1" applyFill="1" applyBorder="1" applyAlignment="1">
      <alignment horizontal="right" vertical="center" wrapText="1"/>
    </xf>
    <xf numFmtId="0" fontId="6" fillId="6" borderId="2" xfId="21" quotePrefix="1" applyFont="1" applyFill="1" applyBorder="1" applyAlignment="1">
      <alignment horizontal="left" vertical="center" wrapText="1"/>
    </xf>
    <xf numFmtId="0" fontId="6" fillId="6" borderId="2" xfId="21" applyFont="1" applyFill="1" applyBorder="1" applyAlignment="1">
      <alignment horizontal="left" vertical="center" wrapText="1"/>
    </xf>
    <xf numFmtId="2" fontId="6" fillId="6" borderId="2" xfId="21" applyNumberFormat="1" applyFont="1" applyFill="1" applyBorder="1" applyAlignment="1">
      <alignment horizontal="left" vertical="center" wrapText="1"/>
    </xf>
    <xf numFmtId="0" fontId="6" fillId="0" borderId="2" xfId="21" quotePrefix="1" applyFont="1" applyFill="1" applyBorder="1" applyAlignment="1">
      <alignment horizontal="left" vertical="center" wrapText="1"/>
    </xf>
    <xf numFmtId="0" fontId="6" fillId="0" borderId="2" xfId="21" applyFont="1" applyFill="1" applyBorder="1" applyAlignment="1">
      <alignment horizontal="left" vertical="center" wrapText="1"/>
    </xf>
    <xf numFmtId="2" fontId="6" fillId="0" borderId="2" xfId="21" applyNumberFormat="1" applyFont="1" applyFill="1" applyBorder="1" applyAlignment="1">
      <alignment horizontal="left" vertical="center" wrapText="1"/>
    </xf>
    <xf numFmtId="0" fontId="6" fillId="10" borderId="2" xfId="21" quotePrefix="1" applyFont="1" applyFill="1" applyBorder="1" applyAlignment="1">
      <alignment horizontal="left" vertical="center" wrapText="1"/>
    </xf>
    <xf numFmtId="0" fontId="6" fillId="10" borderId="2" xfId="21" applyFont="1" applyFill="1" applyBorder="1" applyAlignment="1">
      <alignment horizontal="left" vertical="center" wrapText="1"/>
    </xf>
    <xf numFmtId="2" fontId="6" fillId="10" borderId="2" xfId="21" applyNumberFormat="1" applyFont="1" applyFill="1" applyBorder="1" applyAlignment="1">
      <alignment horizontal="left" vertical="center" wrapText="1"/>
    </xf>
  </cellXfs>
  <cellStyles count="29">
    <cellStyle name="Normal" xfId="0" builtinId="0"/>
    <cellStyle name="Normal 2" xfId="26"/>
    <cellStyle name="Normal 2 2" xfId="27"/>
    <cellStyle name="Normal 3" xfId="28"/>
    <cellStyle name="S0" xfId="1"/>
    <cellStyle name="S1" xfId="2"/>
    <cellStyle name="S10" xfId="3"/>
    <cellStyle name="S11" xfId="4"/>
    <cellStyle name="S12" xfId="5"/>
    <cellStyle name="S13" xfId="6"/>
    <cellStyle name="S14" xfId="7"/>
    <cellStyle name="S15" xfId="8"/>
    <cellStyle name="S16" xfId="9"/>
    <cellStyle name="S17" xfId="10"/>
    <cellStyle name="S18" xfId="11"/>
    <cellStyle name="S19" xfId="12"/>
    <cellStyle name="S2" xfId="13"/>
    <cellStyle name="S20" xfId="14"/>
    <cellStyle name="S21" xfId="15"/>
    <cellStyle name="S22" xfId="16"/>
    <cellStyle name="S23" xfId="17"/>
    <cellStyle name="S24" xfId="18"/>
    <cellStyle name="S3" xfId="19"/>
    <cellStyle name="S4" xfId="20"/>
    <cellStyle name="S5" xfId="21"/>
    <cellStyle name="S6" xfId="22"/>
    <cellStyle name="S7" xfId="23"/>
    <cellStyle name="S8" xfId="24"/>
    <cellStyle name="S9" xf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">
    <tabColor rgb="FFC00000"/>
  </sheetPr>
  <dimension ref="B2:F32"/>
  <sheetViews>
    <sheetView zoomScale="85" zoomScaleNormal="85" workbookViewId="0">
      <selection activeCell="C4" sqref="C4"/>
    </sheetView>
  </sheetViews>
  <sheetFormatPr defaultColWidth="9.140625" defaultRowHeight="15" customHeight="1" x14ac:dyDescent="0.25"/>
  <cols>
    <col min="1" max="1" width="1.28515625" style="75" customWidth="1"/>
    <col min="2" max="2" width="13.7109375" style="75" customWidth="1"/>
    <col min="3" max="3" width="48.5703125" style="75" customWidth="1"/>
    <col min="4" max="4" width="6.28515625" style="79" customWidth="1"/>
    <col min="5" max="5" width="18.42578125" style="75" customWidth="1"/>
    <col min="6" max="16384" width="9.140625" style="75"/>
  </cols>
  <sheetData>
    <row r="2" spans="2:6" ht="15" customHeight="1" thickBot="1" x14ac:dyDescent="0.3">
      <c r="B2" s="256" t="s">
        <v>100</v>
      </c>
      <c r="C2" s="256"/>
      <c r="D2" s="256"/>
      <c r="E2" s="256"/>
    </row>
    <row r="3" spans="2:6" s="76" customFormat="1" x14ac:dyDescent="0.25">
      <c r="B3" s="80" t="s">
        <v>47</v>
      </c>
      <c r="C3" s="81" t="s">
        <v>48</v>
      </c>
      <c r="D3" s="81" t="s">
        <v>99</v>
      </c>
      <c r="E3" s="82" t="s">
        <v>46</v>
      </c>
      <c r="F3" s="77"/>
    </row>
    <row r="4" spans="2:6" ht="15" customHeight="1" x14ac:dyDescent="0.25">
      <c r="B4" s="83" t="s">
        <v>32</v>
      </c>
      <c r="C4" s="67" t="s">
        <v>33</v>
      </c>
      <c r="D4" s="78" t="s">
        <v>45</v>
      </c>
      <c r="E4" s="84">
        <v>10.85</v>
      </c>
    </row>
    <row r="5" spans="2:6" ht="15" customHeight="1" x14ac:dyDescent="0.25">
      <c r="B5" s="83" t="s">
        <v>21</v>
      </c>
      <c r="C5" s="67" t="s">
        <v>22</v>
      </c>
      <c r="D5" s="78" t="s">
        <v>45</v>
      </c>
      <c r="E5" s="84">
        <v>8.1</v>
      </c>
    </row>
    <row r="6" spans="2:6" ht="15" customHeight="1" x14ac:dyDescent="0.25">
      <c r="B6" s="83" t="s">
        <v>14</v>
      </c>
      <c r="C6" s="67" t="s">
        <v>15</v>
      </c>
      <c r="D6" s="78" t="s">
        <v>45</v>
      </c>
      <c r="E6" s="84">
        <v>7.95</v>
      </c>
    </row>
    <row r="7" spans="2:6" ht="15" customHeight="1" x14ac:dyDescent="0.25">
      <c r="B7" s="83" t="s">
        <v>93</v>
      </c>
      <c r="C7" s="67" t="s">
        <v>54</v>
      </c>
      <c r="D7" s="78" t="s">
        <v>45</v>
      </c>
      <c r="E7" s="84">
        <v>10.85</v>
      </c>
    </row>
    <row r="8" spans="2:6" ht="15" customHeight="1" thickBot="1" x14ac:dyDescent="0.3">
      <c r="B8" s="85" t="s">
        <v>94</v>
      </c>
      <c r="C8" s="86" t="s">
        <v>83</v>
      </c>
      <c r="D8" s="87" t="s">
        <v>45</v>
      </c>
      <c r="E8" s="88">
        <v>10.85</v>
      </c>
    </row>
    <row r="10" spans="2:6" ht="15" customHeight="1" thickBot="1" x14ac:dyDescent="0.3">
      <c r="B10" s="256" t="s">
        <v>101</v>
      </c>
      <c r="C10" s="256"/>
      <c r="D10" s="256"/>
      <c r="E10" s="256"/>
    </row>
    <row r="11" spans="2:6" ht="15" customHeight="1" x14ac:dyDescent="0.25">
      <c r="B11" s="89" t="s">
        <v>61</v>
      </c>
      <c r="C11" s="90" t="s">
        <v>50</v>
      </c>
      <c r="D11" s="91" t="s">
        <v>49</v>
      </c>
      <c r="E11" s="92">
        <v>0.24</v>
      </c>
    </row>
    <row r="12" spans="2:6" ht="15" customHeight="1" x14ac:dyDescent="0.25">
      <c r="B12" s="93" t="s">
        <v>62</v>
      </c>
      <c r="C12" s="17" t="s">
        <v>63</v>
      </c>
      <c r="D12" s="68" t="s">
        <v>49</v>
      </c>
      <c r="E12" s="84">
        <v>0.28000000000000003</v>
      </c>
    </row>
    <row r="13" spans="2:6" ht="15" customHeight="1" x14ac:dyDescent="0.25">
      <c r="B13" s="94" t="s">
        <v>51</v>
      </c>
      <c r="C13" s="67" t="s">
        <v>52</v>
      </c>
      <c r="D13" s="68" t="s">
        <v>13</v>
      </c>
      <c r="E13" s="84">
        <v>98.75</v>
      </c>
    </row>
    <row r="14" spans="2:6" ht="15" customHeight="1" x14ac:dyDescent="0.25">
      <c r="B14" s="83" t="s">
        <v>95</v>
      </c>
      <c r="C14" s="67" t="s">
        <v>53</v>
      </c>
      <c r="D14" s="68" t="s">
        <v>13</v>
      </c>
      <c r="E14" s="84">
        <v>5.6</v>
      </c>
    </row>
    <row r="15" spans="2:6" ht="15" customHeight="1" x14ac:dyDescent="0.25">
      <c r="B15" s="95" t="s">
        <v>56</v>
      </c>
      <c r="C15" s="67" t="s">
        <v>55</v>
      </c>
      <c r="D15" s="78" t="s">
        <v>13</v>
      </c>
      <c r="E15" s="84">
        <v>16</v>
      </c>
    </row>
    <row r="16" spans="2:6" ht="15" customHeight="1" x14ac:dyDescent="0.25">
      <c r="B16" s="94" t="s">
        <v>57</v>
      </c>
      <c r="C16" s="67" t="s">
        <v>58</v>
      </c>
      <c r="D16" s="78" t="s">
        <v>92</v>
      </c>
      <c r="E16" s="84">
        <v>176</v>
      </c>
    </row>
    <row r="17" spans="2:5" ht="15" customHeight="1" x14ac:dyDescent="0.25">
      <c r="B17" s="94" t="s">
        <v>59</v>
      </c>
      <c r="C17" s="67" t="s">
        <v>60</v>
      </c>
      <c r="D17" s="78" t="s">
        <v>92</v>
      </c>
      <c r="E17" s="84">
        <v>125</v>
      </c>
    </row>
    <row r="18" spans="2:5" ht="15" customHeight="1" x14ac:dyDescent="0.25">
      <c r="B18" s="95" t="s">
        <v>64</v>
      </c>
      <c r="C18" s="67" t="s">
        <v>65</v>
      </c>
      <c r="D18" s="78" t="s">
        <v>25</v>
      </c>
      <c r="E18" s="84">
        <v>12.16</v>
      </c>
    </row>
    <row r="19" spans="2:5" ht="15" customHeight="1" x14ac:dyDescent="0.25">
      <c r="B19" s="95" t="s">
        <v>69</v>
      </c>
      <c r="C19" s="67" t="s">
        <v>70</v>
      </c>
      <c r="D19" s="78" t="s">
        <v>25</v>
      </c>
      <c r="E19" s="84">
        <v>14.3</v>
      </c>
    </row>
    <row r="20" spans="2:5" ht="15" customHeight="1" x14ac:dyDescent="0.25">
      <c r="B20" s="94" t="s">
        <v>66</v>
      </c>
      <c r="C20" s="67" t="s">
        <v>67</v>
      </c>
      <c r="D20" s="78" t="s">
        <v>68</v>
      </c>
      <c r="E20" s="84">
        <v>0.44</v>
      </c>
    </row>
    <row r="21" spans="2:5" ht="15" customHeight="1" x14ac:dyDescent="0.25">
      <c r="B21" s="95" t="s">
        <v>71</v>
      </c>
      <c r="C21" s="67" t="s">
        <v>74</v>
      </c>
      <c r="D21" s="78" t="s">
        <v>25</v>
      </c>
      <c r="E21" s="84">
        <v>6.15</v>
      </c>
    </row>
    <row r="22" spans="2:5" ht="15" customHeight="1" x14ac:dyDescent="0.25">
      <c r="B22" s="95" t="s">
        <v>75</v>
      </c>
      <c r="C22" s="67" t="s">
        <v>76</v>
      </c>
      <c r="D22" s="78" t="s">
        <v>25</v>
      </c>
      <c r="E22" s="84">
        <v>6.85</v>
      </c>
    </row>
    <row r="23" spans="2:5" ht="15" customHeight="1" x14ac:dyDescent="0.25">
      <c r="B23" s="94" t="s">
        <v>72</v>
      </c>
      <c r="C23" s="67" t="s">
        <v>73</v>
      </c>
      <c r="D23" s="78" t="s">
        <v>68</v>
      </c>
      <c r="E23" s="84">
        <v>0.4</v>
      </c>
    </row>
    <row r="24" spans="2:5" ht="15" customHeight="1" x14ac:dyDescent="0.25">
      <c r="B24" s="83" t="s">
        <v>96</v>
      </c>
      <c r="C24" s="67" t="s">
        <v>77</v>
      </c>
      <c r="D24" s="68" t="s">
        <v>45</v>
      </c>
      <c r="E24" s="84">
        <v>34.08</v>
      </c>
    </row>
    <row r="25" spans="2:5" ht="15" customHeight="1" x14ac:dyDescent="0.25">
      <c r="B25" s="94" t="s">
        <v>78</v>
      </c>
      <c r="C25" s="67" t="s">
        <v>79</v>
      </c>
      <c r="D25" s="68" t="s">
        <v>13</v>
      </c>
      <c r="E25" s="84">
        <v>0.49</v>
      </c>
    </row>
    <row r="26" spans="2:5" ht="15" customHeight="1" x14ac:dyDescent="0.25">
      <c r="B26" s="94" t="s">
        <v>80</v>
      </c>
      <c r="C26" s="67" t="s">
        <v>81</v>
      </c>
      <c r="D26" s="68" t="s">
        <v>25</v>
      </c>
      <c r="E26" s="84">
        <v>1</v>
      </c>
    </row>
    <row r="27" spans="2:5" ht="15" customHeight="1" x14ac:dyDescent="0.25">
      <c r="B27" s="94" t="s">
        <v>82</v>
      </c>
      <c r="C27" s="67" t="s">
        <v>84</v>
      </c>
      <c r="D27" s="68" t="s">
        <v>68</v>
      </c>
      <c r="E27" s="84">
        <v>0.21</v>
      </c>
    </row>
    <row r="28" spans="2:5" ht="15" customHeight="1" x14ac:dyDescent="0.25">
      <c r="B28" s="94">
        <v>10102</v>
      </c>
      <c r="C28" s="67" t="s">
        <v>85</v>
      </c>
      <c r="D28" s="78" t="s">
        <v>13</v>
      </c>
      <c r="E28" s="84">
        <v>103.99</v>
      </c>
    </row>
    <row r="29" spans="2:5" ht="15" customHeight="1" x14ac:dyDescent="0.25">
      <c r="B29" s="94" t="s">
        <v>86</v>
      </c>
      <c r="C29" s="67" t="s">
        <v>87</v>
      </c>
      <c r="D29" s="68" t="s">
        <v>13</v>
      </c>
      <c r="E29" s="84">
        <v>250.26</v>
      </c>
    </row>
    <row r="30" spans="2:5" ht="15" customHeight="1" x14ac:dyDescent="0.25">
      <c r="B30" s="96" t="s">
        <v>88</v>
      </c>
      <c r="C30" s="69" t="s">
        <v>89</v>
      </c>
      <c r="D30" s="70" t="s">
        <v>90</v>
      </c>
      <c r="E30" s="97">
        <v>0.75</v>
      </c>
    </row>
    <row r="31" spans="2:5" ht="15" customHeight="1" x14ac:dyDescent="0.25">
      <c r="B31" s="98" t="s">
        <v>98</v>
      </c>
      <c r="C31" s="69" t="s">
        <v>81</v>
      </c>
      <c r="D31" s="70" t="s">
        <v>25</v>
      </c>
      <c r="E31" s="97">
        <v>1.5</v>
      </c>
    </row>
    <row r="32" spans="2:5" ht="15" customHeight="1" thickBot="1" x14ac:dyDescent="0.3">
      <c r="B32" s="85" t="s">
        <v>97</v>
      </c>
      <c r="C32" s="86" t="s">
        <v>91</v>
      </c>
      <c r="D32" s="99" t="s">
        <v>49</v>
      </c>
      <c r="E32" s="88">
        <v>0.45</v>
      </c>
    </row>
  </sheetData>
  <mergeCells count="2">
    <mergeCell ref="B2:E2"/>
    <mergeCell ref="B10:E10"/>
  </mergeCells>
  <pageMargins left="0.46944444444444439" right="0.3611111111111111" top="0.54166666666666663" bottom="0.57777777777777783" header="0.3" footer="0.3"/>
  <pageSetup paperSize="9" orientation="portrait" r:id="rId1"/>
  <rowBreaks count="107" manualBreakCount="107">
    <brk id="2" max="16383" man="1"/>
    <brk id="18" max="16383" man="1"/>
    <brk id="33" max="16383" man="1"/>
    <brk id="48" max="16383" man="1"/>
    <brk id="63" max="16383" man="1"/>
    <brk id="78" max="16383" man="1"/>
    <brk id="92" max="16383" man="1"/>
    <brk id="107" max="16383" man="1"/>
    <brk id="132" max="16383" man="1"/>
    <brk id="157" max="16383" man="1"/>
    <brk id="182" max="16383" man="1"/>
    <brk id="207" max="16383" man="1"/>
    <brk id="232" max="16383" man="1"/>
    <brk id="257" max="16383" man="1"/>
    <brk id="282" max="16383" man="1"/>
    <brk id="307" max="16383" man="1"/>
    <brk id="332" max="16383" man="1"/>
    <brk id="357" max="16383" man="1"/>
    <brk id="382" max="16383" man="1"/>
    <brk id="407" max="16383" man="1"/>
    <brk id="432" max="16383" man="1"/>
    <brk id="457" max="16383" man="1"/>
    <brk id="482" max="16383" man="1"/>
    <brk id="507" max="16383" man="1"/>
    <brk id="532" max="16383" man="1"/>
    <brk id="557" max="16383" man="1"/>
    <brk id="582" max="16383" man="1"/>
    <brk id="607" max="16383" man="1"/>
    <brk id="632" max="16383" man="1"/>
    <brk id="657" max="16383" man="1"/>
    <brk id="682" max="16383" man="1"/>
    <brk id="707" max="16383" man="1"/>
    <brk id="732" max="16383" man="1"/>
    <brk id="757" max="16383" man="1"/>
    <brk id="782" max="16383" man="1"/>
    <brk id="807" max="16383" man="1"/>
    <brk id="832" max="16383" man="1"/>
    <brk id="857" max="16383" man="1"/>
    <brk id="882" max="16383" man="1"/>
    <brk id="907" max="16383" man="1"/>
    <brk id="932" max="16383" man="1"/>
    <brk id="957" max="16383" man="1"/>
    <brk id="982" max="16383" man="1"/>
    <brk id="1007" max="16383" man="1"/>
    <brk id="1032" max="16383" man="1"/>
    <brk id="1057" max="16383" man="1"/>
    <brk id="1082" max="16383" man="1"/>
    <brk id="1107" max="16383" man="1"/>
    <brk id="1132" max="16383" man="1"/>
    <brk id="1157" max="16383" man="1"/>
    <brk id="1182" max="16383" man="1"/>
    <brk id="1207" max="16383" man="1"/>
    <brk id="1232" max="16383" man="1"/>
    <brk id="1257" max="16383" man="1"/>
    <brk id="1282" max="16383" man="1"/>
    <brk id="1307" max="16383" man="1"/>
    <brk id="1332" max="16383" man="1"/>
    <brk id="1357" max="16383" man="1"/>
    <brk id="1382" max="16383" man="1"/>
    <brk id="1407" max="16383" man="1"/>
    <brk id="1432" max="16383" man="1"/>
    <brk id="1457" max="16383" man="1"/>
    <brk id="1482" max="16383" man="1"/>
    <brk id="1507" max="16383" man="1"/>
    <brk id="1532" max="16383" man="1"/>
    <brk id="1557" max="16383" man="1"/>
    <brk id="1582" max="16383" man="1"/>
    <brk id="1607" max="16383" man="1"/>
    <brk id="1632" max="16383" man="1"/>
    <brk id="1657" max="16383" man="1"/>
    <brk id="1682" max="16383" man="1"/>
    <brk id="1707" max="16383" man="1"/>
    <brk id="1732" max="16383" man="1"/>
    <brk id="1757" max="16383" man="1"/>
    <brk id="1782" max="16383" man="1"/>
    <brk id="1807" max="16383" man="1"/>
    <brk id="1832" max="16383" man="1"/>
    <brk id="1857" max="16383" man="1"/>
    <brk id="1882" max="16383" man="1"/>
    <brk id="1907" max="16383" man="1"/>
    <brk id="1927" max="16383" man="1"/>
    <brk id="1953" max="16383" man="1"/>
    <brk id="1979" max="16383" man="1"/>
    <brk id="2003" max="16383" man="1"/>
    <brk id="2027" max="16383" man="1"/>
    <brk id="2047" max="16383" man="1"/>
    <brk id="2073" max="16383" man="1"/>
    <brk id="2099" max="16383" man="1"/>
    <brk id="2123" max="16383" man="1"/>
    <brk id="2147" max="16383" man="1"/>
    <brk id="2167" max="16383" man="1"/>
    <brk id="2193" max="16383" man="1"/>
    <brk id="2219" max="16383" man="1"/>
    <brk id="2243" max="16383" man="1"/>
    <brk id="2267" max="16383" man="1"/>
    <brk id="2287" max="16383" man="1"/>
    <brk id="2313" max="16383" man="1"/>
    <brk id="2339" max="16383" man="1"/>
    <brk id="2363" max="16383" man="1"/>
    <brk id="2387" max="16383" man="1"/>
    <brk id="2415" max="16383" man="1"/>
    <brk id="2442" max="16383" man="1"/>
    <brk id="2470" max="16383" man="1"/>
    <brk id="2497" max="16383" man="1"/>
    <brk id="2525" max="16383" man="1"/>
    <brk id="2552" max="16383" man="1"/>
    <brk id="258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2">
    <tabColor rgb="FFFF0000"/>
  </sheetPr>
  <dimension ref="B1:O66"/>
  <sheetViews>
    <sheetView zoomScale="85" zoomScaleNormal="85" workbookViewId="0">
      <selection activeCell="A45" sqref="A45:XFD47"/>
    </sheetView>
  </sheetViews>
  <sheetFormatPr defaultRowHeight="15" customHeight="1" x14ac:dyDescent="0.25"/>
  <cols>
    <col min="1" max="1" width="3" style="197" customWidth="1"/>
    <col min="2" max="2" width="18.85546875" style="197" customWidth="1"/>
    <col min="3" max="3" width="111.7109375" style="197" bestFit="1" customWidth="1"/>
    <col min="4" max="4" width="12.140625" style="219" bestFit="1" customWidth="1"/>
    <col min="5" max="5" width="12" style="219" bestFit="1" customWidth="1"/>
    <col min="6" max="6" width="3.28515625" style="221" customWidth="1"/>
    <col min="7" max="7" width="14.140625" style="197" customWidth="1"/>
    <col min="8" max="8" width="98.28515625" style="197" customWidth="1"/>
    <col min="9" max="9" width="15.5703125" style="197" customWidth="1"/>
    <col min="10" max="10" width="11.5703125" style="197" bestFit="1" customWidth="1"/>
    <col min="11" max="11" width="14.28515625" style="197" customWidth="1"/>
    <col min="12" max="12" width="13.7109375" style="197" customWidth="1"/>
    <col min="13" max="13" width="9.140625" style="197" customWidth="1"/>
    <col min="14" max="14" width="20.28515625" style="197" bestFit="1" customWidth="1"/>
    <col min="15" max="15" width="135.140625" style="197" bestFit="1" customWidth="1"/>
    <col min="16" max="16384" width="9.140625" style="197"/>
  </cols>
  <sheetData>
    <row r="1" spans="2:15" ht="15" customHeight="1" thickBot="1" x14ac:dyDescent="0.3"/>
    <row r="2" spans="2:15" ht="15" customHeight="1" thickBot="1" x14ac:dyDescent="0.3">
      <c r="B2" s="268" t="s">
        <v>101</v>
      </c>
      <c r="C2" s="269"/>
      <c r="D2" s="269"/>
      <c r="E2" s="270"/>
      <c r="F2" s="202"/>
      <c r="G2" s="261" t="s">
        <v>130</v>
      </c>
      <c r="H2" s="262"/>
      <c r="I2" s="262"/>
      <c r="J2" s="262"/>
      <c r="K2" s="262"/>
      <c r="L2" s="263"/>
      <c r="N2" s="264"/>
      <c r="O2" s="265"/>
    </row>
    <row r="3" spans="2:15" ht="15" customHeight="1" x14ac:dyDescent="0.25">
      <c r="B3" s="271" t="s">
        <v>102</v>
      </c>
      <c r="C3" s="272"/>
      <c r="D3" s="272"/>
      <c r="E3" s="273"/>
      <c r="F3" s="202"/>
      <c r="G3" s="198" t="s">
        <v>131</v>
      </c>
      <c r="H3" s="199" t="s">
        <v>132</v>
      </c>
      <c r="I3" s="200" t="s">
        <v>133</v>
      </c>
      <c r="J3" s="200" t="s">
        <v>134</v>
      </c>
      <c r="K3" s="200" t="s">
        <v>135</v>
      </c>
      <c r="L3" s="201" t="s">
        <v>136</v>
      </c>
      <c r="N3" s="266"/>
      <c r="O3" s="267"/>
    </row>
    <row r="4" spans="2:15" ht="15" customHeight="1" thickBot="1" x14ac:dyDescent="0.3">
      <c r="B4" s="222" t="s">
        <v>47</v>
      </c>
      <c r="C4" s="223" t="s">
        <v>6</v>
      </c>
      <c r="D4" s="223" t="s">
        <v>103</v>
      </c>
      <c r="E4" s="224" t="s">
        <v>104</v>
      </c>
      <c r="F4" s="202"/>
      <c r="G4" s="203">
        <v>10104</v>
      </c>
      <c r="H4" s="257" t="s">
        <v>137</v>
      </c>
      <c r="I4" s="257"/>
      <c r="J4" s="257"/>
      <c r="K4" s="257"/>
      <c r="L4" s="258"/>
      <c r="N4" s="244" t="s">
        <v>236</v>
      </c>
      <c r="O4" s="245" t="s">
        <v>235</v>
      </c>
    </row>
    <row r="5" spans="2:15" ht="15" customHeight="1" x14ac:dyDescent="0.25">
      <c r="B5" s="204" t="s">
        <v>28</v>
      </c>
      <c r="C5" s="205" t="s">
        <v>29</v>
      </c>
      <c r="D5" s="206" t="s">
        <v>41</v>
      </c>
      <c r="E5" s="231">
        <v>0.11</v>
      </c>
      <c r="F5" s="215"/>
      <c r="G5" s="216" t="s">
        <v>95</v>
      </c>
      <c r="H5" s="207" t="str">
        <f>VLOOKUP($G5,ALMaster!$B$1:$F$100,2,FALSE)</f>
        <v>Su</v>
      </c>
      <c r="I5" s="208" t="s">
        <v>120</v>
      </c>
      <c r="J5" s="209">
        <v>0.59</v>
      </c>
      <c r="K5" s="210">
        <f>VLOOKUP($G5,ALMaster!$B$1:$F$100,4,FALSE)</f>
        <v>5.6</v>
      </c>
      <c r="L5" s="211">
        <f t="shared" ref="L5:L8" si="0">J5*K5</f>
        <v>3.3039999999999998</v>
      </c>
      <c r="N5" s="246"/>
      <c r="O5" s="247" t="s">
        <v>29</v>
      </c>
    </row>
    <row r="6" spans="2:15" ht="15" customHeight="1" x14ac:dyDescent="0.25">
      <c r="B6" s="218" t="s">
        <v>94</v>
      </c>
      <c r="C6" s="213" t="s">
        <v>128</v>
      </c>
      <c r="D6" s="208" t="s">
        <v>123</v>
      </c>
      <c r="E6" s="232">
        <v>10.85</v>
      </c>
      <c r="F6" s="215"/>
      <c r="G6" s="225" t="s">
        <v>139</v>
      </c>
      <c r="H6" s="207" t="str">
        <f>VLOOKUP($G6,ALMaster!$B$1:$F$100,2,FALSE)</f>
        <v>Derz dolgu alçısı (TS EN 13963)</v>
      </c>
      <c r="I6" s="208" t="s">
        <v>68</v>
      </c>
      <c r="J6" s="209">
        <v>910</v>
      </c>
      <c r="K6" s="210">
        <f>VLOOKUP($G6,ALMaster!$B$1:$F$100,4,FALSE)</f>
        <v>0.27</v>
      </c>
      <c r="L6" s="211">
        <f t="shared" si="0"/>
        <v>245.70000000000002</v>
      </c>
      <c r="N6" s="248"/>
      <c r="O6" s="249" t="s">
        <v>128</v>
      </c>
    </row>
    <row r="7" spans="2:15" ht="15" customHeight="1" x14ac:dyDescent="0.25">
      <c r="B7" s="218" t="s">
        <v>121</v>
      </c>
      <c r="C7" s="213" t="s">
        <v>122</v>
      </c>
      <c r="D7" s="208" t="s">
        <v>123</v>
      </c>
      <c r="E7" s="232">
        <v>10.85</v>
      </c>
      <c r="F7" s="215"/>
      <c r="G7" s="226" t="s">
        <v>21</v>
      </c>
      <c r="H7" s="207" t="str">
        <f>VLOOKUP($G7,ALMaster!$B$1:$F$100,2,FALSE)</f>
        <v>Alçı levha usta yardımcısı</v>
      </c>
      <c r="I7" s="208" t="s">
        <v>123</v>
      </c>
      <c r="J7" s="209">
        <v>4.5</v>
      </c>
      <c r="K7" s="210">
        <f>VLOOKUP($G7,ALMaster!$B$1:$F$100,4,FALSE)</f>
        <v>8.1</v>
      </c>
      <c r="L7" s="211">
        <f t="shared" si="0"/>
        <v>36.449999999999996</v>
      </c>
      <c r="N7" s="248"/>
      <c r="O7" s="249" t="s">
        <v>122</v>
      </c>
    </row>
    <row r="8" spans="2:15" ht="15" customHeight="1" x14ac:dyDescent="0.25">
      <c r="B8" s="218" t="s">
        <v>32</v>
      </c>
      <c r="C8" s="213" t="s">
        <v>124</v>
      </c>
      <c r="D8" s="208" t="s">
        <v>123</v>
      </c>
      <c r="E8" s="232">
        <v>10.85</v>
      </c>
      <c r="F8" s="215"/>
      <c r="G8" s="226" t="s">
        <v>14</v>
      </c>
      <c r="H8" s="207" t="str">
        <f>VLOOKUP($G8,ALMaster!$B$1:$F$100,2,FALSE)</f>
        <v>Düz işçi</v>
      </c>
      <c r="I8" s="208" t="s">
        <v>123</v>
      </c>
      <c r="J8" s="209">
        <v>1</v>
      </c>
      <c r="K8" s="210">
        <f>VLOOKUP($G8,ALMaster!$B$1:$F$100,4,FALSE)</f>
        <v>7.95</v>
      </c>
      <c r="L8" s="211">
        <f t="shared" si="0"/>
        <v>7.95</v>
      </c>
      <c r="N8" s="248"/>
      <c r="O8" s="249" t="s">
        <v>124</v>
      </c>
    </row>
    <row r="9" spans="2:15" ht="15" customHeight="1" thickBot="1" x14ac:dyDescent="0.3">
      <c r="B9" s="218" t="s">
        <v>21</v>
      </c>
      <c r="C9" s="213" t="s">
        <v>125</v>
      </c>
      <c r="D9" s="208" t="s">
        <v>123</v>
      </c>
      <c r="E9" s="232">
        <v>8.1</v>
      </c>
      <c r="F9" s="215"/>
      <c r="G9" s="259" t="s">
        <v>138</v>
      </c>
      <c r="H9" s="260"/>
      <c r="I9" s="260"/>
      <c r="J9" s="260"/>
      <c r="K9" s="274"/>
      <c r="L9" s="230">
        <f>SUM(L5:L8)</f>
        <v>293.404</v>
      </c>
      <c r="N9" s="248"/>
      <c r="O9" s="249" t="s">
        <v>125</v>
      </c>
    </row>
    <row r="10" spans="2:15" ht="15" customHeight="1" x14ac:dyDescent="0.25">
      <c r="B10" s="218" t="s">
        <v>126</v>
      </c>
      <c r="C10" s="213" t="s">
        <v>127</v>
      </c>
      <c r="D10" s="208" t="s">
        <v>123</v>
      </c>
      <c r="E10" s="232">
        <v>8.1</v>
      </c>
      <c r="F10" s="215"/>
      <c r="G10" s="227"/>
      <c r="H10" s="227"/>
      <c r="I10" s="227"/>
      <c r="J10" s="227"/>
      <c r="K10" s="227"/>
      <c r="L10" s="227"/>
      <c r="N10" s="248"/>
      <c r="O10" s="249" t="s">
        <v>127</v>
      </c>
    </row>
    <row r="11" spans="2:15" ht="15" customHeight="1" thickBot="1" x14ac:dyDescent="0.3">
      <c r="B11" s="218" t="s">
        <v>14</v>
      </c>
      <c r="C11" s="213" t="s">
        <v>15</v>
      </c>
      <c r="D11" s="208" t="s">
        <v>123</v>
      </c>
      <c r="E11" s="232">
        <v>7.95</v>
      </c>
      <c r="F11" s="215"/>
      <c r="G11" s="261" t="s">
        <v>130</v>
      </c>
      <c r="H11" s="262"/>
      <c r="I11" s="262"/>
      <c r="J11" s="262"/>
      <c r="K11" s="262"/>
      <c r="L11" s="263"/>
      <c r="N11" s="248"/>
      <c r="O11" s="249" t="s">
        <v>15</v>
      </c>
    </row>
    <row r="12" spans="2:15" ht="15" customHeight="1" x14ac:dyDescent="0.25">
      <c r="B12" s="237" t="s">
        <v>95</v>
      </c>
      <c r="C12" s="238" t="s">
        <v>53</v>
      </c>
      <c r="D12" s="239" t="s">
        <v>120</v>
      </c>
      <c r="E12" s="240">
        <v>5.6</v>
      </c>
      <c r="F12" s="215"/>
      <c r="G12" s="198" t="s">
        <v>131</v>
      </c>
      <c r="H12" s="199" t="s">
        <v>132</v>
      </c>
      <c r="I12" s="200" t="s">
        <v>133</v>
      </c>
      <c r="J12" s="200" t="s">
        <v>134</v>
      </c>
      <c r="K12" s="200" t="s">
        <v>135</v>
      </c>
      <c r="L12" s="201" t="s">
        <v>136</v>
      </c>
      <c r="N12" s="250"/>
      <c r="O12" s="249" t="s">
        <v>53</v>
      </c>
    </row>
    <row r="13" spans="2:15" ht="15" customHeight="1" x14ac:dyDescent="0.25">
      <c r="B13" s="241" t="s">
        <v>164</v>
      </c>
      <c r="C13" s="238" t="s">
        <v>189</v>
      </c>
      <c r="D13" s="239" t="s">
        <v>105</v>
      </c>
      <c r="E13" s="240">
        <v>4.2</v>
      </c>
      <c r="F13" s="215"/>
      <c r="G13" s="228" t="s">
        <v>86</v>
      </c>
      <c r="H13" s="257" t="s">
        <v>141</v>
      </c>
      <c r="I13" s="257"/>
      <c r="J13" s="257"/>
      <c r="K13" s="257"/>
      <c r="L13" s="258"/>
      <c r="N13" s="241" t="s">
        <v>237</v>
      </c>
      <c r="O13" s="251" t="s">
        <v>249</v>
      </c>
    </row>
    <row r="14" spans="2:15" ht="15" customHeight="1" x14ac:dyDescent="0.25">
      <c r="B14" s="241" t="s">
        <v>165</v>
      </c>
      <c r="C14" s="238" t="s">
        <v>190</v>
      </c>
      <c r="D14" s="239" t="s">
        <v>105</v>
      </c>
      <c r="E14" s="240">
        <v>5.25</v>
      </c>
      <c r="F14" s="215"/>
      <c r="G14" s="216" t="s">
        <v>95</v>
      </c>
      <c r="H14" s="207" t="str">
        <f>VLOOKUP($G14,ALMaster!$B$1:$F$100,2,FALSE)</f>
        <v>Su</v>
      </c>
      <c r="I14" s="208" t="s">
        <v>120</v>
      </c>
      <c r="J14" s="209">
        <v>0.6</v>
      </c>
      <c r="K14" s="210">
        <f>VLOOKUP($G14,ALMaster!$B$1:$F$100,4,FALSE)</f>
        <v>5.6</v>
      </c>
      <c r="L14" s="211">
        <f t="shared" ref="L14:L17" si="1">J14*K14</f>
        <v>3.36</v>
      </c>
      <c r="N14" s="241" t="s">
        <v>238</v>
      </c>
      <c r="O14" s="251" t="s">
        <v>250</v>
      </c>
    </row>
    <row r="15" spans="2:15" ht="15" customHeight="1" x14ac:dyDescent="0.25">
      <c r="B15" s="241" t="s">
        <v>166</v>
      </c>
      <c r="C15" s="238" t="s">
        <v>191</v>
      </c>
      <c r="D15" s="239" t="s">
        <v>105</v>
      </c>
      <c r="E15" s="240">
        <v>5.35</v>
      </c>
      <c r="F15" s="215"/>
      <c r="G15" s="216" t="s">
        <v>119</v>
      </c>
      <c r="H15" s="207" t="str">
        <f>VLOOKUP($G15,ALMaster!$B$1:$F$100,2,FALSE)</f>
        <v>İnce Uygulanabilir Alçı (Saten Alçı)</v>
      </c>
      <c r="I15" s="208" t="s">
        <v>68</v>
      </c>
      <c r="J15" s="209">
        <v>750</v>
      </c>
      <c r="K15" s="210">
        <f>VLOOKUP($G15,ALMaster!$B$1:$F$100,4,FALSE)</f>
        <v>0.27</v>
      </c>
      <c r="L15" s="211">
        <f t="shared" si="1"/>
        <v>202.5</v>
      </c>
      <c r="N15" s="241" t="s">
        <v>239</v>
      </c>
      <c r="O15" s="243" t="s">
        <v>251</v>
      </c>
    </row>
    <row r="16" spans="2:15" ht="15" customHeight="1" x14ac:dyDescent="0.25">
      <c r="B16" s="241" t="s">
        <v>167</v>
      </c>
      <c r="C16" s="238" t="s">
        <v>192</v>
      </c>
      <c r="D16" s="239" t="s">
        <v>105</v>
      </c>
      <c r="E16" s="240">
        <v>6.1</v>
      </c>
      <c r="F16" s="215"/>
      <c r="G16" s="226" t="s">
        <v>126</v>
      </c>
      <c r="H16" s="207" t="str">
        <f>VLOOKUP($G16,ALMaster!$B$1:$F$100,2,FALSE)</f>
        <v>Sıvacı usta yardımcısı</v>
      </c>
      <c r="I16" s="208" t="s">
        <v>123</v>
      </c>
      <c r="J16" s="209">
        <v>4.5</v>
      </c>
      <c r="K16" s="210">
        <f>VLOOKUP($G16,ALMaster!$B$1:$F$100,4,FALSE)</f>
        <v>8.1</v>
      </c>
      <c r="L16" s="211">
        <f t="shared" si="1"/>
        <v>36.449999999999996</v>
      </c>
      <c r="N16" s="241" t="s">
        <v>240</v>
      </c>
      <c r="O16" s="243" t="s">
        <v>252</v>
      </c>
    </row>
    <row r="17" spans="2:15" ht="15" customHeight="1" x14ac:dyDescent="0.25">
      <c r="B17" s="241" t="s">
        <v>168</v>
      </c>
      <c r="C17" s="238" t="s">
        <v>193</v>
      </c>
      <c r="D17" s="239" t="s">
        <v>105</v>
      </c>
      <c r="E17" s="240">
        <v>4.25</v>
      </c>
      <c r="F17" s="220"/>
      <c r="G17" s="226" t="s">
        <v>14</v>
      </c>
      <c r="H17" s="207" t="str">
        <f>VLOOKUP($G17,ALMaster!$B$1:$F$100,2,FALSE)</f>
        <v>Düz işçi</v>
      </c>
      <c r="I17" s="208" t="s">
        <v>123</v>
      </c>
      <c r="J17" s="209">
        <v>1</v>
      </c>
      <c r="K17" s="210">
        <f>VLOOKUP($G17,ALMaster!$B$1:$F$100,4,FALSE)</f>
        <v>7.95</v>
      </c>
      <c r="L17" s="211">
        <f t="shared" si="1"/>
        <v>7.95</v>
      </c>
      <c r="N17" s="241" t="s">
        <v>241</v>
      </c>
      <c r="O17" s="243" t="s">
        <v>254</v>
      </c>
    </row>
    <row r="18" spans="2:15" ht="15" customHeight="1" thickBot="1" x14ac:dyDescent="0.3">
      <c r="B18" s="241" t="s">
        <v>169</v>
      </c>
      <c r="C18" s="238" t="s">
        <v>194</v>
      </c>
      <c r="D18" s="239" t="s">
        <v>105</v>
      </c>
      <c r="E18" s="240">
        <v>5.25</v>
      </c>
      <c r="F18" s="220"/>
      <c r="G18" s="259" t="s">
        <v>138</v>
      </c>
      <c r="H18" s="260"/>
      <c r="I18" s="260"/>
      <c r="J18" s="260"/>
      <c r="K18" s="260"/>
      <c r="L18" s="214">
        <f>SUM(L14:L17)</f>
        <v>250.26</v>
      </c>
      <c r="N18" s="241" t="s">
        <v>242</v>
      </c>
      <c r="O18" s="243" t="s">
        <v>253</v>
      </c>
    </row>
    <row r="19" spans="2:15" ht="15" customHeight="1" x14ac:dyDescent="0.25">
      <c r="B19" s="216" t="s">
        <v>174</v>
      </c>
      <c r="C19" s="233" t="s">
        <v>228</v>
      </c>
      <c r="D19" s="208" t="s">
        <v>25</v>
      </c>
      <c r="E19" s="232">
        <v>5</v>
      </c>
      <c r="F19" s="215"/>
      <c r="G19" s="227"/>
      <c r="H19" s="227"/>
      <c r="I19" s="227"/>
      <c r="J19" s="227"/>
      <c r="K19" s="227"/>
      <c r="L19" s="227"/>
      <c r="N19" s="241" t="s">
        <v>243</v>
      </c>
      <c r="O19" s="243" t="s">
        <v>256</v>
      </c>
    </row>
    <row r="20" spans="2:15" ht="15" customHeight="1" thickBot="1" x14ac:dyDescent="0.3">
      <c r="B20" s="216" t="s">
        <v>175</v>
      </c>
      <c r="C20" s="233" t="s">
        <v>229</v>
      </c>
      <c r="D20" s="208" t="s">
        <v>25</v>
      </c>
      <c r="E20" s="232">
        <v>5.75</v>
      </c>
      <c r="F20" s="215"/>
      <c r="G20" s="261" t="s">
        <v>142</v>
      </c>
      <c r="H20" s="262"/>
      <c r="I20" s="262"/>
      <c r="J20" s="262"/>
      <c r="K20" s="262"/>
      <c r="L20" s="263"/>
      <c r="N20" s="241" t="s">
        <v>244</v>
      </c>
      <c r="O20" s="243" t="s">
        <v>255</v>
      </c>
    </row>
    <row r="21" spans="2:15" ht="15" customHeight="1" x14ac:dyDescent="0.25">
      <c r="B21" s="216" t="s">
        <v>176</v>
      </c>
      <c r="C21" s="233" t="s">
        <v>230</v>
      </c>
      <c r="D21" s="208" t="s">
        <v>25</v>
      </c>
      <c r="E21" s="232">
        <v>6</v>
      </c>
      <c r="F21" s="215"/>
      <c r="G21" s="198" t="s">
        <v>131</v>
      </c>
      <c r="H21" s="199" t="s">
        <v>132</v>
      </c>
      <c r="I21" s="200" t="s">
        <v>133</v>
      </c>
      <c r="J21" s="200" t="s">
        <v>134</v>
      </c>
      <c r="K21" s="200" t="s">
        <v>135</v>
      </c>
      <c r="L21" s="201" t="s">
        <v>136</v>
      </c>
      <c r="N21" s="241" t="s">
        <v>245</v>
      </c>
      <c r="O21" s="243" t="s">
        <v>257</v>
      </c>
    </row>
    <row r="22" spans="2:15" ht="15" customHeight="1" x14ac:dyDescent="0.25">
      <c r="B22" s="216" t="s">
        <v>177</v>
      </c>
      <c r="C22" s="233" t="s">
        <v>231</v>
      </c>
      <c r="D22" s="208" t="s">
        <v>25</v>
      </c>
      <c r="E22" s="232">
        <v>6.75</v>
      </c>
      <c r="F22" s="215"/>
      <c r="G22" s="228" t="s">
        <v>143</v>
      </c>
      <c r="H22" s="257" t="s">
        <v>144</v>
      </c>
      <c r="I22" s="257"/>
      <c r="J22" s="257"/>
      <c r="K22" s="257"/>
      <c r="L22" s="258"/>
      <c r="N22" s="241" t="s">
        <v>246</v>
      </c>
      <c r="O22" s="243" t="s">
        <v>258</v>
      </c>
    </row>
    <row r="23" spans="2:15" ht="15" customHeight="1" x14ac:dyDescent="0.25">
      <c r="B23" s="216" t="s">
        <v>178</v>
      </c>
      <c r="C23" s="233" t="s">
        <v>232</v>
      </c>
      <c r="D23" s="208" t="s">
        <v>25</v>
      </c>
      <c r="E23" s="232">
        <v>23</v>
      </c>
      <c r="F23" s="215"/>
      <c r="G23" s="216" t="s">
        <v>95</v>
      </c>
      <c r="H23" s="207" t="str">
        <f>VLOOKUP($G23,ALMaster!$B$1:$F$100,2,FALSE)</f>
        <v>Su</v>
      </c>
      <c r="I23" s="208" t="s">
        <v>120</v>
      </c>
      <c r="J23" s="209">
        <v>8.0000000000000002E-3</v>
      </c>
      <c r="K23" s="210">
        <f>VLOOKUP($G23,ALMaster!$B$1:$F$100,4,FALSE)</f>
        <v>5.6</v>
      </c>
      <c r="L23" s="211">
        <f t="shared" ref="L23:L27" si="2">J23*K23</f>
        <v>4.48E-2</v>
      </c>
      <c r="N23" s="241" t="s">
        <v>247</v>
      </c>
      <c r="O23" s="243" t="s">
        <v>259</v>
      </c>
    </row>
    <row r="24" spans="2:15" ht="15" customHeight="1" x14ac:dyDescent="0.25">
      <c r="B24" s="216" t="s">
        <v>179</v>
      </c>
      <c r="C24" s="233" t="s">
        <v>233</v>
      </c>
      <c r="D24" s="208" t="s">
        <v>25</v>
      </c>
      <c r="E24" s="232">
        <v>16.100000000000001</v>
      </c>
      <c r="F24" s="215"/>
      <c r="G24" s="225" t="s">
        <v>97</v>
      </c>
      <c r="H24" s="207" t="str">
        <f>VLOOKUP($G24,ALMaster!$B$1:$F$100,2,FALSE)</f>
        <v>Zımpara kağıdı (A4 ebadında)</v>
      </c>
      <c r="I24" s="208" t="s">
        <v>41</v>
      </c>
      <c r="J24" s="209">
        <v>0.5</v>
      </c>
      <c r="K24" s="210">
        <f>VLOOKUP($G24,ALMaster!$B$1:$F$100,4,FALSE)</f>
        <v>0.45</v>
      </c>
      <c r="L24" s="211">
        <f t="shared" si="2"/>
        <v>0.22500000000000001</v>
      </c>
      <c r="N24" s="241" t="s">
        <v>248</v>
      </c>
      <c r="O24" s="243" t="s">
        <v>260</v>
      </c>
    </row>
    <row r="25" spans="2:15" ht="15" customHeight="1" x14ac:dyDescent="0.25">
      <c r="B25" s="216" t="s">
        <v>180</v>
      </c>
      <c r="C25" s="233" t="s">
        <v>234</v>
      </c>
      <c r="D25" s="208" t="s">
        <v>25</v>
      </c>
      <c r="E25" s="232">
        <v>13.8</v>
      </c>
      <c r="F25" s="215"/>
      <c r="G25" s="226" t="s">
        <v>86</v>
      </c>
      <c r="H25" s="207" t="str">
        <f>H13</f>
        <v>Saten alçı harcı yapılması</v>
      </c>
      <c r="I25" s="208" t="s">
        <v>120</v>
      </c>
      <c r="J25" s="209">
        <v>3.0000000000000001E-3</v>
      </c>
      <c r="K25" s="210">
        <f>L18</f>
        <v>250.26</v>
      </c>
      <c r="L25" s="211">
        <f t="shared" si="2"/>
        <v>0.75078</v>
      </c>
      <c r="N25" s="241" t="s">
        <v>264</v>
      </c>
      <c r="O25" s="243" t="s">
        <v>261</v>
      </c>
    </row>
    <row r="26" spans="2:15" ht="15" customHeight="1" x14ac:dyDescent="0.25">
      <c r="B26" s="242" t="s">
        <v>147</v>
      </c>
      <c r="C26" s="238" t="s">
        <v>195</v>
      </c>
      <c r="D26" s="239" t="s">
        <v>20</v>
      </c>
      <c r="E26" s="240">
        <v>1.62</v>
      </c>
      <c r="F26" s="215"/>
      <c r="G26" s="229" t="s">
        <v>94</v>
      </c>
      <c r="H26" s="207" t="str">
        <f>VLOOKUP($G26,ALMaster!$B$1:$F$100,2,FALSE)</f>
        <v>Sıvacı ustası</v>
      </c>
      <c r="I26" s="208" t="s">
        <v>123</v>
      </c>
      <c r="J26" s="209">
        <v>0.3</v>
      </c>
      <c r="K26" s="210">
        <f>VLOOKUP($G26,ALMaster!$B$1:$F$100,4,FALSE)</f>
        <v>10.85</v>
      </c>
      <c r="L26" s="211">
        <f t="shared" si="2"/>
        <v>3.2549999999999999</v>
      </c>
      <c r="N26" s="241" t="s">
        <v>265</v>
      </c>
      <c r="O26" s="243" t="s">
        <v>262</v>
      </c>
    </row>
    <row r="27" spans="2:15" ht="15" customHeight="1" x14ac:dyDescent="0.25">
      <c r="B27" s="242" t="s">
        <v>148</v>
      </c>
      <c r="C27" s="238" t="s">
        <v>196</v>
      </c>
      <c r="D27" s="239" t="s">
        <v>20</v>
      </c>
      <c r="E27" s="240">
        <v>0.98</v>
      </c>
      <c r="F27" s="215"/>
      <c r="G27" s="226" t="s">
        <v>14</v>
      </c>
      <c r="H27" s="207" t="str">
        <f>VLOOKUP($G27,ALMaster!$B$1:$F$100,2,FALSE)</f>
        <v>Düz işçi</v>
      </c>
      <c r="I27" s="208" t="s">
        <v>123</v>
      </c>
      <c r="J27" s="209">
        <v>0.25</v>
      </c>
      <c r="K27" s="210">
        <f>VLOOKUP($G27,ALMaster!$B$1:$F$100,4,FALSE)</f>
        <v>7.95</v>
      </c>
      <c r="L27" s="211">
        <f t="shared" si="2"/>
        <v>1.9875</v>
      </c>
      <c r="N27" s="241" t="s">
        <v>266</v>
      </c>
      <c r="O27" s="243" t="s">
        <v>263</v>
      </c>
    </row>
    <row r="28" spans="2:15" ht="15" customHeight="1" thickBot="1" x14ac:dyDescent="0.3">
      <c r="B28" s="242" t="s">
        <v>106</v>
      </c>
      <c r="C28" s="238" t="s">
        <v>197</v>
      </c>
      <c r="D28" s="239" t="s">
        <v>20</v>
      </c>
      <c r="E28" s="240">
        <v>2.02</v>
      </c>
      <c r="F28" s="215"/>
      <c r="G28" s="259" t="s">
        <v>138</v>
      </c>
      <c r="H28" s="260"/>
      <c r="I28" s="260"/>
      <c r="J28" s="260"/>
      <c r="K28" s="260"/>
      <c r="L28" s="214">
        <f>SUM(L23:L27)</f>
        <v>6.2630799999999995</v>
      </c>
      <c r="N28" s="252" t="s">
        <v>267</v>
      </c>
      <c r="O28" s="253" t="s">
        <v>269</v>
      </c>
    </row>
    <row r="29" spans="2:15" ht="15" customHeight="1" x14ac:dyDescent="0.25">
      <c r="B29" s="242" t="s">
        <v>107</v>
      </c>
      <c r="C29" s="238" t="s">
        <v>198</v>
      </c>
      <c r="D29" s="239" t="s">
        <v>20</v>
      </c>
      <c r="E29" s="240">
        <v>2.4300000000000002</v>
      </c>
      <c r="F29" s="215"/>
      <c r="G29" s="227"/>
      <c r="H29" s="227"/>
      <c r="I29" s="227"/>
      <c r="J29" s="227"/>
      <c r="K29" s="227"/>
      <c r="L29" s="227"/>
      <c r="N29" s="252" t="s">
        <v>268</v>
      </c>
      <c r="O29" s="253" t="s">
        <v>270</v>
      </c>
    </row>
    <row r="30" spans="2:15" ht="15" customHeight="1" thickBot="1" x14ac:dyDescent="0.3">
      <c r="B30" s="212" t="s">
        <v>108</v>
      </c>
      <c r="C30" s="213" t="s">
        <v>199</v>
      </c>
      <c r="D30" s="208" t="s">
        <v>20</v>
      </c>
      <c r="E30" s="232">
        <v>2.48</v>
      </c>
      <c r="F30" s="215"/>
      <c r="G30" s="261" t="s">
        <v>130</v>
      </c>
      <c r="H30" s="262"/>
      <c r="I30" s="262"/>
      <c r="J30" s="262"/>
      <c r="K30" s="262"/>
      <c r="L30" s="263"/>
      <c r="N30" s="216"/>
      <c r="O30" s="238"/>
    </row>
    <row r="31" spans="2:15" ht="15" customHeight="1" x14ac:dyDescent="0.25">
      <c r="B31" s="212" t="s">
        <v>109</v>
      </c>
      <c r="C31" s="213" t="s">
        <v>200</v>
      </c>
      <c r="D31" s="208" t="s">
        <v>20</v>
      </c>
      <c r="E31" s="232">
        <v>1.85</v>
      </c>
      <c r="F31" s="215"/>
      <c r="G31" s="198" t="s">
        <v>131</v>
      </c>
      <c r="H31" s="199" t="s">
        <v>132</v>
      </c>
      <c r="I31" s="200" t="s">
        <v>133</v>
      </c>
      <c r="J31" s="200" t="s">
        <v>134</v>
      </c>
      <c r="K31" s="200" t="s">
        <v>135</v>
      </c>
      <c r="L31" s="201" t="s">
        <v>136</v>
      </c>
      <c r="N31" s="241" t="s">
        <v>276</v>
      </c>
      <c r="O31" s="243" t="s">
        <v>285</v>
      </c>
    </row>
    <row r="32" spans="2:15" ht="15" customHeight="1" x14ac:dyDescent="0.25">
      <c r="B32" s="212" t="s">
        <v>110</v>
      </c>
      <c r="C32" s="213" t="s">
        <v>201</v>
      </c>
      <c r="D32" s="208" t="s">
        <v>20</v>
      </c>
      <c r="E32" s="232">
        <v>1.97</v>
      </c>
      <c r="F32" s="215"/>
      <c r="G32" s="228" t="s">
        <v>86</v>
      </c>
      <c r="H32" s="257" t="s">
        <v>145</v>
      </c>
      <c r="I32" s="257"/>
      <c r="J32" s="257"/>
      <c r="K32" s="257"/>
      <c r="L32" s="258"/>
      <c r="N32" s="241" t="s">
        <v>271</v>
      </c>
      <c r="O32" s="243" t="s">
        <v>286</v>
      </c>
    </row>
    <row r="33" spans="2:15" ht="15" customHeight="1" x14ac:dyDescent="0.25">
      <c r="B33" s="212" t="s">
        <v>111</v>
      </c>
      <c r="C33" s="213" t="s">
        <v>202</v>
      </c>
      <c r="D33" s="208" t="s">
        <v>20</v>
      </c>
      <c r="E33" s="232">
        <v>2.4300000000000002</v>
      </c>
      <c r="F33" s="215"/>
      <c r="G33" s="216" t="s">
        <v>95</v>
      </c>
      <c r="H33" s="207" t="str">
        <f>VLOOKUP($G33,ALMaster!$B$1:$F$100,2,FALSE)</f>
        <v>Su</v>
      </c>
      <c r="I33" s="208" t="s">
        <v>120</v>
      </c>
      <c r="J33" s="209">
        <v>0.59</v>
      </c>
      <c r="K33" s="210">
        <f>VLOOKUP($G33,ALMaster!$B$1:$F$100,4,FALSE)</f>
        <v>5.6</v>
      </c>
      <c r="L33" s="211">
        <f t="shared" ref="L33:L36" si="3">J33*K33</f>
        <v>3.3039999999999998</v>
      </c>
      <c r="N33" s="241" t="s">
        <v>272</v>
      </c>
      <c r="O33" s="243" t="s">
        <v>287</v>
      </c>
    </row>
    <row r="34" spans="2:15" ht="15" customHeight="1" x14ac:dyDescent="0.25">
      <c r="B34" s="212" t="s">
        <v>154</v>
      </c>
      <c r="C34" s="213" t="s">
        <v>203</v>
      </c>
      <c r="D34" s="208" t="s">
        <v>41</v>
      </c>
      <c r="E34" s="232">
        <v>0.13</v>
      </c>
      <c r="F34" s="215"/>
      <c r="G34" s="225" t="s">
        <v>146</v>
      </c>
      <c r="H34" s="207" t="str">
        <f>VLOOKUP($G34,ALMaster!$B$1:$F$100,2,FALSE)</f>
        <v>Yapıştırma Alçısı (TS EN 14496)</v>
      </c>
      <c r="I34" s="208" t="s">
        <v>68</v>
      </c>
      <c r="J34" s="209">
        <v>910</v>
      </c>
      <c r="K34" s="210">
        <f>VLOOKUP($G34,ALMaster!$B$1:$F$100,4,FALSE)</f>
        <v>0.22</v>
      </c>
      <c r="L34" s="211">
        <f t="shared" si="3"/>
        <v>200.2</v>
      </c>
      <c r="N34" s="241" t="s">
        <v>273</v>
      </c>
      <c r="O34" s="243" t="s">
        <v>288</v>
      </c>
    </row>
    <row r="35" spans="2:15" ht="15" customHeight="1" x14ac:dyDescent="0.25">
      <c r="B35" s="212" t="s">
        <v>153</v>
      </c>
      <c r="C35" s="213" t="s">
        <v>204</v>
      </c>
      <c r="D35" s="208" t="s">
        <v>41</v>
      </c>
      <c r="E35" s="232">
        <v>0.43</v>
      </c>
      <c r="F35" s="215"/>
      <c r="G35" s="218" t="s">
        <v>21</v>
      </c>
      <c r="H35" s="207" t="str">
        <f>VLOOKUP($G35,ALMaster!$B$1:$F$100,2,FALSE)</f>
        <v>Alçı levha usta yardımcısı</v>
      </c>
      <c r="I35" s="208" t="s">
        <v>123</v>
      </c>
      <c r="J35" s="209">
        <v>4.5</v>
      </c>
      <c r="K35" s="210">
        <f>VLOOKUP($G35,ALMaster!$B$1:$F$100,4,FALSE)</f>
        <v>8.1</v>
      </c>
      <c r="L35" s="211">
        <f t="shared" si="3"/>
        <v>36.449999999999996</v>
      </c>
      <c r="N35" s="241" t="s">
        <v>274</v>
      </c>
      <c r="O35" s="243" t="s">
        <v>289</v>
      </c>
    </row>
    <row r="36" spans="2:15" ht="15" customHeight="1" x14ac:dyDescent="0.25">
      <c r="B36" s="212" t="s">
        <v>152</v>
      </c>
      <c r="C36" s="213" t="s">
        <v>205</v>
      </c>
      <c r="D36" s="208" t="s">
        <v>41</v>
      </c>
      <c r="E36" s="232">
        <v>0.19</v>
      </c>
      <c r="F36" s="215"/>
      <c r="G36" s="226" t="s">
        <v>14</v>
      </c>
      <c r="H36" s="207" t="str">
        <f>VLOOKUP($G36,ALMaster!$B$1:$F$100,2,FALSE)</f>
        <v>Düz işçi</v>
      </c>
      <c r="I36" s="208" t="s">
        <v>123</v>
      </c>
      <c r="J36" s="209">
        <v>1</v>
      </c>
      <c r="K36" s="210">
        <f>VLOOKUP($G36,ALMaster!$B$1:$F$100,4,FALSE)</f>
        <v>7.95</v>
      </c>
      <c r="L36" s="211">
        <f t="shared" si="3"/>
        <v>7.95</v>
      </c>
      <c r="N36" s="241" t="s">
        <v>275</v>
      </c>
      <c r="O36" s="243" t="s">
        <v>290</v>
      </c>
    </row>
    <row r="37" spans="2:15" ht="15" customHeight="1" thickBot="1" x14ac:dyDescent="0.3">
      <c r="B37" s="212" t="s">
        <v>150</v>
      </c>
      <c r="C37" s="213" t="s">
        <v>206</v>
      </c>
      <c r="D37" s="208" t="s">
        <v>41</v>
      </c>
      <c r="E37" s="232">
        <v>0.3</v>
      </c>
      <c r="F37" s="215"/>
      <c r="G37" s="259" t="s">
        <v>138</v>
      </c>
      <c r="H37" s="260"/>
      <c r="I37" s="260"/>
      <c r="J37" s="260"/>
      <c r="K37" s="260"/>
      <c r="L37" s="214">
        <f>SUM(L33:L36)</f>
        <v>247.90399999999997</v>
      </c>
      <c r="N37" s="241" t="s">
        <v>277</v>
      </c>
      <c r="O37" s="243" t="s">
        <v>296</v>
      </c>
    </row>
    <row r="38" spans="2:15" ht="15" customHeight="1" x14ac:dyDescent="0.25">
      <c r="B38" s="212" t="s">
        <v>151</v>
      </c>
      <c r="C38" s="213" t="s">
        <v>207</v>
      </c>
      <c r="D38" s="208" t="s">
        <v>149</v>
      </c>
      <c r="E38" s="232">
        <v>6.06</v>
      </c>
      <c r="F38" s="215"/>
      <c r="N38" s="241" t="s">
        <v>278</v>
      </c>
      <c r="O38" s="243" t="s">
        <v>291</v>
      </c>
    </row>
    <row r="39" spans="2:15" ht="15" customHeight="1" x14ac:dyDescent="0.25">
      <c r="B39" s="212" t="s">
        <v>112</v>
      </c>
      <c r="C39" s="213" t="s">
        <v>208</v>
      </c>
      <c r="D39" s="208" t="s">
        <v>20</v>
      </c>
      <c r="E39" s="232">
        <v>0.04</v>
      </c>
      <c r="F39" s="215"/>
      <c r="N39" s="241" t="s">
        <v>279</v>
      </c>
      <c r="O39" s="243" t="s">
        <v>292</v>
      </c>
    </row>
    <row r="40" spans="2:15" ht="15" customHeight="1" x14ac:dyDescent="0.25">
      <c r="B40" s="212" t="s">
        <v>113</v>
      </c>
      <c r="C40" s="213" t="s">
        <v>209</v>
      </c>
      <c r="D40" s="208" t="s">
        <v>20</v>
      </c>
      <c r="E40" s="232">
        <v>7.0000000000000007E-2</v>
      </c>
      <c r="F40" s="215"/>
      <c r="N40" s="241" t="s">
        <v>280</v>
      </c>
      <c r="O40" s="243" t="s">
        <v>293</v>
      </c>
    </row>
    <row r="41" spans="2:15" ht="15" customHeight="1" x14ac:dyDescent="0.25">
      <c r="B41" s="212" t="s">
        <v>114</v>
      </c>
      <c r="C41" s="213" t="s">
        <v>210</v>
      </c>
      <c r="D41" s="239" t="s">
        <v>20</v>
      </c>
      <c r="E41" s="240">
        <v>0.15</v>
      </c>
      <c r="F41" s="215"/>
      <c r="N41" s="241" t="s">
        <v>281</v>
      </c>
      <c r="O41" s="243" t="s">
        <v>294</v>
      </c>
    </row>
    <row r="42" spans="2:15" ht="15" customHeight="1" x14ac:dyDescent="0.25">
      <c r="B42" s="212" t="s">
        <v>115</v>
      </c>
      <c r="C42" s="213" t="s">
        <v>211</v>
      </c>
      <c r="D42" s="239" t="s">
        <v>20</v>
      </c>
      <c r="E42" s="240">
        <v>0.19</v>
      </c>
      <c r="F42" s="215"/>
      <c r="N42" s="241" t="s">
        <v>282</v>
      </c>
      <c r="O42" s="243" t="s">
        <v>295</v>
      </c>
    </row>
    <row r="43" spans="2:15" ht="15" customHeight="1" x14ac:dyDescent="0.25">
      <c r="B43" s="234" t="s">
        <v>27</v>
      </c>
      <c r="C43" s="213" t="s">
        <v>212</v>
      </c>
      <c r="D43" s="239" t="s">
        <v>105</v>
      </c>
      <c r="E43" s="240">
        <v>3</v>
      </c>
      <c r="F43" s="215"/>
      <c r="N43" s="212"/>
      <c r="O43" s="213"/>
    </row>
    <row r="44" spans="2:15" ht="15" customHeight="1" x14ac:dyDescent="0.25">
      <c r="B44" s="212" t="s">
        <v>140</v>
      </c>
      <c r="C44" s="213" t="s">
        <v>213</v>
      </c>
      <c r="D44" s="239" t="s">
        <v>105</v>
      </c>
      <c r="E44" s="240">
        <v>3.45</v>
      </c>
      <c r="F44" s="215"/>
      <c r="N44" s="241" t="s">
        <v>298</v>
      </c>
      <c r="O44" s="213" t="s">
        <v>283</v>
      </c>
    </row>
    <row r="45" spans="2:15" ht="15" customHeight="1" x14ac:dyDescent="0.25">
      <c r="B45" s="216" t="s">
        <v>129</v>
      </c>
      <c r="C45" s="213" t="s">
        <v>214</v>
      </c>
      <c r="D45" s="239" t="s">
        <v>68</v>
      </c>
      <c r="E45" s="240">
        <v>0.27</v>
      </c>
      <c r="F45" s="215"/>
      <c r="N45" s="241" t="s">
        <v>299</v>
      </c>
      <c r="O45" s="213" t="s">
        <v>284</v>
      </c>
    </row>
    <row r="46" spans="2:15" ht="15" customHeight="1" x14ac:dyDescent="0.25">
      <c r="B46" s="212" t="s">
        <v>146</v>
      </c>
      <c r="C46" s="213" t="s">
        <v>215</v>
      </c>
      <c r="D46" s="208" t="s">
        <v>68</v>
      </c>
      <c r="E46" s="232">
        <v>0.22</v>
      </c>
      <c r="F46" s="215"/>
      <c r="N46" s="241" t="s">
        <v>300</v>
      </c>
      <c r="O46" s="213" t="s">
        <v>297</v>
      </c>
    </row>
    <row r="47" spans="2:15" ht="15" customHeight="1" x14ac:dyDescent="0.25">
      <c r="B47" s="217" t="s">
        <v>119</v>
      </c>
      <c r="C47" s="213" t="s">
        <v>216</v>
      </c>
      <c r="D47" s="208" t="s">
        <v>68</v>
      </c>
      <c r="E47" s="232">
        <v>0.27</v>
      </c>
      <c r="F47" s="215"/>
      <c r="N47" s="241" t="s">
        <v>147</v>
      </c>
      <c r="O47" s="213" t="s">
        <v>208</v>
      </c>
    </row>
    <row r="48" spans="2:15" ht="15" customHeight="1" x14ac:dyDescent="0.25">
      <c r="B48" s="216" t="s">
        <v>97</v>
      </c>
      <c r="C48" s="213" t="s">
        <v>217</v>
      </c>
      <c r="D48" s="208" t="s">
        <v>41</v>
      </c>
      <c r="E48" s="232">
        <v>0.45</v>
      </c>
      <c r="F48" s="215"/>
      <c r="N48" s="241" t="s">
        <v>301</v>
      </c>
      <c r="O48" s="213" t="s">
        <v>203</v>
      </c>
    </row>
    <row r="49" spans="2:15" ht="15" customHeight="1" x14ac:dyDescent="0.25">
      <c r="B49" s="216" t="s">
        <v>44</v>
      </c>
      <c r="C49" s="213" t="s">
        <v>218</v>
      </c>
      <c r="D49" s="208" t="s">
        <v>41</v>
      </c>
      <c r="E49" s="232">
        <v>0.21</v>
      </c>
      <c r="F49" s="215"/>
      <c r="N49" s="241" t="s">
        <v>148</v>
      </c>
      <c r="O49" s="213" t="s">
        <v>204</v>
      </c>
    </row>
    <row r="50" spans="2:15" ht="15" customHeight="1" x14ac:dyDescent="0.25">
      <c r="B50" s="254" t="s">
        <v>116</v>
      </c>
      <c r="C50" s="255" t="s">
        <v>219</v>
      </c>
      <c r="D50" s="208" t="s">
        <v>117</v>
      </c>
      <c r="E50" s="232">
        <v>15.02</v>
      </c>
      <c r="F50" s="215"/>
      <c r="N50" s="241" t="s">
        <v>302</v>
      </c>
      <c r="O50" s="213" t="s">
        <v>205</v>
      </c>
    </row>
    <row r="51" spans="2:15" ht="15" customHeight="1" x14ac:dyDescent="0.25">
      <c r="B51" s="254" t="s">
        <v>118</v>
      </c>
      <c r="C51" s="255" t="s">
        <v>220</v>
      </c>
      <c r="D51" s="208" t="s">
        <v>117</v>
      </c>
      <c r="E51" s="232">
        <v>23</v>
      </c>
      <c r="F51" s="215"/>
      <c r="N51" s="241" t="s">
        <v>303</v>
      </c>
      <c r="O51" s="213" t="s">
        <v>206</v>
      </c>
    </row>
    <row r="52" spans="2:15" ht="15" customHeight="1" x14ac:dyDescent="0.25">
      <c r="B52" s="216" t="s">
        <v>159</v>
      </c>
      <c r="C52" s="243" t="s">
        <v>221</v>
      </c>
      <c r="D52" s="236" t="s">
        <v>25</v>
      </c>
      <c r="E52" s="232">
        <v>3.95</v>
      </c>
      <c r="F52" s="215"/>
      <c r="N52" s="241" t="s">
        <v>304</v>
      </c>
      <c r="O52" s="213" t="s">
        <v>207</v>
      </c>
    </row>
    <row r="53" spans="2:15" ht="15" customHeight="1" x14ac:dyDescent="0.25">
      <c r="B53" s="216" t="s">
        <v>159</v>
      </c>
      <c r="C53" s="243" t="s">
        <v>221</v>
      </c>
      <c r="D53" s="208" t="s">
        <v>25</v>
      </c>
      <c r="E53" s="232">
        <v>3.95</v>
      </c>
      <c r="F53" s="215"/>
      <c r="N53" s="212"/>
      <c r="O53" s="213"/>
    </row>
    <row r="54" spans="2:15" ht="15" customHeight="1" x14ac:dyDescent="0.25">
      <c r="B54" s="216" t="s">
        <v>161</v>
      </c>
      <c r="C54" s="243" t="s">
        <v>222</v>
      </c>
      <c r="D54" s="208" t="s">
        <v>25</v>
      </c>
      <c r="E54" s="232">
        <v>4.8</v>
      </c>
      <c r="F54" s="215"/>
      <c r="N54" s="216" t="s">
        <v>129</v>
      </c>
      <c r="O54" s="213" t="s">
        <v>214</v>
      </c>
    </row>
    <row r="55" spans="2:15" ht="15" customHeight="1" x14ac:dyDescent="0.25">
      <c r="B55" s="216" t="s">
        <v>162</v>
      </c>
      <c r="C55" s="243" t="s">
        <v>223</v>
      </c>
      <c r="D55" s="208" t="s">
        <v>25</v>
      </c>
      <c r="E55" s="232">
        <v>6.25</v>
      </c>
      <c r="F55" s="215"/>
      <c r="N55" s="212" t="s">
        <v>146</v>
      </c>
      <c r="O55" s="213" t="s">
        <v>215</v>
      </c>
    </row>
    <row r="56" spans="2:15" ht="15" customHeight="1" x14ac:dyDescent="0.25">
      <c r="B56" s="216" t="s">
        <v>163</v>
      </c>
      <c r="C56" s="243" t="s">
        <v>224</v>
      </c>
      <c r="D56" s="208" t="s">
        <v>25</v>
      </c>
      <c r="E56" s="232">
        <v>8.5500000000000007</v>
      </c>
      <c r="F56" s="215"/>
      <c r="N56" s="217" t="s">
        <v>119</v>
      </c>
      <c r="O56" s="213" t="s">
        <v>216</v>
      </c>
    </row>
    <row r="57" spans="2:15" ht="15" customHeight="1" x14ac:dyDescent="0.25">
      <c r="B57" s="216" t="s">
        <v>35</v>
      </c>
      <c r="C57" s="213" t="s">
        <v>225</v>
      </c>
      <c r="D57" s="208" t="s">
        <v>25</v>
      </c>
      <c r="E57" s="232">
        <v>4.7</v>
      </c>
      <c r="F57" s="215"/>
      <c r="N57" s="216" t="s">
        <v>97</v>
      </c>
      <c r="O57" s="213" t="s">
        <v>217</v>
      </c>
    </row>
    <row r="58" spans="2:15" ht="15" customHeight="1" x14ac:dyDescent="0.25">
      <c r="B58" s="216" t="s">
        <v>157</v>
      </c>
      <c r="C58" s="213" t="s">
        <v>226</v>
      </c>
      <c r="D58" s="208" t="s">
        <v>25</v>
      </c>
      <c r="E58" s="232">
        <v>14.05</v>
      </c>
      <c r="F58" s="215"/>
      <c r="N58" s="216" t="s">
        <v>44</v>
      </c>
      <c r="O58" s="213" t="s">
        <v>218</v>
      </c>
    </row>
    <row r="59" spans="2:15" ht="15" customHeight="1" x14ac:dyDescent="0.25">
      <c r="B59" s="216" t="s">
        <v>181</v>
      </c>
      <c r="C59" s="213" t="s">
        <v>227</v>
      </c>
      <c r="D59" s="208" t="s">
        <v>25</v>
      </c>
      <c r="E59" s="232">
        <v>16.2</v>
      </c>
      <c r="F59" s="215"/>
      <c r="N59" s="216" t="s">
        <v>116</v>
      </c>
      <c r="O59" s="213" t="s">
        <v>219</v>
      </c>
    </row>
    <row r="60" spans="2:15" ht="15" customHeight="1" x14ac:dyDescent="0.25">
      <c r="B60" s="216"/>
      <c r="C60" s="213"/>
      <c r="D60" s="208"/>
      <c r="E60" s="232"/>
      <c r="F60" s="215"/>
      <c r="N60" s="216" t="s">
        <v>118</v>
      </c>
      <c r="O60" s="213" t="s">
        <v>220</v>
      </c>
    </row>
    <row r="61" spans="2:15" ht="15" customHeight="1" x14ac:dyDescent="0.25">
      <c r="B61" s="216"/>
      <c r="C61" s="213"/>
      <c r="D61" s="208"/>
      <c r="E61" s="232"/>
      <c r="N61" s="216" t="s">
        <v>159</v>
      </c>
      <c r="O61" s="243" t="s">
        <v>221</v>
      </c>
    </row>
    <row r="62" spans="2:15" ht="15" customHeight="1" x14ac:dyDescent="0.25">
      <c r="B62" s="216"/>
      <c r="C62" s="213"/>
      <c r="D62" s="208"/>
      <c r="E62" s="232"/>
      <c r="N62" s="216" t="s">
        <v>159</v>
      </c>
      <c r="O62" s="243" t="s">
        <v>221</v>
      </c>
    </row>
    <row r="63" spans="2:15" ht="15" customHeight="1" x14ac:dyDescent="0.25">
      <c r="B63" s="216"/>
      <c r="C63" s="213"/>
      <c r="D63" s="208"/>
      <c r="E63" s="232"/>
      <c r="N63" s="216" t="s">
        <v>161</v>
      </c>
      <c r="O63" s="243" t="s">
        <v>222</v>
      </c>
    </row>
    <row r="64" spans="2:15" ht="15" customHeight="1" x14ac:dyDescent="0.25">
      <c r="B64" s="216"/>
      <c r="C64" s="213"/>
      <c r="D64" s="208"/>
      <c r="E64" s="232"/>
      <c r="N64" s="216" t="s">
        <v>162</v>
      </c>
      <c r="O64" s="243" t="s">
        <v>223</v>
      </c>
    </row>
    <row r="65" spans="2:15" ht="15" customHeight="1" x14ac:dyDescent="0.25">
      <c r="B65" s="216"/>
      <c r="C65" s="213"/>
      <c r="D65" s="208"/>
      <c r="E65" s="232"/>
      <c r="N65" s="216" t="s">
        <v>163</v>
      </c>
      <c r="O65" s="243" t="s">
        <v>224</v>
      </c>
    </row>
    <row r="66" spans="2:15" ht="15" customHeight="1" x14ac:dyDescent="0.25">
      <c r="B66" s="216"/>
      <c r="C66" s="213"/>
      <c r="D66" s="208"/>
      <c r="E66" s="232"/>
      <c r="N66" s="216" t="s">
        <v>35</v>
      </c>
      <c r="O66" s="213" t="s">
        <v>225</v>
      </c>
    </row>
  </sheetData>
  <sortState ref="B6:E66">
    <sortCondition ref="B6:B66"/>
  </sortState>
  <mergeCells count="16">
    <mergeCell ref="N2:O2"/>
    <mergeCell ref="N3:O3"/>
    <mergeCell ref="G11:L11"/>
    <mergeCell ref="H13:L13"/>
    <mergeCell ref="B2:E2"/>
    <mergeCell ref="B3:E3"/>
    <mergeCell ref="G2:L2"/>
    <mergeCell ref="H4:L4"/>
    <mergeCell ref="G9:K9"/>
    <mergeCell ref="H32:L32"/>
    <mergeCell ref="G37:K37"/>
    <mergeCell ref="G18:K18"/>
    <mergeCell ref="G20:L20"/>
    <mergeCell ref="H22:L22"/>
    <mergeCell ref="G28:K28"/>
    <mergeCell ref="G30:L30"/>
  </mergeCells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3">
    <tabColor rgb="FF92D050"/>
  </sheetPr>
  <dimension ref="A1:I22"/>
  <sheetViews>
    <sheetView tabSelected="1" zoomScale="115" zoomScaleNormal="115" workbookViewId="0">
      <selection activeCell="J12" sqref="J12"/>
    </sheetView>
  </sheetViews>
  <sheetFormatPr defaultRowHeight="15" x14ac:dyDescent="0.25"/>
  <cols>
    <col min="1" max="1" width="12.140625" style="9" bestFit="1" customWidth="1"/>
    <col min="2" max="2" width="79.7109375" style="9" bestFit="1" customWidth="1"/>
    <col min="3" max="6" width="9.140625" style="9"/>
    <col min="7" max="7" width="11.28515625" style="9" bestFit="1" customWidth="1"/>
    <col min="8" max="8" width="1.28515625" style="21" customWidth="1"/>
    <col min="9" max="16384" width="9.140625" style="9"/>
  </cols>
  <sheetData>
    <row r="1" spans="1:9" ht="24" x14ac:dyDescent="0.25">
      <c r="A1" s="6" t="s">
        <v>1</v>
      </c>
      <c r="B1" s="279" t="s">
        <v>2</v>
      </c>
      <c r="C1" s="280"/>
      <c r="D1" s="280"/>
      <c r="E1" s="280"/>
      <c r="F1" s="281"/>
      <c r="G1" s="7" t="s">
        <v>3</v>
      </c>
      <c r="H1" s="8"/>
    </row>
    <row r="2" spans="1:9" ht="25.9" customHeight="1" x14ac:dyDescent="0.25">
      <c r="A2" s="1" t="s">
        <v>170</v>
      </c>
      <c r="B2" s="282" t="s">
        <v>184</v>
      </c>
      <c r="C2" s="283"/>
      <c r="D2" s="283"/>
      <c r="E2" s="283"/>
      <c r="F2" s="284"/>
      <c r="G2" s="2" t="s">
        <v>25</v>
      </c>
      <c r="H2" s="3"/>
    </row>
    <row r="3" spans="1:9" x14ac:dyDescent="0.25">
      <c r="A3" s="285" t="s">
        <v>0</v>
      </c>
      <c r="B3" s="286"/>
      <c r="C3" s="286"/>
      <c r="D3" s="286"/>
      <c r="E3" s="286"/>
      <c r="F3" s="287"/>
      <c r="G3" s="286"/>
      <c r="H3" s="4"/>
    </row>
    <row r="4" spans="1:9" ht="24" x14ac:dyDescent="0.25">
      <c r="A4" s="5" t="s">
        <v>5</v>
      </c>
      <c r="B4" s="5" t="s">
        <v>6</v>
      </c>
      <c r="C4" s="10" t="s">
        <v>7</v>
      </c>
      <c r="D4" s="101" t="s">
        <v>38</v>
      </c>
      <c r="E4" s="50" t="s">
        <v>8</v>
      </c>
      <c r="F4" s="52" t="s">
        <v>9</v>
      </c>
      <c r="G4" s="51" t="s">
        <v>10</v>
      </c>
      <c r="H4" s="11"/>
    </row>
    <row r="5" spans="1:9" ht="15" customHeight="1" x14ac:dyDescent="0.25">
      <c r="A5" s="12" t="s">
        <v>0</v>
      </c>
      <c r="B5" s="13" t="s">
        <v>19</v>
      </c>
      <c r="C5" s="14" t="s">
        <v>0</v>
      </c>
      <c r="D5" s="15" t="s">
        <v>0</v>
      </c>
      <c r="E5" s="37"/>
      <c r="F5" s="43"/>
      <c r="G5" s="41" t="s">
        <v>0</v>
      </c>
      <c r="H5" s="16"/>
    </row>
    <row r="6" spans="1:9" ht="15" customHeight="1" x14ac:dyDescent="0.25">
      <c r="A6" s="191" t="s">
        <v>27</v>
      </c>
      <c r="B6" s="118" t="str">
        <f>VLOOKUP($A6,ALMaster!$B$1:$F$100,2,FALSE)</f>
        <v>Alçı Levhalar 12,5 mm kalınlığında</v>
      </c>
      <c r="C6" s="119" t="s">
        <v>25</v>
      </c>
      <c r="D6" s="66">
        <v>2</v>
      </c>
      <c r="E6" s="192">
        <f>VLOOKUP($A6,ALMaster!$B$1:$F$100,4,FALSE)</f>
        <v>3</v>
      </c>
      <c r="F6" s="44">
        <f>D6*E6</f>
        <v>6</v>
      </c>
      <c r="G6" s="53">
        <f>F6</f>
        <v>6</v>
      </c>
      <c r="H6" s="16"/>
    </row>
    <row r="7" spans="1:9" ht="15" customHeight="1" x14ac:dyDescent="0.25">
      <c r="A7" s="19" t="s">
        <v>159</v>
      </c>
      <c r="B7" s="118" t="str">
        <f>VLOOKUP($A7,ALMaster!$B$1:$F$100,2,FALSE)</f>
        <v>20-22 kg/m3 yoğunluğunda, 5 cm kalınlığında yüklenemeyen silikonlu</v>
      </c>
      <c r="C7" s="20" t="s">
        <v>25</v>
      </c>
      <c r="D7" s="36" t="s">
        <v>11</v>
      </c>
      <c r="E7" s="192">
        <f>VLOOKUP($A7,ALMaster!$B$1:$F$100,4,FALSE)</f>
        <v>3.95</v>
      </c>
      <c r="F7" s="45">
        <f t="shared" ref="F7:F18" si="0">D7*E7</f>
        <v>3.95</v>
      </c>
      <c r="G7" s="54">
        <f t="shared" ref="G7:G14" si="1">F7</f>
        <v>3.95</v>
      </c>
      <c r="H7" s="16"/>
    </row>
    <row r="8" spans="1:9" ht="15" customHeight="1" x14ac:dyDescent="0.25">
      <c r="A8" s="19" t="s">
        <v>109</v>
      </c>
      <c r="B8" s="118" t="str">
        <f>VLOOKUP($A8,ALMaster!$B$1:$F$100,2,FALSE)</f>
        <v>DU50 profili 0,60 mm  sıcak daldırma galvanizli sacdan mamul</v>
      </c>
      <c r="C8" s="20" t="s">
        <v>20</v>
      </c>
      <c r="D8" s="36">
        <v>0.8</v>
      </c>
      <c r="E8" s="192">
        <f>VLOOKUP($A8,ALMaster!$B$1:$F$100,4,FALSE)</f>
        <v>1.85</v>
      </c>
      <c r="F8" s="45">
        <f t="shared" si="0"/>
        <v>1.4800000000000002</v>
      </c>
      <c r="G8" s="54">
        <f t="shared" si="1"/>
        <v>1.4800000000000002</v>
      </c>
      <c r="H8" s="16"/>
    </row>
    <row r="9" spans="1:9" ht="15" customHeight="1" x14ac:dyDescent="0.25">
      <c r="A9" s="19" t="s">
        <v>106</v>
      </c>
      <c r="B9" s="118" t="str">
        <f>VLOOKUP($A9,ALMaster!$B$1:$F$100,2,FALSE)</f>
        <v>DC50 profili 0,60 mm  sıcak daldırma galvanizli sacdan mamul</v>
      </c>
      <c r="C9" s="20" t="s">
        <v>20</v>
      </c>
      <c r="D9" s="36">
        <v>2</v>
      </c>
      <c r="E9" s="192">
        <f>VLOOKUP($A9,ALMaster!$B$1:$F$100,4,FALSE)</f>
        <v>2.02</v>
      </c>
      <c r="F9" s="45">
        <f t="shared" si="0"/>
        <v>4.04</v>
      </c>
      <c r="G9" s="54">
        <f t="shared" si="1"/>
        <v>4.04</v>
      </c>
      <c r="H9" s="16"/>
    </row>
    <row r="10" spans="1:9" ht="15" customHeight="1" x14ac:dyDescent="0.25">
      <c r="A10" s="19" t="s">
        <v>113</v>
      </c>
      <c r="B10" s="118" t="str">
        <f>VLOOKUP($A10,ALMaster!$B$1:$F$100,2,FALSE)</f>
        <v>Ses yalıtım bandı (3 mm polietilenden mamul, kendinden yapışkanlı genişlik: 5 cm)</v>
      </c>
      <c r="C10" s="20" t="s">
        <v>20</v>
      </c>
      <c r="D10" s="36">
        <v>1.3</v>
      </c>
      <c r="E10" s="192">
        <f>VLOOKUP($A10,ALMaster!$B$1:$F$100,4,FALSE)</f>
        <v>7.0000000000000007E-2</v>
      </c>
      <c r="F10" s="45">
        <f t="shared" si="0"/>
        <v>9.1000000000000011E-2</v>
      </c>
      <c r="G10" s="54">
        <f t="shared" si="1"/>
        <v>9.1000000000000011E-2</v>
      </c>
      <c r="H10" s="16"/>
    </row>
    <row r="11" spans="1:9" ht="15" customHeight="1" x14ac:dyDescent="0.25">
      <c r="A11" s="19" t="s">
        <v>28</v>
      </c>
      <c r="B11" s="118" t="str">
        <f>VLOOKUP($A11,ALMaster!$B$1:$F$100,2,FALSE)</f>
        <v>Vida ve plastik dübel</v>
      </c>
      <c r="C11" s="20" t="s">
        <v>12</v>
      </c>
      <c r="D11" s="36">
        <v>2.2000000000000002</v>
      </c>
      <c r="E11" s="192">
        <f>VLOOKUP($A11,ALMaster!$B$1:$F$100,4,FALSE)</f>
        <v>0.11</v>
      </c>
      <c r="F11" s="45">
        <f t="shared" si="0"/>
        <v>0.24200000000000002</v>
      </c>
      <c r="G11" s="54">
        <f t="shared" si="1"/>
        <v>0.24200000000000002</v>
      </c>
      <c r="H11" s="16"/>
    </row>
    <row r="12" spans="1:9" ht="15" customHeight="1" x14ac:dyDescent="0.25">
      <c r="A12" s="19" t="s">
        <v>116</v>
      </c>
      <c r="B12" s="118" t="str">
        <f>VLOOKUP($A12,ALMaster!$B$1:$F$100,2,FALSE)</f>
        <v>Her ebatta 1 kutu (1000 adet borazan vida) (karbon çeliğinden mamul, siyah fosfat kaplı, sivri uçlu)</v>
      </c>
      <c r="C12" s="20" t="s">
        <v>30</v>
      </c>
      <c r="D12" s="36" t="s">
        <v>18</v>
      </c>
      <c r="E12" s="192">
        <f>VLOOKUP($A12,ALMaster!$B$1:$F$100,4,FALSE)</f>
        <v>15.02</v>
      </c>
      <c r="F12" s="45">
        <f t="shared" si="0"/>
        <v>0.3755</v>
      </c>
      <c r="G12" s="54">
        <f t="shared" si="1"/>
        <v>0.3755</v>
      </c>
      <c r="H12" s="16"/>
    </row>
    <row r="13" spans="1:9" ht="15" customHeight="1" x14ac:dyDescent="0.25">
      <c r="A13" s="19" t="s">
        <v>112</v>
      </c>
      <c r="B13" s="118" t="str">
        <f>VLOOKUP($A13,ALMaster!$B$1:$F$100,2,FALSE)</f>
        <v>Derz bandı (cam elyafından mamul, kendinden yapışkanlı genişlik:5 cm)</v>
      </c>
      <c r="C13" s="20" t="s">
        <v>20</v>
      </c>
      <c r="D13" s="56" t="s">
        <v>16</v>
      </c>
      <c r="E13" s="192">
        <f>VLOOKUP($A13,ALMaster!$B$1:$F$100,4,FALSE)</f>
        <v>0.04</v>
      </c>
      <c r="F13" s="45">
        <f t="shared" si="0"/>
        <v>0.12</v>
      </c>
      <c r="G13" s="54">
        <f t="shared" si="1"/>
        <v>0.12</v>
      </c>
      <c r="H13" s="16"/>
    </row>
    <row r="14" spans="1:9" ht="15" customHeight="1" x14ac:dyDescent="0.25">
      <c r="A14" s="19" t="s">
        <v>129</v>
      </c>
      <c r="B14" s="118" t="str">
        <f>VLOOKUP($A14,ALMaster!$B$1:$F$100,2,FALSE)</f>
        <v>Derz dolgu alçısı (TS EN 13963)</v>
      </c>
      <c r="C14" s="20" t="s">
        <v>13</v>
      </c>
      <c r="D14" s="36" t="s">
        <v>31</v>
      </c>
      <c r="E14" s="192">
        <f>VLOOKUP($A14,ALMaster!$B$1:$F$100,4,FALSE)</f>
        <v>0.27</v>
      </c>
      <c r="F14" s="45">
        <f t="shared" si="0"/>
        <v>2.7E-4</v>
      </c>
      <c r="G14" s="54">
        <f t="shared" si="1"/>
        <v>2.7E-4</v>
      </c>
      <c r="H14" s="16"/>
      <c r="I14" s="21"/>
    </row>
    <row r="15" spans="1:9" ht="15" customHeight="1" x14ac:dyDescent="0.25">
      <c r="A15" s="19" t="s">
        <v>0</v>
      </c>
      <c r="B15" s="22" t="s">
        <v>17</v>
      </c>
      <c r="C15" s="20" t="s">
        <v>0</v>
      </c>
      <c r="D15" s="36" t="s">
        <v>0</v>
      </c>
      <c r="E15" s="192"/>
      <c r="F15" s="45"/>
      <c r="G15" s="42" t="s">
        <v>0</v>
      </c>
      <c r="H15" s="16"/>
      <c r="I15" s="21"/>
    </row>
    <row r="16" spans="1:9" ht="15" customHeight="1" x14ac:dyDescent="0.25">
      <c r="A16" s="19" t="s">
        <v>32</v>
      </c>
      <c r="B16" s="118" t="str">
        <f>VLOOKUP($A16,ALMaster!$B$1:$F$100,2,FALSE)</f>
        <v>Alçı levha ustası</v>
      </c>
      <c r="C16" s="20" t="s">
        <v>4</v>
      </c>
      <c r="D16" s="36">
        <v>1.1000000000000001</v>
      </c>
      <c r="E16" s="192">
        <f>VLOOKUP($A16,ALMaster!$B$1:$F$100,4,FALSE)</f>
        <v>10.85</v>
      </c>
      <c r="F16" s="45">
        <f t="shared" si="0"/>
        <v>11.935</v>
      </c>
      <c r="G16" s="54">
        <f t="shared" ref="G16:G18" si="2">F16</f>
        <v>11.935</v>
      </c>
      <c r="H16" s="16"/>
      <c r="I16" s="21"/>
    </row>
    <row r="17" spans="1:9" ht="15" customHeight="1" x14ac:dyDescent="0.25">
      <c r="A17" s="19" t="s">
        <v>21</v>
      </c>
      <c r="B17" s="118" t="str">
        <f>VLOOKUP($A17,ALMaster!$B$1:$F$100,2,FALSE)</f>
        <v>Alçı levha usta yardımcısı</v>
      </c>
      <c r="C17" s="20" t="s">
        <v>4</v>
      </c>
      <c r="D17" s="36">
        <v>1.1000000000000001</v>
      </c>
      <c r="E17" s="192">
        <f>VLOOKUP($A17,ALMaster!$B$1:$F$100,4,FALSE)</f>
        <v>8.1</v>
      </c>
      <c r="F17" s="45">
        <f t="shared" si="0"/>
        <v>8.91</v>
      </c>
      <c r="G17" s="54">
        <f t="shared" si="2"/>
        <v>8.91</v>
      </c>
      <c r="H17" s="16"/>
      <c r="I17" s="21"/>
    </row>
    <row r="18" spans="1:9" ht="15" customHeight="1" x14ac:dyDescent="0.25">
      <c r="A18" s="19" t="s">
        <v>14</v>
      </c>
      <c r="B18" s="118" t="str">
        <f>VLOOKUP($A18,ALMaster!$B$1:$F$100,2,FALSE)</f>
        <v>Düz işçi</v>
      </c>
      <c r="C18" s="20" t="s">
        <v>4</v>
      </c>
      <c r="D18" s="36">
        <v>0.2</v>
      </c>
      <c r="E18" s="192">
        <f>VLOOKUP($A18,ALMaster!$B$1:$F$100,4,FALSE)</f>
        <v>7.95</v>
      </c>
      <c r="F18" s="45">
        <f t="shared" si="0"/>
        <v>1.59</v>
      </c>
      <c r="G18" s="54">
        <f t="shared" si="2"/>
        <v>1.59</v>
      </c>
      <c r="H18" s="16"/>
      <c r="I18" s="21"/>
    </row>
    <row r="19" spans="1:9" ht="15" customHeight="1" x14ac:dyDescent="0.25">
      <c r="A19" s="24" t="s">
        <v>0</v>
      </c>
      <c r="B19" s="24" t="s">
        <v>34</v>
      </c>
      <c r="C19" s="31" t="s">
        <v>0</v>
      </c>
      <c r="D19" s="32" t="s">
        <v>0</v>
      </c>
      <c r="E19" s="33"/>
      <c r="F19" s="34"/>
      <c r="G19" s="46" t="s">
        <v>0</v>
      </c>
      <c r="H19" s="23"/>
      <c r="I19" s="21"/>
    </row>
    <row r="20" spans="1:9" ht="15" customHeight="1" x14ac:dyDescent="0.25">
      <c r="A20" s="73" t="s">
        <v>0</v>
      </c>
      <c r="B20" s="15"/>
      <c r="C20" s="288" t="s">
        <v>23</v>
      </c>
      <c r="D20" s="289"/>
      <c r="E20" s="289"/>
      <c r="F20" s="289"/>
      <c r="G20" s="47">
        <f>SUM(G6:G19)</f>
        <v>38.733770000000007</v>
      </c>
      <c r="H20" s="26"/>
    </row>
    <row r="21" spans="1:9" ht="15" customHeight="1" x14ac:dyDescent="0.25">
      <c r="A21" s="109" t="s">
        <v>37</v>
      </c>
      <c r="B21" s="100" t="s">
        <v>158</v>
      </c>
      <c r="C21" s="275" t="s">
        <v>24</v>
      </c>
      <c r="D21" s="276" t="s">
        <v>0</v>
      </c>
      <c r="E21" s="276" t="s">
        <v>0</v>
      </c>
      <c r="F21" s="276"/>
      <c r="G21" s="48">
        <f>G20*0.25</f>
        <v>9.6834425000000017</v>
      </c>
      <c r="H21" s="28"/>
    </row>
    <row r="22" spans="1:9" ht="24" customHeight="1" x14ac:dyDescent="0.25">
      <c r="A22" s="109" t="s">
        <v>39</v>
      </c>
      <c r="B22" s="100" t="s">
        <v>43</v>
      </c>
      <c r="C22" s="277" t="s">
        <v>26</v>
      </c>
      <c r="D22" s="278" t="s">
        <v>0</v>
      </c>
      <c r="E22" s="278" t="s">
        <v>0</v>
      </c>
      <c r="F22" s="278"/>
      <c r="G22" s="110">
        <f>SUM(G20:G21)</f>
        <v>48.417212500000005</v>
      </c>
      <c r="H22" s="29"/>
    </row>
  </sheetData>
  <mergeCells count="6">
    <mergeCell ref="C21:F21"/>
    <mergeCell ref="C22:F22"/>
    <mergeCell ref="B1:F1"/>
    <mergeCell ref="B2:F2"/>
    <mergeCell ref="A3:G3"/>
    <mergeCell ref="C20:F2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1">
    <tabColor theme="5"/>
  </sheetPr>
  <dimension ref="A1:I24"/>
  <sheetViews>
    <sheetView zoomScale="115" zoomScaleNormal="115" workbookViewId="0">
      <selection activeCell="E17" activeCellId="1" sqref="E6:E15 E17:E19"/>
    </sheetView>
  </sheetViews>
  <sheetFormatPr defaultRowHeight="15" x14ac:dyDescent="0.25"/>
  <cols>
    <col min="1" max="1" width="12.140625" style="9" bestFit="1" customWidth="1"/>
    <col min="2" max="2" width="79.7109375" style="9" bestFit="1" customWidth="1"/>
    <col min="3" max="6" width="9.140625" style="9"/>
    <col min="7" max="7" width="11.28515625" style="9" bestFit="1" customWidth="1"/>
    <col min="8" max="8" width="3.140625" style="21" customWidth="1"/>
    <col min="9" max="16384" width="9.140625" style="9"/>
  </cols>
  <sheetData>
    <row r="1" spans="1:9" ht="24" x14ac:dyDescent="0.25">
      <c r="A1" s="141" t="s">
        <v>1</v>
      </c>
      <c r="B1" s="302" t="s">
        <v>2</v>
      </c>
      <c r="C1" s="303"/>
      <c r="D1" s="303"/>
      <c r="E1" s="303"/>
      <c r="F1" s="304"/>
      <c r="G1" s="142" t="s">
        <v>3</v>
      </c>
      <c r="H1" s="8"/>
    </row>
    <row r="2" spans="1:9" ht="25.9" customHeight="1" x14ac:dyDescent="0.25">
      <c r="A2" s="143" t="s">
        <v>171</v>
      </c>
      <c r="B2" s="282" t="s">
        <v>185</v>
      </c>
      <c r="C2" s="283"/>
      <c r="D2" s="283"/>
      <c r="E2" s="283"/>
      <c r="F2" s="284"/>
      <c r="G2" s="144" t="s">
        <v>25</v>
      </c>
      <c r="H2" s="3"/>
    </row>
    <row r="3" spans="1:9" x14ac:dyDescent="0.25">
      <c r="A3" s="305" t="s">
        <v>0</v>
      </c>
      <c r="B3" s="306"/>
      <c r="C3" s="306"/>
      <c r="D3" s="306"/>
      <c r="E3" s="306"/>
      <c r="F3" s="307"/>
      <c r="G3" s="306"/>
      <c r="H3" s="4"/>
    </row>
    <row r="4" spans="1:9" ht="24" x14ac:dyDescent="0.25">
      <c r="A4" s="111" t="s">
        <v>5</v>
      </c>
      <c r="B4" s="111" t="s">
        <v>6</v>
      </c>
      <c r="C4" s="112" t="s">
        <v>7</v>
      </c>
      <c r="D4" s="101" t="s">
        <v>38</v>
      </c>
      <c r="E4" s="113" t="s">
        <v>8</v>
      </c>
      <c r="F4" s="125" t="s">
        <v>9</v>
      </c>
      <c r="G4" s="135" t="s">
        <v>10</v>
      </c>
      <c r="H4" s="11"/>
    </row>
    <row r="5" spans="1:9" ht="15" customHeight="1" x14ac:dyDescent="0.25">
      <c r="A5" s="114" t="s">
        <v>0</v>
      </c>
      <c r="B5" s="115" t="s">
        <v>19</v>
      </c>
      <c r="C5" s="116" t="s">
        <v>0</v>
      </c>
      <c r="D5" s="102" t="s">
        <v>0</v>
      </c>
      <c r="E5" s="117"/>
      <c r="F5" s="126"/>
      <c r="G5" s="136" t="s">
        <v>0</v>
      </c>
      <c r="H5" s="16"/>
    </row>
    <row r="6" spans="1:9" ht="15" customHeight="1" x14ac:dyDescent="0.25">
      <c r="A6" s="191" t="s">
        <v>27</v>
      </c>
      <c r="B6" s="118" t="str">
        <f>VLOOKUP($A6,ALMaster!$B$1:$F$100,2,FALSE)</f>
        <v>Alçı Levhalar 12,5 mm kalınlığında</v>
      </c>
      <c r="C6" s="148" t="s">
        <v>25</v>
      </c>
      <c r="D6" s="66">
        <v>4</v>
      </c>
      <c r="E6" s="149">
        <f>VLOOKUP($A6,ALMaster!$B$1:$F$100,4,FALSE)</f>
        <v>3</v>
      </c>
      <c r="F6" s="150">
        <f>D6*E6</f>
        <v>12</v>
      </c>
      <c r="G6" s="145">
        <f>F6</f>
        <v>12</v>
      </c>
      <c r="H6" s="16"/>
    </row>
    <row r="7" spans="1:9" ht="15" customHeight="1" x14ac:dyDescent="0.25">
      <c r="A7" s="19" t="s">
        <v>159</v>
      </c>
      <c r="B7" s="118" t="str">
        <f>VLOOKUP($A7,ALMaster!$B$1:$F$100,2,FALSE)</f>
        <v>20-22 kg/m3 yoğunluğunda, 5 cm kalınlığında yüklenemeyen silikonlu</v>
      </c>
      <c r="C7" s="152" t="s">
        <v>25</v>
      </c>
      <c r="D7" s="56" t="s">
        <v>11</v>
      </c>
      <c r="E7" s="153">
        <f>VLOOKUP($A7,ALMaster!$B$1:$F$100,4,FALSE)</f>
        <v>3.95</v>
      </c>
      <c r="F7" s="150">
        <f t="shared" ref="F7:F19" si="0">D7*E7</f>
        <v>3.95</v>
      </c>
      <c r="G7" s="58">
        <f t="shared" ref="G7:G15" si="1">F7</f>
        <v>3.95</v>
      </c>
      <c r="H7" s="16"/>
    </row>
    <row r="8" spans="1:9" ht="15" customHeight="1" x14ac:dyDescent="0.25">
      <c r="A8" s="19" t="s">
        <v>109</v>
      </c>
      <c r="B8" s="118" t="str">
        <f>VLOOKUP($A8,ALMaster!$B$1:$F$100,2,FALSE)</f>
        <v>DU50 profili 0,60 mm  sıcak daldırma galvanizli sacdan mamul</v>
      </c>
      <c r="C8" s="152" t="s">
        <v>20</v>
      </c>
      <c r="D8" s="56">
        <v>0.8</v>
      </c>
      <c r="E8" s="153">
        <f>VLOOKUP($A8,ALMaster!$B$1:$F$100,4,FALSE)</f>
        <v>1.85</v>
      </c>
      <c r="F8" s="150">
        <f t="shared" si="0"/>
        <v>1.4800000000000002</v>
      </c>
      <c r="G8" s="58">
        <f t="shared" si="1"/>
        <v>1.4800000000000002</v>
      </c>
      <c r="H8" s="16"/>
    </row>
    <row r="9" spans="1:9" ht="15" customHeight="1" x14ac:dyDescent="0.25">
      <c r="A9" s="19" t="s">
        <v>106</v>
      </c>
      <c r="B9" s="118" t="str">
        <f>VLOOKUP($A9,ALMaster!$B$1:$F$100,2,FALSE)</f>
        <v>DC50 profili 0,60 mm  sıcak daldırma galvanizli sacdan mamul</v>
      </c>
      <c r="C9" s="152" t="s">
        <v>20</v>
      </c>
      <c r="D9" s="56">
        <v>2</v>
      </c>
      <c r="E9" s="153">
        <f>VLOOKUP($A9,ALMaster!$B$1:$F$100,4,FALSE)</f>
        <v>2.02</v>
      </c>
      <c r="F9" s="150">
        <f t="shared" si="0"/>
        <v>4.04</v>
      </c>
      <c r="G9" s="58">
        <f t="shared" si="1"/>
        <v>4.04</v>
      </c>
      <c r="H9" s="16"/>
    </row>
    <row r="10" spans="1:9" ht="15" customHeight="1" x14ac:dyDescent="0.25">
      <c r="A10" s="19" t="s">
        <v>113</v>
      </c>
      <c r="B10" s="118" t="str">
        <f>VLOOKUP($A10,ALMaster!$B$1:$F$100,2,FALSE)</f>
        <v>Ses yalıtım bandı (3 mm polietilenden mamul, kendinden yapışkanlı genişlik: 5 cm)</v>
      </c>
      <c r="C10" s="152" t="s">
        <v>20</v>
      </c>
      <c r="D10" s="56">
        <v>1.3</v>
      </c>
      <c r="E10" s="153">
        <f>VLOOKUP($A10,ALMaster!$B$1:$F$100,4,FALSE)</f>
        <v>7.0000000000000007E-2</v>
      </c>
      <c r="F10" s="150">
        <f t="shared" si="0"/>
        <v>9.1000000000000011E-2</v>
      </c>
      <c r="G10" s="58">
        <f t="shared" si="1"/>
        <v>9.1000000000000011E-2</v>
      </c>
      <c r="H10" s="16"/>
    </row>
    <row r="11" spans="1:9" ht="15" customHeight="1" x14ac:dyDescent="0.25">
      <c r="A11" s="19" t="s">
        <v>28</v>
      </c>
      <c r="B11" s="118" t="str">
        <f>VLOOKUP($A11,ALMaster!$B$1:$F$100,2,FALSE)</f>
        <v>Vida ve plastik dübel</v>
      </c>
      <c r="C11" s="152" t="s">
        <v>12</v>
      </c>
      <c r="D11" s="56">
        <v>2.2000000000000002</v>
      </c>
      <c r="E11" s="153">
        <f>VLOOKUP($A11,ALMaster!$B$1:$F$100,4,FALSE)</f>
        <v>0.11</v>
      </c>
      <c r="F11" s="150">
        <f t="shared" si="0"/>
        <v>0.24200000000000002</v>
      </c>
      <c r="G11" s="58">
        <f t="shared" si="1"/>
        <v>0.24200000000000002</v>
      </c>
      <c r="H11" s="16"/>
    </row>
    <row r="12" spans="1:9" ht="15" customHeight="1" x14ac:dyDescent="0.25">
      <c r="A12" s="19" t="s">
        <v>116</v>
      </c>
      <c r="B12" s="118" t="str">
        <f>VLOOKUP($A12,ALMaster!$B$1:$F$100,2,FALSE)</f>
        <v>Her ebatta 1 kutu (1000 adet borazan vida) (karbon çeliğinden mamul, siyah fosfat kaplı, sivri uçlu)</v>
      </c>
      <c r="C12" s="152" t="s">
        <v>30</v>
      </c>
      <c r="D12" s="56" t="s">
        <v>36</v>
      </c>
      <c r="E12" s="153">
        <f>VLOOKUP($A12,ALMaster!$B$1:$F$100,4,FALSE)</f>
        <v>15.02</v>
      </c>
      <c r="F12" s="150">
        <f t="shared" si="0"/>
        <v>0.22529999999999997</v>
      </c>
      <c r="G12" s="58">
        <f t="shared" si="1"/>
        <v>0.22529999999999997</v>
      </c>
      <c r="H12" s="16"/>
    </row>
    <row r="13" spans="1:9" ht="15" customHeight="1" x14ac:dyDescent="0.25">
      <c r="A13" s="193" t="s">
        <v>116</v>
      </c>
      <c r="B13" s="151" t="str">
        <f>VLOOKUP($A13,ALMaster!$B$1:$F$100,2,FALSE)</f>
        <v>Her ebatta 1 kutu (1000 adet borazan vida) (karbon çeliğinden mamul, siyah fosfat kaplı, sivri uçlu)</v>
      </c>
      <c r="C13" s="152" t="s">
        <v>30</v>
      </c>
      <c r="D13" s="56">
        <v>2.5000000000000001E-2</v>
      </c>
      <c r="E13" s="153">
        <f>VLOOKUP($A13,ALMaster!$B$1:$F$100,4,FALSE)</f>
        <v>15.02</v>
      </c>
      <c r="F13" s="150">
        <f t="shared" si="0"/>
        <v>0.3755</v>
      </c>
      <c r="G13" s="58">
        <f t="shared" si="1"/>
        <v>0.3755</v>
      </c>
      <c r="H13" s="16"/>
    </row>
    <row r="14" spans="1:9" ht="15" customHeight="1" x14ac:dyDescent="0.25">
      <c r="A14" s="19" t="s">
        <v>112</v>
      </c>
      <c r="B14" s="118" t="str">
        <f>VLOOKUP($A14,ALMaster!$B$1:$F$100,2,FALSE)</f>
        <v>Derz bandı (cam elyafından mamul, kendinden yapışkanlı genişlik:5 cm)</v>
      </c>
      <c r="C14" s="152" t="s">
        <v>20</v>
      </c>
      <c r="D14" s="56" t="s">
        <v>16</v>
      </c>
      <c r="E14" s="153">
        <f>VLOOKUP($A14,ALMaster!$B$1:$F$100,4,FALSE)</f>
        <v>0.04</v>
      </c>
      <c r="F14" s="150">
        <f t="shared" si="0"/>
        <v>0.12</v>
      </c>
      <c r="G14" s="58">
        <f t="shared" si="1"/>
        <v>0.12</v>
      </c>
      <c r="H14" s="16"/>
      <c r="I14" s="21"/>
    </row>
    <row r="15" spans="1:9" ht="15" customHeight="1" x14ac:dyDescent="0.25">
      <c r="A15" s="19" t="s">
        <v>129</v>
      </c>
      <c r="B15" s="118" t="str">
        <f>VLOOKUP($A15,ALMaster!$B$1:$F$100,2,FALSE)</f>
        <v>Derz dolgu alçısı (TS EN 13963)</v>
      </c>
      <c r="C15" s="154" t="s">
        <v>13</v>
      </c>
      <c r="D15" s="36" t="s">
        <v>31</v>
      </c>
      <c r="E15" s="155">
        <f>VLOOKUP($A15,ALMaster!$B$1:$F$100,4,FALSE)</f>
        <v>0.27</v>
      </c>
      <c r="F15" s="156">
        <f t="shared" si="0"/>
        <v>2.7E-4</v>
      </c>
      <c r="G15" s="54">
        <f t="shared" si="1"/>
        <v>2.7E-4</v>
      </c>
      <c r="H15" s="16"/>
      <c r="I15" s="21"/>
    </row>
    <row r="16" spans="1:9" ht="15" customHeight="1" x14ac:dyDescent="0.25">
      <c r="A16" s="19" t="s">
        <v>0</v>
      </c>
      <c r="B16" s="22" t="s">
        <v>17</v>
      </c>
      <c r="C16" s="154" t="s">
        <v>0</v>
      </c>
      <c r="D16" s="36" t="s">
        <v>0</v>
      </c>
      <c r="E16" s="155"/>
      <c r="F16" s="156"/>
      <c r="G16" s="42" t="s">
        <v>0</v>
      </c>
      <c r="H16" s="16"/>
      <c r="I16" s="21"/>
    </row>
    <row r="17" spans="1:9" ht="15" customHeight="1" x14ac:dyDescent="0.25">
      <c r="A17" s="19" t="s">
        <v>32</v>
      </c>
      <c r="B17" s="118" t="str">
        <f>VLOOKUP($A17,ALMaster!$B$1:$F$100,2,FALSE)</f>
        <v>Alçı levha ustası</v>
      </c>
      <c r="C17" s="154" t="s">
        <v>4</v>
      </c>
      <c r="D17" s="36">
        <v>1.3</v>
      </c>
      <c r="E17" s="155">
        <f>VLOOKUP($A17,ALMaster!$B$1:$F$100,4,FALSE)</f>
        <v>10.85</v>
      </c>
      <c r="F17" s="156">
        <f t="shared" si="0"/>
        <v>14.105</v>
      </c>
      <c r="G17" s="54">
        <f t="shared" ref="G17:G19" si="2">F17</f>
        <v>14.105</v>
      </c>
      <c r="H17" s="16"/>
      <c r="I17" s="21"/>
    </row>
    <row r="18" spans="1:9" ht="15" customHeight="1" x14ac:dyDescent="0.25">
      <c r="A18" s="19" t="s">
        <v>21</v>
      </c>
      <c r="B18" s="118" t="str">
        <f>VLOOKUP($A18,ALMaster!$B$1:$F$100,2,FALSE)</f>
        <v>Alçı levha usta yardımcısı</v>
      </c>
      <c r="C18" s="154" t="s">
        <v>4</v>
      </c>
      <c r="D18" s="36">
        <v>1.3</v>
      </c>
      <c r="E18" s="155">
        <f>VLOOKUP($A18,ALMaster!$B$1:$F$100,4,FALSE)</f>
        <v>8.1</v>
      </c>
      <c r="F18" s="156">
        <f t="shared" si="0"/>
        <v>10.53</v>
      </c>
      <c r="G18" s="54">
        <f t="shared" si="2"/>
        <v>10.53</v>
      </c>
      <c r="H18" s="16"/>
      <c r="I18" s="21"/>
    </row>
    <row r="19" spans="1:9" ht="15" customHeight="1" x14ac:dyDescent="0.25">
      <c r="A19" s="19" t="s">
        <v>14</v>
      </c>
      <c r="B19" s="118" t="str">
        <f>VLOOKUP($A19,ALMaster!$B$1:$F$100,2,FALSE)</f>
        <v>Düz işçi</v>
      </c>
      <c r="C19" s="154" t="s">
        <v>4</v>
      </c>
      <c r="D19" s="157">
        <v>0.2</v>
      </c>
      <c r="E19" s="155">
        <f>VLOOKUP($A19,ALMaster!$B$1:$F$100,4,FALSE)</f>
        <v>7.95</v>
      </c>
      <c r="F19" s="156">
        <f t="shared" si="0"/>
        <v>1.59</v>
      </c>
      <c r="G19" s="54">
        <f t="shared" si="2"/>
        <v>1.59</v>
      </c>
      <c r="H19" s="23"/>
      <c r="I19" s="21"/>
    </row>
    <row r="20" spans="1:9" ht="15" customHeight="1" x14ac:dyDescent="0.25">
      <c r="A20" s="73" t="s">
        <v>0</v>
      </c>
      <c r="B20" s="49" t="s">
        <v>34</v>
      </c>
      <c r="C20" s="308" t="s">
        <v>0</v>
      </c>
      <c r="D20" s="309" t="s">
        <v>0</v>
      </c>
      <c r="E20" s="309"/>
      <c r="F20" s="310"/>
      <c r="G20" s="55" t="s">
        <v>0</v>
      </c>
      <c r="H20" s="26"/>
    </row>
    <row r="21" spans="1:9" ht="15" customHeight="1" x14ac:dyDescent="0.25">
      <c r="A21" s="73" t="s">
        <v>0</v>
      </c>
      <c r="B21" s="27"/>
      <c r="C21" s="288" t="s">
        <v>23</v>
      </c>
      <c r="D21" s="289"/>
      <c r="E21" s="289"/>
      <c r="F21" s="289"/>
      <c r="G21" s="47">
        <f>SUM(G6:G20)</f>
        <v>48.749070000000003</v>
      </c>
      <c r="H21" s="28"/>
    </row>
    <row r="22" spans="1:9" ht="15" customHeight="1" x14ac:dyDescent="0.25">
      <c r="A22" s="109" t="s">
        <v>37</v>
      </c>
      <c r="B22" s="100" t="s">
        <v>158</v>
      </c>
      <c r="C22" s="275" t="s">
        <v>24</v>
      </c>
      <c r="D22" s="276" t="s">
        <v>0</v>
      </c>
      <c r="E22" s="276" t="s">
        <v>0</v>
      </c>
      <c r="F22" s="276"/>
      <c r="G22" s="48">
        <f>G21*0.25</f>
        <v>12.187267500000001</v>
      </c>
      <c r="H22" s="29"/>
    </row>
    <row r="23" spans="1:9" ht="26.25" x14ac:dyDescent="0.25">
      <c r="A23" s="109" t="s">
        <v>39</v>
      </c>
      <c r="B23" s="100" t="s">
        <v>43</v>
      </c>
      <c r="C23" s="277" t="s">
        <v>26</v>
      </c>
      <c r="D23" s="278" t="s">
        <v>0</v>
      </c>
      <c r="E23" s="278" t="s">
        <v>0</v>
      </c>
      <c r="F23" s="278"/>
      <c r="G23" s="110">
        <f>SUM(G21:G22)</f>
        <v>60.936337500000008</v>
      </c>
      <c r="H23" s="25"/>
    </row>
    <row r="24" spans="1:9" ht="15" customHeight="1" x14ac:dyDescent="0.25"/>
  </sheetData>
  <mergeCells count="7">
    <mergeCell ref="C22:F22"/>
    <mergeCell ref="C23:F23"/>
    <mergeCell ref="B1:F1"/>
    <mergeCell ref="B2:F2"/>
    <mergeCell ref="A3:G3"/>
    <mergeCell ref="C20:F20"/>
    <mergeCell ref="C21:F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7">
    <tabColor theme="8"/>
  </sheetPr>
  <dimension ref="A1:I24"/>
  <sheetViews>
    <sheetView zoomScale="115" zoomScaleNormal="115" workbookViewId="0">
      <selection activeCell="B31" sqref="B31"/>
    </sheetView>
  </sheetViews>
  <sheetFormatPr defaultRowHeight="15" x14ac:dyDescent="0.25"/>
  <cols>
    <col min="1" max="1" width="12.140625" style="9" bestFit="1" customWidth="1"/>
    <col min="2" max="2" width="79.7109375" style="9" bestFit="1" customWidth="1"/>
    <col min="3" max="6" width="9.140625" style="9"/>
    <col min="7" max="7" width="13.42578125" style="9" bestFit="1" customWidth="1"/>
    <col min="8" max="8" width="3.140625" style="21" customWidth="1"/>
    <col min="9" max="16384" width="9.140625" style="9"/>
  </cols>
  <sheetData>
    <row r="1" spans="1:9" ht="24" x14ac:dyDescent="0.25">
      <c r="A1" s="141" t="s">
        <v>1</v>
      </c>
      <c r="B1" s="302" t="s">
        <v>2</v>
      </c>
      <c r="C1" s="303"/>
      <c r="D1" s="303"/>
      <c r="E1" s="303"/>
      <c r="F1" s="304"/>
      <c r="G1" s="142" t="s">
        <v>3</v>
      </c>
      <c r="H1" s="8"/>
    </row>
    <row r="2" spans="1:9" ht="25.9" customHeight="1" x14ac:dyDescent="0.25">
      <c r="A2" s="143" t="s">
        <v>172</v>
      </c>
      <c r="B2" s="282" t="s">
        <v>186</v>
      </c>
      <c r="C2" s="283"/>
      <c r="D2" s="283"/>
      <c r="E2" s="283"/>
      <c r="F2" s="284"/>
      <c r="G2" s="144" t="s">
        <v>25</v>
      </c>
      <c r="H2" s="3"/>
    </row>
    <row r="3" spans="1:9" x14ac:dyDescent="0.25">
      <c r="A3" s="305" t="s">
        <v>0</v>
      </c>
      <c r="B3" s="306"/>
      <c r="C3" s="306"/>
      <c r="D3" s="306"/>
      <c r="E3" s="306"/>
      <c r="F3" s="307"/>
      <c r="G3" s="306"/>
      <c r="H3" s="4"/>
    </row>
    <row r="4" spans="1:9" ht="24" x14ac:dyDescent="0.25">
      <c r="A4" s="111" t="s">
        <v>5</v>
      </c>
      <c r="B4" s="111" t="s">
        <v>6</v>
      </c>
      <c r="C4" s="112" t="s">
        <v>7</v>
      </c>
      <c r="D4" s="101" t="s">
        <v>38</v>
      </c>
      <c r="E4" s="113" t="s">
        <v>8</v>
      </c>
      <c r="F4" s="125" t="s">
        <v>9</v>
      </c>
      <c r="G4" s="135" t="s">
        <v>10</v>
      </c>
      <c r="H4" s="11"/>
    </row>
    <row r="5" spans="1:9" ht="15" customHeight="1" x14ac:dyDescent="0.25">
      <c r="A5" s="114" t="s">
        <v>0</v>
      </c>
      <c r="B5" s="115" t="s">
        <v>19</v>
      </c>
      <c r="C5" s="116" t="s">
        <v>0</v>
      </c>
      <c r="D5" s="102" t="s">
        <v>0</v>
      </c>
      <c r="E5" s="117"/>
      <c r="F5" s="126"/>
      <c r="G5" s="136" t="s">
        <v>0</v>
      </c>
      <c r="H5" s="16"/>
    </row>
    <row r="6" spans="1:9" ht="15" customHeight="1" x14ac:dyDescent="0.25">
      <c r="A6" s="191" t="s">
        <v>27</v>
      </c>
      <c r="B6" s="118" t="str">
        <f>VLOOKUP($A6,ALMaster!$B$1:$F$100,2,FALSE)</f>
        <v>Alçı Levhalar 12,5 mm kalınlığında</v>
      </c>
      <c r="C6" s="119" t="s">
        <v>25</v>
      </c>
      <c r="D6" s="66">
        <v>6</v>
      </c>
      <c r="E6" s="120">
        <f>VLOOKUP($A6,ALMaster!$B$1:$F$100,4,FALSE)</f>
        <v>3</v>
      </c>
      <c r="F6" s="127">
        <f>D6*E6</f>
        <v>18</v>
      </c>
      <c r="G6" s="145">
        <f>F6</f>
        <v>18</v>
      </c>
      <c r="H6" s="16"/>
    </row>
    <row r="7" spans="1:9" ht="15" customHeight="1" x14ac:dyDescent="0.25">
      <c r="A7" s="19" t="s">
        <v>159</v>
      </c>
      <c r="B7" s="118" t="str">
        <f>VLOOKUP($A7,ALMaster!$B$1:$F$100,2,FALSE)</f>
        <v>20-22 kg/m3 yoğunluğunda, 5 cm kalınlığında yüklenemeyen silikonlu</v>
      </c>
      <c r="C7" s="121" t="s">
        <v>25</v>
      </c>
      <c r="D7" s="56" t="s">
        <v>11</v>
      </c>
      <c r="E7" s="122">
        <f>VLOOKUP($A7,ALMaster!$B$1:$F$100,4,FALSE)</f>
        <v>3.95</v>
      </c>
      <c r="F7" s="57">
        <f t="shared" ref="F7:F16" si="0">D7*E7</f>
        <v>3.95</v>
      </c>
      <c r="G7" s="58">
        <f t="shared" ref="G7:G16" si="1">F7</f>
        <v>3.95</v>
      </c>
      <c r="H7" s="16"/>
    </row>
    <row r="8" spans="1:9" ht="15" customHeight="1" x14ac:dyDescent="0.25">
      <c r="A8" s="19" t="s">
        <v>109</v>
      </c>
      <c r="B8" s="118" t="str">
        <f>VLOOKUP($A8,ALMaster!$B$1:$F$100,2,FALSE)</f>
        <v>DU50 profili 0,60 mm  sıcak daldırma galvanizli sacdan mamul</v>
      </c>
      <c r="C8" s="121" t="s">
        <v>20</v>
      </c>
      <c r="D8" s="56">
        <v>0.8</v>
      </c>
      <c r="E8" s="122">
        <f>VLOOKUP($A8,ALMaster!$B$1:$F$100,4,FALSE)</f>
        <v>1.85</v>
      </c>
      <c r="F8" s="57">
        <f t="shared" si="0"/>
        <v>1.4800000000000002</v>
      </c>
      <c r="G8" s="58">
        <f t="shared" si="1"/>
        <v>1.4800000000000002</v>
      </c>
      <c r="H8" s="16"/>
    </row>
    <row r="9" spans="1:9" ht="15" customHeight="1" x14ac:dyDescent="0.25">
      <c r="A9" s="19" t="s">
        <v>106</v>
      </c>
      <c r="B9" s="118" t="str">
        <f>VLOOKUP($A9,ALMaster!$B$1:$F$100,2,FALSE)</f>
        <v>DC50 profili 0,60 mm  sıcak daldırma galvanizli sacdan mamul</v>
      </c>
      <c r="C9" s="121" t="s">
        <v>20</v>
      </c>
      <c r="D9" s="56">
        <v>2</v>
      </c>
      <c r="E9" s="122">
        <f>VLOOKUP($A9,ALMaster!$B$1:$F$100,4,FALSE)</f>
        <v>2.02</v>
      </c>
      <c r="F9" s="57">
        <f t="shared" si="0"/>
        <v>4.04</v>
      </c>
      <c r="G9" s="58">
        <f t="shared" si="1"/>
        <v>4.04</v>
      </c>
      <c r="H9" s="16"/>
    </row>
    <row r="10" spans="1:9" ht="15" customHeight="1" x14ac:dyDescent="0.25">
      <c r="A10" s="19" t="s">
        <v>113</v>
      </c>
      <c r="B10" s="118" t="str">
        <f>VLOOKUP($A10,ALMaster!$B$1:$F$100,2,FALSE)</f>
        <v>Ses yalıtım bandı (3 mm polietilenden mamul, kendinden yapışkanlı genişlik: 5 cm)</v>
      </c>
      <c r="C10" s="121" t="s">
        <v>20</v>
      </c>
      <c r="D10" s="56">
        <v>1.3</v>
      </c>
      <c r="E10" s="122">
        <f>VLOOKUP($A10,ALMaster!$B$1:$F$100,4,FALSE)</f>
        <v>7.0000000000000007E-2</v>
      </c>
      <c r="F10" s="57">
        <f t="shared" si="0"/>
        <v>9.1000000000000011E-2</v>
      </c>
      <c r="G10" s="58">
        <f t="shared" si="1"/>
        <v>9.1000000000000011E-2</v>
      </c>
      <c r="H10" s="16"/>
    </row>
    <row r="11" spans="1:9" ht="15" customHeight="1" x14ac:dyDescent="0.25">
      <c r="A11" s="19" t="s">
        <v>28</v>
      </c>
      <c r="B11" s="118" t="str">
        <f>VLOOKUP($A11,ALMaster!$B$1:$F$100,2,FALSE)</f>
        <v>Vida ve plastik dübel</v>
      </c>
      <c r="C11" s="121" t="s">
        <v>12</v>
      </c>
      <c r="D11" s="56">
        <v>2.2000000000000002</v>
      </c>
      <c r="E11" s="122">
        <f>VLOOKUP($A11,ALMaster!$B$1:$F$100,4,FALSE)</f>
        <v>0.11</v>
      </c>
      <c r="F11" s="57">
        <f t="shared" si="0"/>
        <v>0.24200000000000002</v>
      </c>
      <c r="G11" s="58">
        <f t="shared" si="1"/>
        <v>0.24200000000000002</v>
      </c>
      <c r="H11" s="16"/>
    </row>
    <row r="12" spans="1:9" ht="15" customHeight="1" x14ac:dyDescent="0.25">
      <c r="A12" s="19" t="s">
        <v>116</v>
      </c>
      <c r="B12" s="118" t="str">
        <f>VLOOKUP($A12,ALMaster!$B$1:$F$100,2,FALSE)</f>
        <v>Her ebatta 1 kutu (1000 adet borazan vida) (karbon çeliğinden mamul, siyah fosfat kaplı, sivri uçlu)</v>
      </c>
      <c r="C12" s="121" t="s">
        <v>30</v>
      </c>
      <c r="D12" s="56" t="s">
        <v>36</v>
      </c>
      <c r="E12" s="122">
        <f>VLOOKUP($A12,ALMaster!$B$1:$F$100,4,FALSE)</f>
        <v>15.02</v>
      </c>
      <c r="F12" s="57">
        <f t="shared" si="0"/>
        <v>0.22529999999999997</v>
      </c>
      <c r="G12" s="58">
        <f t="shared" si="1"/>
        <v>0.22529999999999997</v>
      </c>
      <c r="H12" s="16"/>
    </row>
    <row r="13" spans="1:9" ht="15" customHeight="1" x14ac:dyDescent="0.25">
      <c r="A13" s="193" t="s">
        <v>116</v>
      </c>
      <c r="B13" s="151" t="str">
        <f>VLOOKUP($A13,ALMaster!$B$1:$F$100,2,FALSE)</f>
        <v>Her ebatta 1 kutu (1000 adet borazan vida) (karbon çeliğinden mamul, siyah fosfat kaplı, sivri uçlu)</v>
      </c>
      <c r="C13" s="121" t="s">
        <v>30</v>
      </c>
      <c r="D13" s="56">
        <v>0.02</v>
      </c>
      <c r="E13" s="122">
        <f>VLOOKUP($A13,ALMaster!$B$1:$F$100,4,FALSE)</f>
        <v>15.02</v>
      </c>
      <c r="F13" s="57">
        <f t="shared" ref="F13" si="2">D13*E13</f>
        <v>0.3004</v>
      </c>
      <c r="G13" s="58">
        <f t="shared" si="1"/>
        <v>0.3004</v>
      </c>
      <c r="H13" s="16"/>
    </row>
    <row r="14" spans="1:9" ht="15" customHeight="1" x14ac:dyDescent="0.25">
      <c r="A14" s="193" t="s">
        <v>116</v>
      </c>
      <c r="B14" s="64" t="str">
        <f>VLOOKUP($A14,ALMaster!$B$1:$F$100,2,FALSE)</f>
        <v>Her ebatta 1 kutu (1000 adet borazan vida) (karbon çeliğinden mamul, siyah fosfat kaplı, sivri uçlu)</v>
      </c>
      <c r="C14" s="121" t="s">
        <v>30</v>
      </c>
      <c r="D14" s="56">
        <v>2.5000000000000001E-2</v>
      </c>
      <c r="E14" s="122">
        <f>VLOOKUP($A14,ALMaster!$B$1:$F$100,4,FALSE)</f>
        <v>15.02</v>
      </c>
      <c r="F14" s="57">
        <f t="shared" si="0"/>
        <v>0.3755</v>
      </c>
      <c r="G14" s="58">
        <f t="shared" si="1"/>
        <v>0.3755</v>
      </c>
      <c r="H14" s="16"/>
    </row>
    <row r="15" spans="1:9" ht="15" customHeight="1" x14ac:dyDescent="0.25">
      <c r="A15" s="19" t="s">
        <v>112</v>
      </c>
      <c r="B15" s="118" t="str">
        <f>VLOOKUP($A15,ALMaster!$B$1:$F$100,2,FALSE)</f>
        <v>Derz bandı (cam elyafından mamul, kendinden yapışkanlı genişlik:5 cm)</v>
      </c>
      <c r="C15" s="121" t="s">
        <v>20</v>
      </c>
      <c r="D15" s="56" t="s">
        <v>16</v>
      </c>
      <c r="E15" s="122">
        <f>VLOOKUP($A15,ALMaster!$B$1:$F$100,4,FALSE)</f>
        <v>0.04</v>
      </c>
      <c r="F15" s="57">
        <f t="shared" si="0"/>
        <v>0.12</v>
      </c>
      <c r="G15" s="58">
        <f t="shared" si="1"/>
        <v>0.12</v>
      </c>
      <c r="H15" s="16"/>
      <c r="I15" s="21"/>
    </row>
    <row r="16" spans="1:9" ht="15" customHeight="1" x14ac:dyDescent="0.25">
      <c r="A16" s="19" t="s">
        <v>129</v>
      </c>
      <c r="B16" s="118" t="str">
        <f>VLOOKUP($A16,ALMaster!$B$1:$F$100,2,FALSE)</f>
        <v>Derz dolgu alçısı (TS EN 13963)</v>
      </c>
      <c r="C16" s="121" t="s">
        <v>13</v>
      </c>
      <c r="D16" s="56" t="s">
        <v>31</v>
      </c>
      <c r="E16" s="124">
        <f>VLOOKUP($A16,ALMaster!$B$1:$F$100,4,FALSE)</f>
        <v>0.27</v>
      </c>
      <c r="F16" s="57">
        <f t="shared" si="0"/>
        <v>2.7E-4</v>
      </c>
      <c r="G16" s="58">
        <f t="shared" si="1"/>
        <v>2.7E-4</v>
      </c>
      <c r="H16" s="16"/>
      <c r="I16" s="21"/>
    </row>
    <row r="17" spans="1:9" ht="15" customHeight="1" x14ac:dyDescent="0.25">
      <c r="A17" s="19" t="s">
        <v>0</v>
      </c>
      <c r="B17" s="22" t="s">
        <v>17</v>
      </c>
      <c r="C17" s="121" t="s">
        <v>0</v>
      </c>
      <c r="D17" s="56" t="s">
        <v>0</v>
      </c>
      <c r="E17" s="122"/>
      <c r="F17" s="57"/>
      <c r="G17" s="146" t="s">
        <v>0</v>
      </c>
      <c r="H17" s="16"/>
      <c r="I17" s="21"/>
    </row>
    <row r="18" spans="1:9" ht="15" customHeight="1" x14ac:dyDescent="0.25">
      <c r="A18" s="19" t="s">
        <v>32</v>
      </c>
      <c r="B18" s="118" t="str">
        <f>VLOOKUP($A18,ALMaster!$B$1:$F$100,2,FALSE)</f>
        <v>Alçı levha ustası</v>
      </c>
      <c r="C18" s="121" t="s">
        <v>4</v>
      </c>
      <c r="D18" s="56">
        <v>1.92</v>
      </c>
      <c r="E18" s="122">
        <f>VLOOKUP($A18,ALMaster!$B$1:$F$100,4,FALSE)</f>
        <v>10.85</v>
      </c>
      <c r="F18" s="57">
        <f t="shared" ref="F18:F20" si="3">D18*E18</f>
        <v>20.831999999999997</v>
      </c>
      <c r="G18" s="58">
        <f t="shared" ref="G18:G20" si="4">F18</f>
        <v>20.831999999999997</v>
      </c>
      <c r="H18" s="16"/>
      <c r="I18" s="21"/>
    </row>
    <row r="19" spans="1:9" ht="15" customHeight="1" x14ac:dyDescent="0.25">
      <c r="A19" s="19" t="s">
        <v>21</v>
      </c>
      <c r="B19" s="118" t="str">
        <f>VLOOKUP($A19,ALMaster!$B$1:$F$100,2,FALSE)</f>
        <v>Alçı levha usta yardımcısı</v>
      </c>
      <c r="C19" s="121" t="s">
        <v>4</v>
      </c>
      <c r="D19" s="56">
        <v>1.92</v>
      </c>
      <c r="E19" s="122">
        <f>VLOOKUP($A19,ALMaster!$B$1:$F$100,4,FALSE)</f>
        <v>8.1</v>
      </c>
      <c r="F19" s="57">
        <f t="shared" si="3"/>
        <v>15.552</v>
      </c>
      <c r="G19" s="58">
        <f t="shared" si="4"/>
        <v>15.552</v>
      </c>
      <c r="H19" s="16"/>
      <c r="I19" s="21"/>
    </row>
    <row r="20" spans="1:9" ht="15" customHeight="1" x14ac:dyDescent="0.25">
      <c r="A20" s="19" t="s">
        <v>14</v>
      </c>
      <c r="B20" s="118" t="str">
        <f>VLOOKUP($A20,ALMaster!$B$1:$F$100,2,FALSE)</f>
        <v>Düz işçi</v>
      </c>
      <c r="C20" s="121" t="s">
        <v>4</v>
      </c>
      <c r="D20" s="147">
        <v>0.2</v>
      </c>
      <c r="E20" s="122">
        <f>VLOOKUP($A20,ALMaster!$B$1:$F$100,4,FALSE)</f>
        <v>7.95</v>
      </c>
      <c r="F20" s="57">
        <f t="shared" si="3"/>
        <v>1.59</v>
      </c>
      <c r="G20" s="58">
        <f t="shared" si="4"/>
        <v>1.59</v>
      </c>
      <c r="H20" s="23"/>
      <c r="I20" s="21"/>
    </row>
    <row r="21" spans="1:9" ht="15" customHeight="1" x14ac:dyDescent="0.25">
      <c r="A21" s="133" t="s">
        <v>0</v>
      </c>
      <c r="B21" s="159" t="s">
        <v>34</v>
      </c>
      <c r="C21" s="318" t="s">
        <v>0</v>
      </c>
      <c r="D21" s="319" t="s">
        <v>0</v>
      </c>
      <c r="E21" s="319"/>
      <c r="F21" s="320"/>
      <c r="G21" s="160" t="s">
        <v>0</v>
      </c>
      <c r="H21" s="26"/>
    </row>
    <row r="22" spans="1:9" ht="15" customHeight="1" x14ac:dyDescent="0.25">
      <c r="A22" s="133" t="s">
        <v>0</v>
      </c>
      <c r="B22" s="134"/>
      <c r="C22" s="298" t="s">
        <v>23</v>
      </c>
      <c r="D22" s="299"/>
      <c r="E22" s="299"/>
      <c r="F22" s="299"/>
      <c r="G22" s="138">
        <f>SUM(G6:G21)</f>
        <v>66.798470000000009</v>
      </c>
      <c r="H22" s="28"/>
    </row>
    <row r="23" spans="1:9" ht="15" customHeight="1" x14ac:dyDescent="0.25">
      <c r="A23" s="109" t="s">
        <v>37</v>
      </c>
      <c r="B23" s="100" t="s">
        <v>158</v>
      </c>
      <c r="C23" s="300" t="s">
        <v>24</v>
      </c>
      <c r="D23" s="301" t="s">
        <v>0</v>
      </c>
      <c r="E23" s="301" t="s">
        <v>0</v>
      </c>
      <c r="F23" s="301"/>
      <c r="G23" s="139">
        <f>G22*0.25</f>
        <v>16.699617500000002</v>
      </c>
      <c r="H23" s="29"/>
    </row>
    <row r="24" spans="1:9" ht="26.25" x14ac:dyDescent="0.25">
      <c r="A24" s="109" t="s">
        <v>39</v>
      </c>
      <c r="B24" s="100" t="s">
        <v>43</v>
      </c>
      <c r="C24" s="296" t="s">
        <v>26</v>
      </c>
      <c r="D24" s="297" t="s">
        <v>0</v>
      </c>
      <c r="E24" s="297" t="s">
        <v>0</v>
      </c>
      <c r="F24" s="297"/>
      <c r="G24" s="140">
        <f>SUM(G22:G23)</f>
        <v>83.498087500000011</v>
      </c>
      <c r="H24" s="25"/>
    </row>
  </sheetData>
  <mergeCells count="7">
    <mergeCell ref="C23:F23"/>
    <mergeCell ref="C24:F24"/>
    <mergeCell ref="B1:F1"/>
    <mergeCell ref="B2:F2"/>
    <mergeCell ref="A3:G3"/>
    <mergeCell ref="C21:F21"/>
    <mergeCell ref="C22:F2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9">
    <tabColor theme="7"/>
  </sheetPr>
  <dimension ref="A1:I23"/>
  <sheetViews>
    <sheetView zoomScale="115" zoomScaleNormal="115" workbookViewId="0">
      <selection activeCell="E17" activeCellId="1" sqref="E6:E15 E17:E19"/>
    </sheetView>
  </sheetViews>
  <sheetFormatPr defaultRowHeight="12" x14ac:dyDescent="0.25"/>
  <cols>
    <col min="1" max="1" width="12.140625" style="185" bestFit="1" customWidth="1"/>
    <col min="2" max="2" width="79.7109375" style="185" bestFit="1" customWidth="1"/>
    <col min="3" max="6" width="9.140625" style="185"/>
    <col min="7" max="7" width="13.42578125" style="185" bestFit="1" customWidth="1"/>
    <col min="8" max="8" width="3.140625" style="186" customWidth="1"/>
    <col min="9" max="16384" width="9.140625" style="185"/>
  </cols>
  <sheetData>
    <row r="1" spans="1:9" ht="24" x14ac:dyDescent="0.25">
      <c r="A1" s="141" t="s">
        <v>1</v>
      </c>
      <c r="B1" s="302" t="s">
        <v>2</v>
      </c>
      <c r="C1" s="303"/>
      <c r="D1" s="303"/>
      <c r="E1" s="303"/>
      <c r="F1" s="304"/>
      <c r="G1" s="142" t="s">
        <v>3</v>
      </c>
      <c r="H1" s="8"/>
    </row>
    <row r="2" spans="1:9" ht="25.9" customHeight="1" x14ac:dyDescent="0.25">
      <c r="A2" s="143" t="s">
        <v>173</v>
      </c>
      <c r="B2" s="282" t="s">
        <v>187</v>
      </c>
      <c r="C2" s="283"/>
      <c r="D2" s="283"/>
      <c r="E2" s="283"/>
      <c r="F2" s="284"/>
      <c r="G2" s="144" t="s">
        <v>25</v>
      </c>
      <c r="H2" s="3"/>
    </row>
    <row r="3" spans="1:9" x14ac:dyDescent="0.25">
      <c r="A3" s="305" t="s">
        <v>0</v>
      </c>
      <c r="B3" s="306"/>
      <c r="C3" s="306"/>
      <c r="D3" s="306"/>
      <c r="E3" s="306"/>
      <c r="F3" s="307"/>
      <c r="G3" s="306"/>
      <c r="H3" s="4"/>
    </row>
    <row r="4" spans="1:9" ht="24" x14ac:dyDescent="0.25">
      <c r="A4" s="164" t="s">
        <v>5</v>
      </c>
      <c r="B4" s="164" t="s">
        <v>6</v>
      </c>
      <c r="C4" s="165" t="s">
        <v>7</v>
      </c>
      <c r="D4" s="166" t="s">
        <v>38</v>
      </c>
      <c r="E4" s="167" t="s">
        <v>8</v>
      </c>
      <c r="F4" s="168" t="s">
        <v>9</v>
      </c>
      <c r="G4" s="169" t="s">
        <v>10</v>
      </c>
      <c r="H4" s="170"/>
    </row>
    <row r="5" spans="1:9" ht="15" customHeight="1" x14ac:dyDescent="0.25">
      <c r="A5" s="171" t="s">
        <v>0</v>
      </c>
      <c r="B5" s="172" t="s">
        <v>19</v>
      </c>
      <c r="C5" s="173" t="s">
        <v>0</v>
      </c>
      <c r="D5" s="174" t="s">
        <v>0</v>
      </c>
      <c r="E5" s="175"/>
      <c r="F5" s="176"/>
      <c r="G5" s="177" t="s">
        <v>0</v>
      </c>
      <c r="H5" s="178"/>
    </row>
    <row r="6" spans="1:9" ht="15" customHeight="1" x14ac:dyDescent="0.25">
      <c r="A6" s="191" t="s">
        <v>27</v>
      </c>
      <c r="B6" s="118" t="str">
        <f>VLOOKUP($A6,ALMaster!$B$1:$F$100,2,FALSE)</f>
        <v>Alçı Levhalar 12,5 mm kalınlığında</v>
      </c>
      <c r="C6" s="148" t="s">
        <v>25</v>
      </c>
      <c r="D6" s="66">
        <v>4</v>
      </c>
      <c r="E6" s="149">
        <f>VLOOKUP($A6,ALMaster!$B$1:$F$100,4,FALSE)</f>
        <v>3</v>
      </c>
      <c r="F6" s="150">
        <f>D6*E6</f>
        <v>12</v>
      </c>
      <c r="G6" s="145">
        <f>F6</f>
        <v>12</v>
      </c>
      <c r="H6" s="178"/>
    </row>
    <row r="7" spans="1:9" ht="15" customHeight="1" x14ac:dyDescent="0.25">
      <c r="A7" s="19" t="s">
        <v>159</v>
      </c>
      <c r="B7" s="118" t="str">
        <f>VLOOKUP($A7,ALMaster!$B$1:$F$100,2,FALSE)</f>
        <v>20-22 kg/m3 yoğunluğunda, 5 cm kalınlığında yüklenemeyen silikonlu</v>
      </c>
      <c r="C7" s="152" t="s">
        <v>25</v>
      </c>
      <c r="D7" s="56">
        <v>2</v>
      </c>
      <c r="E7" s="153">
        <f>VLOOKUP($A7,ALMaster!$B$1:$F$100,4,FALSE)</f>
        <v>3.95</v>
      </c>
      <c r="F7" s="162">
        <f t="shared" ref="F7:F15" si="0">D7*E7</f>
        <v>7.9</v>
      </c>
      <c r="G7" s="58">
        <f t="shared" ref="G7:G15" si="1">F7</f>
        <v>7.9</v>
      </c>
      <c r="H7" s="178"/>
    </row>
    <row r="8" spans="1:9" ht="15" customHeight="1" x14ac:dyDescent="0.25">
      <c r="A8" s="19" t="s">
        <v>109</v>
      </c>
      <c r="B8" s="118" t="str">
        <f>VLOOKUP($A8,ALMaster!$B$1:$F$100,2,FALSE)</f>
        <v>DU50 profili 0,60 mm  sıcak daldırma galvanizli sacdan mamul</v>
      </c>
      <c r="C8" s="152" t="s">
        <v>20</v>
      </c>
      <c r="D8" s="56">
        <v>1.6</v>
      </c>
      <c r="E8" s="153">
        <f>VLOOKUP($A8,ALMaster!$B$1:$F$100,4,FALSE)</f>
        <v>1.85</v>
      </c>
      <c r="F8" s="162">
        <f t="shared" si="0"/>
        <v>2.9600000000000004</v>
      </c>
      <c r="G8" s="58">
        <f t="shared" si="1"/>
        <v>2.9600000000000004</v>
      </c>
      <c r="H8" s="178"/>
    </row>
    <row r="9" spans="1:9" ht="15" customHeight="1" x14ac:dyDescent="0.25">
      <c r="A9" s="19" t="s">
        <v>106</v>
      </c>
      <c r="B9" s="118" t="str">
        <f>VLOOKUP($A9,ALMaster!$B$1:$F$100,2,FALSE)</f>
        <v>DC50 profili 0,60 mm  sıcak daldırma galvanizli sacdan mamul</v>
      </c>
      <c r="C9" s="152" t="s">
        <v>20</v>
      </c>
      <c r="D9" s="56">
        <v>4</v>
      </c>
      <c r="E9" s="153">
        <f>VLOOKUP($A9,ALMaster!$B$1:$F$100,4,FALSE)</f>
        <v>2.02</v>
      </c>
      <c r="F9" s="162">
        <f t="shared" si="0"/>
        <v>8.08</v>
      </c>
      <c r="G9" s="58">
        <f t="shared" si="1"/>
        <v>8.08</v>
      </c>
      <c r="H9" s="178"/>
    </row>
    <row r="10" spans="1:9" ht="15" customHeight="1" x14ac:dyDescent="0.25">
      <c r="A10" s="19" t="s">
        <v>113</v>
      </c>
      <c r="B10" s="118" t="str">
        <f>VLOOKUP($A10,ALMaster!$B$1:$F$100,2,FALSE)</f>
        <v>Ses yalıtım bandı (3 mm polietilenden mamul, kendinden yapışkanlı genişlik: 5 cm)</v>
      </c>
      <c r="C10" s="152" t="s">
        <v>20</v>
      </c>
      <c r="D10" s="56">
        <v>2.6</v>
      </c>
      <c r="E10" s="153">
        <f>VLOOKUP($A10,ALMaster!$B$1:$F$100,4,FALSE)</f>
        <v>7.0000000000000007E-2</v>
      </c>
      <c r="F10" s="162">
        <f t="shared" si="0"/>
        <v>0.18200000000000002</v>
      </c>
      <c r="G10" s="58">
        <f t="shared" si="1"/>
        <v>0.18200000000000002</v>
      </c>
      <c r="H10" s="178"/>
      <c r="I10" s="185" t="s">
        <v>40</v>
      </c>
    </row>
    <row r="11" spans="1:9" ht="15" customHeight="1" x14ac:dyDescent="0.25">
      <c r="A11" s="19" t="s">
        <v>28</v>
      </c>
      <c r="B11" s="118" t="str">
        <f>VLOOKUP($A11,ALMaster!$B$1:$F$100,2,FALSE)</f>
        <v>Vida ve plastik dübel</v>
      </c>
      <c r="C11" s="152" t="s">
        <v>12</v>
      </c>
      <c r="D11" s="56">
        <v>4.4000000000000004</v>
      </c>
      <c r="E11" s="153">
        <f>VLOOKUP($A11,ALMaster!$B$1:$F$100,4,FALSE)</f>
        <v>0.11</v>
      </c>
      <c r="F11" s="162">
        <f t="shared" si="0"/>
        <v>0.48400000000000004</v>
      </c>
      <c r="G11" s="58">
        <f t="shared" si="1"/>
        <v>0.48400000000000004</v>
      </c>
      <c r="H11" s="178"/>
    </row>
    <row r="12" spans="1:9" ht="15" customHeight="1" x14ac:dyDescent="0.25">
      <c r="A12" s="19" t="s">
        <v>116</v>
      </c>
      <c r="B12" s="118" t="str">
        <f>VLOOKUP($A12,ALMaster!$B$1:$F$100,2,FALSE)</f>
        <v>Her ebatta 1 kutu (1000 adet borazan vida) (karbon çeliğinden mamul, siyah fosfat kaplı, sivri uçlu)</v>
      </c>
      <c r="C12" s="152" t="s">
        <v>30</v>
      </c>
      <c r="D12" s="56">
        <v>1.4999999999999999E-2</v>
      </c>
      <c r="E12" s="153">
        <f>VLOOKUP($A12,ALMaster!$B$1:$F$100,4,FALSE)</f>
        <v>15.02</v>
      </c>
      <c r="F12" s="162">
        <f t="shared" si="0"/>
        <v>0.22529999999999997</v>
      </c>
      <c r="G12" s="58">
        <f t="shared" si="1"/>
        <v>0.22529999999999997</v>
      </c>
      <c r="H12" s="178"/>
    </row>
    <row r="13" spans="1:9" ht="15" customHeight="1" x14ac:dyDescent="0.25">
      <c r="A13" s="193" t="s">
        <v>116</v>
      </c>
      <c r="B13" s="151" t="str">
        <f>VLOOKUP($A13,ALMaster!$B$1:$F$100,2,FALSE)</f>
        <v>Her ebatta 1 kutu (1000 adet borazan vida) (karbon çeliğinden mamul, siyah fosfat kaplı, sivri uçlu)</v>
      </c>
      <c r="C13" s="152" t="s">
        <v>30</v>
      </c>
      <c r="D13" s="56">
        <v>2.5000000000000001E-2</v>
      </c>
      <c r="E13" s="158">
        <f>VLOOKUP($A13,ALMaster!$B$1:$F$100,4,FALSE)</f>
        <v>15.02</v>
      </c>
      <c r="F13" s="162">
        <f t="shared" si="0"/>
        <v>0.3755</v>
      </c>
      <c r="G13" s="58">
        <f t="shared" si="1"/>
        <v>0.3755</v>
      </c>
      <c r="H13" s="178"/>
    </row>
    <row r="14" spans="1:9" ht="15" customHeight="1" x14ac:dyDescent="0.25">
      <c r="A14" s="19" t="s">
        <v>112</v>
      </c>
      <c r="B14" s="118" t="str">
        <f>VLOOKUP($A14,ALMaster!$B$1:$F$100,2,FALSE)</f>
        <v>Derz bandı (cam elyafından mamul, kendinden yapışkanlı genişlik:5 cm)</v>
      </c>
      <c r="C14" s="152" t="s">
        <v>20</v>
      </c>
      <c r="D14" s="56" t="s">
        <v>16</v>
      </c>
      <c r="E14" s="153">
        <f>VLOOKUP($A14,ALMaster!$B$1:$F$100,4,FALSE)</f>
        <v>0.04</v>
      </c>
      <c r="F14" s="162">
        <f t="shared" si="0"/>
        <v>0.12</v>
      </c>
      <c r="G14" s="58">
        <f t="shared" si="1"/>
        <v>0.12</v>
      </c>
      <c r="H14" s="178"/>
      <c r="I14" s="186"/>
    </row>
    <row r="15" spans="1:9" ht="15" customHeight="1" x14ac:dyDescent="0.25">
      <c r="A15" s="19" t="s">
        <v>129</v>
      </c>
      <c r="B15" s="118" t="str">
        <f>VLOOKUP($A15,ALMaster!$B$1:$F$100,2,FALSE)</f>
        <v>Derz dolgu alçısı (TS EN 13963)</v>
      </c>
      <c r="C15" s="152" t="s">
        <v>13</v>
      </c>
      <c r="D15" s="56" t="s">
        <v>31</v>
      </c>
      <c r="E15" s="153">
        <f>VLOOKUP($A15,ALMaster!$B$1:$F$100,4,FALSE)</f>
        <v>0.27</v>
      </c>
      <c r="F15" s="162">
        <f t="shared" si="0"/>
        <v>2.7E-4</v>
      </c>
      <c r="G15" s="58">
        <f t="shared" si="1"/>
        <v>2.7E-4</v>
      </c>
      <c r="H15" s="178"/>
      <c r="I15" s="186"/>
    </row>
    <row r="16" spans="1:9" ht="15" customHeight="1" x14ac:dyDescent="0.25">
      <c r="A16" s="19" t="s">
        <v>0</v>
      </c>
      <c r="B16" s="22" t="s">
        <v>17</v>
      </c>
      <c r="C16" s="152" t="s">
        <v>0</v>
      </c>
      <c r="D16" s="56" t="s">
        <v>0</v>
      </c>
      <c r="E16" s="153"/>
      <c r="F16" s="162"/>
      <c r="G16" s="146" t="s">
        <v>0</v>
      </c>
      <c r="H16" s="178"/>
      <c r="I16" s="186"/>
    </row>
    <row r="17" spans="1:9" ht="15" customHeight="1" x14ac:dyDescent="0.25">
      <c r="A17" s="19" t="s">
        <v>32</v>
      </c>
      <c r="B17" s="118" t="str">
        <f>VLOOKUP($A17,ALMaster!$B$1:$F$100,2,FALSE)</f>
        <v>Alçı levha ustası</v>
      </c>
      <c r="C17" s="152" t="s">
        <v>4</v>
      </c>
      <c r="D17" s="56">
        <v>1.6</v>
      </c>
      <c r="E17" s="153">
        <f>VLOOKUP($A17,ALMaster!$B$1:$F$100,4,FALSE)</f>
        <v>10.85</v>
      </c>
      <c r="F17" s="162">
        <f t="shared" ref="F17:F19" si="2">D17*E17</f>
        <v>17.36</v>
      </c>
      <c r="G17" s="58">
        <f t="shared" ref="G17:G19" si="3">F17</f>
        <v>17.36</v>
      </c>
      <c r="H17" s="178"/>
      <c r="I17" s="186"/>
    </row>
    <row r="18" spans="1:9" ht="15" customHeight="1" x14ac:dyDescent="0.25">
      <c r="A18" s="19" t="s">
        <v>21</v>
      </c>
      <c r="B18" s="118" t="str">
        <f>VLOOKUP($A18,ALMaster!$B$1:$F$100,2,FALSE)</f>
        <v>Alçı levha usta yardımcısı</v>
      </c>
      <c r="C18" s="152" t="s">
        <v>4</v>
      </c>
      <c r="D18" s="56">
        <v>1.6</v>
      </c>
      <c r="E18" s="153">
        <f>VLOOKUP($A18,ALMaster!$B$1:$F$100,4,FALSE)</f>
        <v>8.1</v>
      </c>
      <c r="F18" s="162">
        <f t="shared" si="2"/>
        <v>12.96</v>
      </c>
      <c r="G18" s="58">
        <f t="shared" si="3"/>
        <v>12.96</v>
      </c>
      <c r="H18" s="178"/>
      <c r="I18" s="186"/>
    </row>
    <row r="19" spans="1:9" ht="15" customHeight="1" x14ac:dyDescent="0.25">
      <c r="A19" s="19" t="s">
        <v>14</v>
      </c>
      <c r="B19" s="118" t="str">
        <f>VLOOKUP($A19,ALMaster!$B$1:$F$100,2,FALSE)</f>
        <v>Düz işçi</v>
      </c>
      <c r="C19" s="152" t="s">
        <v>4</v>
      </c>
      <c r="D19" s="163">
        <v>0.2</v>
      </c>
      <c r="E19" s="153">
        <f>VLOOKUP($A19,ALMaster!$B$1:$F$100,4,FALSE)</f>
        <v>7.95</v>
      </c>
      <c r="F19" s="162">
        <f t="shared" si="2"/>
        <v>1.59</v>
      </c>
      <c r="G19" s="58">
        <f t="shared" si="3"/>
        <v>1.59</v>
      </c>
      <c r="H19" s="179"/>
      <c r="I19" s="186"/>
    </row>
    <row r="20" spans="1:9" ht="15" customHeight="1" x14ac:dyDescent="0.25">
      <c r="A20" s="187" t="s">
        <v>0</v>
      </c>
      <c r="B20" s="180" t="s">
        <v>34</v>
      </c>
      <c r="C20" s="313" t="s">
        <v>0</v>
      </c>
      <c r="D20" s="314" t="s">
        <v>0</v>
      </c>
      <c r="E20" s="314"/>
      <c r="F20" s="315"/>
      <c r="G20" s="160" t="s">
        <v>0</v>
      </c>
      <c r="H20" s="181"/>
    </row>
    <row r="21" spans="1:9" ht="15" customHeight="1" x14ac:dyDescent="0.25">
      <c r="A21" s="187" t="s">
        <v>0</v>
      </c>
      <c r="B21" s="182"/>
      <c r="C21" s="316" t="s">
        <v>23</v>
      </c>
      <c r="D21" s="317"/>
      <c r="E21" s="317"/>
      <c r="F21" s="317"/>
      <c r="G21" s="138">
        <f>SUM(G6:G20)</f>
        <v>64.237070000000003</v>
      </c>
      <c r="H21" s="183"/>
    </row>
    <row r="22" spans="1:9" ht="15" customHeight="1" x14ac:dyDescent="0.25">
      <c r="A22" s="188" t="s">
        <v>37</v>
      </c>
      <c r="B22" s="189" t="s">
        <v>158</v>
      </c>
      <c r="C22" s="311" t="s">
        <v>24</v>
      </c>
      <c r="D22" s="312" t="s">
        <v>0</v>
      </c>
      <c r="E22" s="312" t="s">
        <v>0</v>
      </c>
      <c r="F22" s="312"/>
      <c r="G22" s="139">
        <f>G21*0.25</f>
        <v>16.059267500000001</v>
      </c>
      <c r="H22" s="184"/>
    </row>
    <row r="23" spans="1:9" ht="26.25" x14ac:dyDescent="0.25">
      <c r="A23" s="188" t="s">
        <v>39</v>
      </c>
      <c r="B23" s="189" t="s">
        <v>43</v>
      </c>
      <c r="C23" s="296" t="s">
        <v>26</v>
      </c>
      <c r="D23" s="297" t="s">
        <v>0</v>
      </c>
      <c r="E23" s="297" t="s">
        <v>0</v>
      </c>
      <c r="F23" s="297"/>
      <c r="G23" s="140">
        <f>SUM(G21:G22)</f>
        <v>80.296337500000007</v>
      </c>
      <c r="H23" s="190"/>
    </row>
  </sheetData>
  <mergeCells count="7">
    <mergeCell ref="C22:F22"/>
    <mergeCell ref="C23:F23"/>
    <mergeCell ref="B1:F1"/>
    <mergeCell ref="B2:F2"/>
    <mergeCell ref="A3:G3"/>
    <mergeCell ref="C20:F20"/>
    <mergeCell ref="C21:F2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33">
    <tabColor rgb="FFFFC000"/>
  </sheetPr>
  <dimension ref="A1:I17"/>
  <sheetViews>
    <sheetView zoomScale="130" zoomScaleNormal="130" workbookViewId="0">
      <selection activeCell="B28" sqref="B28"/>
    </sheetView>
  </sheetViews>
  <sheetFormatPr defaultRowHeight="15" x14ac:dyDescent="0.25"/>
  <cols>
    <col min="1" max="1" width="10.85546875" style="9" bestFit="1" customWidth="1"/>
    <col min="2" max="2" width="57.85546875" style="9" bestFit="1" customWidth="1"/>
    <col min="3" max="6" width="9.140625" style="9"/>
    <col min="7" max="7" width="11.28515625" style="9" bestFit="1" customWidth="1"/>
    <col min="8" max="8" width="1.28515625" style="21" customWidth="1"/>
    <col min="9" max="16384" width="9.140625" style="9"/>
  </cols>
  <sheetData>
    <row r="1" spans="1:9" ht="24" x14ac:dyDescent="0.25">
      <c r="A1" s="141" t="s">
        <v>1</v>
      </c>
      <c r="B1" s="302" t="s">
        <v>2</v>
      </c>
      <c r="C1" s="303"/>
      <c r="D1" s="303"/>
      <c r="E1" s="303"/>
      <c r="F1" s="304"/>
      <c r="G1" s="142" t="s">
        <v>3</v>
      </c>
      <c r="H1" s="8"/>
    </row>
    <row r="2" spans="1:9" ht="25.9" customHeight="1" x14ac:dyDescent="0.25">
      <c r="A2" s="143" t="s">
        <v>42</v>
      </c>
      <c r="B2" s="321" t="s">
        <v>188</v>
      </c>
      <c r="C2" s="322"/>
      <c r="D2" s="322"/>
      <c r="E2" s="322"/>
      <c r="F2" s="323"/>
      <c r="G2" s="144" t="s">
        <v>25</v>
      </c>
      <c r="H2" s="3"/>
    </row>
    <row r="3" spans="1:9" x14ac:dyDescent="0.25">
      <c r="A3" s="305" t="s">
        <v>0</v>
      </c>
      <c r="B3" s="306"/>
      <c r="C3" s="306"/>
      <c r="D3" s="306"/>
      <c r="E3" s="306"/>
      <c r="F3" s="307"/>
      <c r="G3" s="306"/>
      <c r="H3" s="4"/>
    </row>
    <row r="4" spans="1:9" ht="24" x14ac:dyDescent="0.25">
      <c r="A4" s="111" t="s">
        <v>5</v>
      </c>
      <c r="B4" s="111" t="s">
        <v>6</v>
      </c>
      <c r="C4" s="112" t="s">
        <v>7</v>
      </c>
      <c r="D4" s="101" t="s">
        <v>38</v>
      </c>
      <c r="E4" s="113" t="s">
        <v>8</v>
      </c>
      <c r="F4" s="125" t="s">
        <v>9</v>
      </c>
      <c r="G4" s="135" t="s">
        <v>10</v>
      </c>
      <c r="H4" s="11"/>
    </row>
    <row r="5" spans="1:9" ht="15" customHeight="1" x14ac:dyDescent="0.25">
      <c r="A5" s="114" t="s">
        <v>0</v>
      </c>
      <c r="B5" s="115" t="s">
        <v>19</v>
      </c>
      <c r="C5" s="116" t="s">
        <v>0</v>
      </c>
      <c r="D5" s="102" t="s">
        <v>0</v>
      </c>
      <c r="E5" s="117"/>
      <c r="F5" s="126"/>
      <c r="G5" s="136" t="s">
        <v>0</v>
      </c>
      <c r="H5" s="59"/>
    </row>
    <row r="6" spans="1:9" ht="15" customHeight="1" x14ac:dyDescent="0.25">
      <c r="A6" s="191" t="s">
        <v>27</v>
      </c>
      <c r="B6" s="118" t="str">
        <f>VLOOKUP($A6,ALMaster!$B$1:$F$100,2,FALSE)</f>
        <v>Alçı Levhalar 12,5 mm kalınlığında</v>
      </c>
      <c r="C6" s="119" t="s">
        <v>25</v>
      </c>
      <c r="D6" s="66">
        <v>1</v>
      </c>
      <c r="E6" s="120">
        <f>VLOOKUP($A6,ALMaster!$B$1:$F$100,4,FALSE)</f>
        <v>3</v>
      </c>
      <c r="F6" s="127">
        <f t="shared" ref="F6:F13" si="0">D6*E6</f>
        <v>3</v>
      </c>
      <c r="G6" s="145">
        <f t="shared" ref="G6:G9" si="1">F6</f>
        <v>3</v>
      </c>
      <c r="H6" s="59"/>
    </row>
    <row r="7" spans="1:9" ht="15" customHeight="1" x14ac:dyDescent="0.25">
      <c r="A7" s="161" t="s">
        <v>146</v>
      </c>
      <c r="B7" s="118" t="str">
        <f>VLOOKUP($A7,ALMaster!$B$1:$F$100,2,FALSE)</f>
        <v>Yapıştırma Alçısı (TS EN 14496)</v>
      </c>
      <c r="C7" s="121" t="s">
        <v>13</v>
      </c>
      <c r="D7" s="56">
        <v>8.0000000000000002E-3</v>
      </c>
      <c r="E7" s="122">
        <f>VLOOKUP($A7,ALMaster!$B$1:$F$100,4,FALSE)</f>
        <v>0.22</v>
      </c>
      <c r="F7" s="57">
        <f t="shared" si="0"/>
        <v>1.7600000000000001E-3</v>
      </c>
      <c r="G7" s="58">
        <f t="shared" si="1"/>
        <v>1.7600000000000001E-3</v>
      </c>
      <c r="H7" s="59"/>
    </row>
    <row r="8" spans="1:9" ht="15" customHeight="1" x14ac:dyDescent="0.25">
      <c r="A8" s="19" t="s">
        <v>112</v>
      </c>
      <c r="B8" s="118" t="str">
        <f>VLOOKUP($A8,ALMaster!$B$1:$F$100,2,FALSE)</f>
        <v>Derz bandı (cam elyafından mamul, kendinden yapışkanlı genişlik:5 cm)</v>
      </c>
      <c r="C8" s="121" t="s">
        <v>20</v>
      </c>
      <c r="D8" s="56">
        <v>1.5</v>
      </c>
      <c r="E8" s="122">
        <f>VLOOKUP($A8,ALMaster!$B$1:$F$100,4,FALSE)</f>
        <v>0.04</v>
      </c>
      <c r="F8" s="57">
        <f t="shared" si="0"/>
        <v>0.06</v>
      </c>
      <c r="G8" s="58">
        <f t="shared" si="1"/>
        <v>0.06</v>
      </c>
      <c r="H8" s="59"/>
    </row>
    <row r="9" spans="1:9" ht="15" customHeight="1" x14ac:dyDescent="0.25">
      <c r="A9" s="19" t="s">
        <v>129</v>
      </c>
      <c r="B9" s="118" t="str">
        <f>VLOOKUP($A9,ALMaster!$B$1:$F$100,2,FALSE)</f>
        <v>Derz dolgu alçısı (TS EN 13963)</v>
      </c>
      <c r="C9" s="121" t="s">
        <v>13</v>
      </c>
      <c r="D9" s="56">
        <v>5.0000000000000001E-4</v>
      </c>
      <c r="E9" s="122">
        <f>VLOOKUP($A9,ALMaster!$B$1:$F$100,4,FALSE)</f>
        <v>0.27</v>
      </c>
      <c r="F9" s="57">
        <f t="shared" si="0"/>
        <v>1.35E-4</v>
      </c>
      <c r="G9" s="58">
        <f t="shared" si="1"/>
        <v>1.35E-4</v>
      </c>
      <c r="H9" s="59"/>
    </row>
    <row r="10" spans="1:9" ht="15" customHeight="1" x14ac:dyDescent="0.25">
      <c r="A10" s="64" t="s">
        <v>0</v>
      </c>
      <c r="B10" s="123" t="s">
        <v>17</v>
      </c>
      <c r="C10" s="121" t="s">
        <v>0</v>
      </c>
      <c r="D10" s="56" t="s">
        <v>0</v>
      </c>
      <c r="E10" s="124"/>
      <c r="F10" s="57"/>
      <c r="G10" s="146" t="s">
        <v>0</v>
      </c>
      <c r="H10" s="59"/>
      <c r="I10" s="21"/>
    </row>
    <row r="11" spans="1:9" ht="15" customHeight="1" x14ac:dyDescent="0.25">
      <c r="A11" s="19" t="s">
        <v>32</v>
      </c>
      <c r="B11" s="118" t="str">
        <f>VLOOKUP($A11,ALMaster!$B$1:$F$100,2,FALSE)</f>
        <v>Alçı levha ustası</v>
      </c>
      <c r="C11" s="121" t="s">
        <v>4</v>
      </c>
      <c r="D11" s="56">
        <v>1.1000000000000001</v>
      </c>
      <c r="E11" s="122">
        <f>VLOOKUP($A11,ALMaster!$B$1:$F$100,4,FALSE)</f>
        <v>10.85</v>
      </c>
      <c r="F11" s="57">
        <f t="shared" si="0"/>
        <v>11.935</v>
      </c>
      <c r="G11" s="58">
        <f t="shared" ref="G11:G13" si="2">F11</f>
        <v>11.935</v>
      </c>
      <c r="H11" s="59"/>
      <c r="I11" s="21"/>
    </row>
    <row r="12" spans="1:9" ht="15" customHeight="1" x14ac:dyDescent="0.25">
      <c r="A12" s="19" t="s">
        <v>21</v>
      </c>
      <c r="B12" s="118" t="str">
        <f>VLOOKUP($A12,ALMaster!$B$1:$F$100,2,FALSE)</f>
        <v>Alçı levha usta yardımcısı</v>
      </c>
      <c r="C12" s="121" t="s">
        <v>4</v>
      </c>
      <c r="D12" s="56">
        <v>1.1000000000000001</v>
      </c>
      <c r="E12" s="122">
        <f>VLOOKUP($A12,ALMaster!$B$1:$F$100,4,FALSE)</f>
        <v>8.1</v>
      </c>
      <c r="F12" s="57">
        <f t="shared" si="0"/>
        <v>8.91</v>
      </c>
      <c r="G12" s="58">
        <f t="shared" si="2"/>
        <v>8.91</v>
      </c>
      <c r="H12" s="59"/>
      <c r="I12" s="21"/>
    </row>
    <row r="13" spans="1:9" ht="15" customHeight="1" x14ac:dyDescent="0.25">
      <c r="A13" s="19" t="s">
        <v>14</v>
      </c>
      <c r="B13" s="118" t="str">
        <f>VLOOKUP($A13,ALMaster!$B$1:$F$100,2,FALSE)</f>
        <v>Düz işçi</v>
      </c>
      <c r="C13" s="121" t="s">
        <v>4</v>
      </c>
      <c r="D13" s="56">
        <v>0.2</v>
      </c>
      <c r="E13" s="122">
        <f>VLOOKUP($A13,ALMaster!$B$1:$F$100,4,FALSE)</f>
        <v>7.95</v>
      </c>
      <c r="F13" s="57">
        <f t="shared" si="0"/>
        <v>1.59</v>
      </c>
      <c r="G13" s="58">
        <f t="shared" si="2"/>
        <v>1.59</v>
      </c>
      <c r="H13" s="59"/>
      <c r="I13" s="21"/>
    </row>
    <row r="14" spans="1:9" ht="15" customHeight="1" x14ac:dyDescent="0.25">
      <c r="A14" s="128" t="s">
        <v>0</v>
      </c>
      <c r="B14" s="128" t="s">
        <v>34</v>
      </c>
      <c r="C14" s="129" t="s">
        <v>0</v>
      </c>
      <c r="D14" s="130" t="s">
        <v>0</v>
      </c>
      <c r="E14" s="131"/>
      <c r="F14" s="132"/>
      <c r="G14" s="137" t="s">
        <v>0</v>
      </c>
      <c r="H14" s="60"/>
      <c r="I14" s="21"/>
    </row>
    <row r="15" spans="1:9" ht="15" customHeight="1" x14ac:dyDescent="0.25">
      <c r="A15" s="133" t="s">
        <v>0</v>
      </c>
      <c r="B15" s="102"/>
      <c r="C15" s="298" t="s">
        <v>23</v>
      </c>
      <c r="D15" s="299"/>
      <c r="E15" s="299"/>
      <c r="F15" s="299"/>
      <c r="G15" s="138">
        <f>SUM(G6:G14)</f>
        <v>25.496894999999999</v>
      </c>
      <c r="H15" s="26"/>
    </row>
    <row r="16" spans="1:9" ht="15" customHeight="1" x14ac:dyDescent="0.25">
      <c r="A16" s="109" t="s">
        <v>37</v>
      </c>
      <c r="B16" s="100" t="s">
        <v>158</v>
      </c>
      <c r="C16" s="300" t="s">
        <v>24</v>
      </c>
      <c r="D16" s="301" t="s">
        <v>0</v>
      </c>
      <c r="E16" s="301" t="s">
        <v>0</v>
      </c>
      <c r="F16" s="301"/>
      <c r="G16" s="139">
        <f>G15*0.25</f>
        <v>6.3742237499999996</v>
      </c>
      <c r="H16" s="28"/>
    </row>
    <row r="17" spans="1:8" ht="26.25" x14ac:dyDescent="0.25">
      <c r="A17" s="109" t="s">
        <v>39</v>
      </c>
      <c r="B17" s="100" t="s">
        <v>43</v>
      </c>
      <c r="C17" s="296" t="s">
        <v>26</v>
      </c>
      <c r="D17" s="297" t="s">
        <v>0</v>
      </c>
      <c r="E17" s="297" t="s">
        <v>0</v>
      </c>
      <c r="F17" s="297"/>
      <c r="G17" s="140">
        <f>SUM(G15:G16)</f>
        <v>31.871118749999997</v>
      </c>
      <c r="H17" s="29"/>
    </row>
  </sheetData>
  <mergeCells count="6">
    <mergeCell ref="B1:F1"/>
    <mergeCell ref="A3:G3"/>
    <mergeCell ref="C15:F15"/>
    <mergeCell ref="C16:F16"/>
    <mergeCell ref="C17:F17"/>
    <mergeCell ref="B2:F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34">
    <tabColor theme="9"/>
  </sheetPr>
  <dimension ref="A1:I24"/>
  <sheetViews>
    <sheetView zoomScale="115" zoomScaleNormal="115" workbookViewId="0">
      <selection activeCell="B29" sqref="B29"/>
    </sheetView>
  </sheetViews>
  <sheetFormatPr defaultRowHeight="15" x14ac:dyDescent="0.25"/>
  <cols>
    <col min="1" max="1" width="12.140625" style="9" bestFit="1" customWidth="1"/>
    <col min="2" max="2" width="79.7109375" style="9" bestFit="1" customWidth="1"/>
    <col min="3" max="6" width="9.140625" style="9"/>
    <col min="7" max="7" width="11.28515625" style="9" bestFit="1" customWidth="1"/>
    <col min="8" max="8" width="1.28515625" style="21" customWidth="1"/>
    <col min="9" max="16384" width="9.140625" style="9"/>
  </cols>
  <sheetData>
    <row r="1" spans="1:8" ht="24" x14ac:dyDescent="0.25">
      <c r="A1" s="103" t="s">
        <v>1</v>
      </c>
      <c r="B1" s="290" t="s">
        <v>2</v>
      </c>
      <c r="C1" s="291"/>
      <c r="D1" s="291"/>
      <c r="E1" s="291"/>
      <c r="F1" s="292"/>
      <c r="G1" s="105" t="s">
        <v>3</v>
      </c>
      <c r="H1" s="8"/>
    </row>
    <row r="2" spans="1:8" ht="25.9" customHeight="1" x14ac:dyDescent="0.25">
      <c r="A2" s="65" t="s">
        <v>183</v>
      </c>
      <c r="B2" s="324" t="s">
        <v>182</v>
      </c>
      <c r="C2" s="325"/>
      <c r="D2" s="325"/>
      <c r="E2" s="325"/>
      <c r="F2" s="326"/>
      <c r="G2" s="107" t="s">
        <v>25</v>
      </c>
      <c r="H2" s="3"/>
    </row>
    <row r="3" spans="1:8" x14ac:dyDescent="0.25">
      <c r="A3" s="293" t="s">
        <v>0</v>
      </c>
      <c r="B3" s="294"/>
      <c r="C3" s="294"/>
      <c r="D3" s="294"/>
      <c r="E3" s="294"/>
      <c r="F3" s="295"/>
      <c r="G3" s="294"/>
      <c r="H3" s="4"/>
    </row>
    <row r="4" spans="1:8" ht="24" x14ac:dyDescent="0.25">
      <c r="A4" s="5" t="s">
        <v>5</v>
      </c>
      <c r="B4" s="5" t="s">
        <v>6</v>
      </c>
      <c r="C4" s="10" t="s">
        <v>7</v>
      </c>
      <c r="D4" s="101" t="s">
        <v>38</v>
      </c>
      <c r="E4" s="50" t="s">
        <v>8</v>
      </c>
      <c r="F4" s="52" t="s">
        <v>9</v>
      </c>
      <c r="G4" s="51" t="s">
        <v>10</v>
      </c>
      <c r="H4" s="11"/>
    </row>
    <row r="5" spans="1:8" ht="15" customHeight="1" x14ac:dyDescent="0.25">
      <c r="A5" s="12" t="s">
        <v>0</v>
      </c>
      <c r="B5" s="13" t="s">
        <v>19</v>
      </c>
      <c r="C5" s="14" t="s">
        <v>0</v>
      </c>
      <c r="D5" s="102" t="s">
        <v>0</v>
      </c>
      <c r="E5" s="37"/>
      <c r="F5" s="43"/>
      <c r="G5" s="41" t="s">
        <v>0</v>
      </c>
      <c r="H5" s="61"/>
    </row>
    <row r="6" spans="1:8" ht="15" customHeight="1" x14ac:dyDescent="0.25">
      <c r="A6" s="191" t="s">
        <v>27</v>
      </c>
      <c r="B6" s="118" t="str">
        <f>VLOOKUP($A6,ALMaster!$B$1:$F$100,2,FALSE)</f>
        <v>Alçı Levhalar 12,5 mm kalınlığında</v>
      </c>
      <c r="C6" s="18" t="s">
        <v>25</v>
      </c>
      <c r="D6" s="66">
        <v>1</v>
      </c>
      <c r="E6" s="38">
        <f>VLOOKUP($A6,ALMaster!$B$1:$F$100,4,FALSE)</f>
        <v>3</v>
      </c>
      <c r="F6" s="44">
        <f t="shared" ref="F6:F20" si="0">D6*E6</f>
        <v>3</v>
      </c>
      <c r="G6" s="53">
        <f t="shared" ref="G6:G16" si="1">F6</f>
        <v>3</v>
      </c>
      <c r="H6" s="61"/>
    </row>
    <row r="7" spans="1:8" ht="15" customHeight="1" x14ac:dyDescent="0.25">
      <c r="A7" s="19" t="s">
        <v>159</v>
      </c>
      <c r="B7" s="118" t="str">
        <f>VLOOKUP($A7,ALMaster!$B$1:$F$100,2,FALSE)</f>
        <v>20-22 kg/m3 yoğunluğunda, 5 cm kalınlığında yüklenemeyen silikonlu</v>
      </c>
      <c r="C7" s="20" t="s">
        <v>25</v>
      </c>
      <c r="D7" s="56" t="s">
        <v>11</v>
      </c>
      <c r="E7" s="39">
        <f>VLOOKUP($A7,ALMaster!$B$1:$F$100,4,FALSE)</f>
        <v>3.95</v>
      </c>
      <c r="F7" s="45">
        <f t="shared" si="0"/>
        <v>3.95</v>
      </c>
      <c r="G7" s="54">
        <f t="shared" si="1"/>
        <v>3.95</v>
      </c>
      <c r="H7" s="61"/>
    </row>
    <row r="8" spans="1:8" ht="15" customHeight="1" x14ac:dyDescent="0.25">
      <c r="A8" s="63" t="s">
        <v>147</v>
      </c>
      <c r="B8" s="118" t="str">
        <f>VLOOKUP($A8,ALMaster!$B$1:$F$100,2,FALSE)</f>
        <v>TC 60 profilli 0,6 mm sıcak daldırma galvanizli sacdan mamul</v>
      </c>
      <c r="C8" s="20" t="s">
        <v>20</v>
      </c>
      <c r="D8" s="56">
        <v>0.8</v>
      </c>
      <c r="E8" s="39">
        <f>VLOOKUP($A8,ALMaster!$B$1:$F$100,4,FALSE)</f>
        <v>1.62</v>
      </c>
      <c r="F8" s="45">
        <f t="shared" ref="F8:F13" si="2">D8*E8</f>
        <v>1.2960000000000003</v>
      </c>
      <c r="G8" s="54">
        <f t="shared" ref="G8:G13" si="3">F8</f>
        <v>1.2960000000000003</v>
      </c>
      <c r="H8" s="61"/>
    </row>
    <row r="9" spans="1:8" ht="15" customHeight="1" x14ac:dyDescent="0.25">
      <c r="A9" s="19" t="s">
        <v>148</v>
      </c>
      <c r="B9" s="118" t="str">
        <f>VLOOKUP($A9,ALMaster!$B$1:$F$100,2,FALSE)</f>
        <v>TU 28 profilli 0,6 mm sıcak daldırma galvanizli sacdan mamul</v>
      </c>
      <c r="C9" s="20" t="s">
        <v>20</v>
      </c>
      <c r="D9" s="56">
        <v>2</v>
      </c>
      <c r="E9" s="39">
        <f>VLOOKUP($A9,ALMaster!$B$1:$F$100,4,FALSE)</f>
        <v>0.98</v>
      </c>
      <c r="F9" s="45">
        <f t="shared" si="2"/>
        <v>1.96</v>
      </c>
      <c r="G9" s="54">
        <f t="shared" si="3"/>
        <v>1.96</v>
      </c>
      <c r="H9" s="61"/>
    </row>
    <row r="10" spans="1:8" ht="15" customHeight="1" x14ac:dyDescent="0.25">
      <c r="A10" s="19" t="s">
        <v>113</v>
      </c>
      <c r="B10" s="118" t="str">
        <f>VLOOKUP($A10,ALMaster!$B$1:$F$100,2,FALSE)</f>
        <v>Ses yalıtım bandı (3 mm polietilenden mamul, kendinden yapışkanlı genişlik: 5 cm)</v>
      </c>
      <c r="C10" s="20" t="s">
        <v>20</v>
      </c>
      <c r="D10" s="56">
        <v>1.3</v>
      </c>
      <c r="E10" s="39">
        <f>VLOOKUP($A10,ALMaster!$B$1:$F$100,4,FALSE)</f>
        <v>7.0000000000000007E-2</v>
      </c>
      <c r="F10" s="45">
        <f t="shared" si="2"/>
        <v>9.1000000000000011E-2</v>
      </c>
      <c r="G10" s="54">
        <f t="shared" si="3"/>
        <v>9.1000000000000011E-2</v>
      </c>
      <c r="H10" s="61"/>
    </row>
    <row r="11" spans="1:8" ht="15" customHeight="1" x14ac:dyDescent="0.25">
      <c r="A11" s="19" t="s">
        <v>28</v>
      </c>
      <c r="B11" s="118" t="str">
        <f>VLOOKUP($A11,ALMaster!$B$1:$F$100,2,FALSE)</f>
        <v>Vida ve plastik dübel</v>
      </c>
      <c r="C11" s="20" t="s">
        <v>12</v>
      </c>
      <c r="D11" s="56">
        <v>2.2000000000000002</v>
      </c>
      <c r="E11" s="39">
        <f>VLOOKUP($A11,ALMaster!$B$1:$F$100,4,FALSE)</f>
        <v>0.11</v>
      </c>
      <c r="F11" s="45">
        <f t="shared" si="2"/>
        <v>0.24200000000000002</v>
      </c>
      <c r="G11" s="54">
        <f t="shared" si="3"/>
        <v>0.24200000000000002</v>
      </c>
      <c r="H11" s="61"/>
    </row>
    <row r="12" spans="1:8" ht="15" customHeight="1" x14ac:dyDescent="0.25">
      <c r="A12" s="19" t="s">
        <v>150</v>
      </c>
      <c r="B12" s="118" t="str">
        <f>VLOOKUP($A12,ALMaster!$B$1:$F$100,2,FALSE)</f>
        <v>Agraf 12 cm (1 mm galvanizli sacdan mamul uzunluk: 12 cm)</v>
      </c>
      <c r="C12" s="20" t="s">
        <v>12</v>
      </c>
      <c r="D12" s="56">
        <v>1</v>
      </c>
      <c r="E12" s="39">
        <f>VLOOKUP($A12,ALMaster!$B$1:$F$100,4,FALSE)</f>
        <v>0.3</v>
      </c>
      <c r="F12" s="45">
        <f t="shared" si="2"/>
        <v>0.3</v>
      </c>
      <c r="G12" s="54">
        <f t="shared" si="3"/>
        <v>0.3</v>
      </c>
      <c r="H12" s="61"/>
    </row>
    <row r="13" spans="1:8" ht="15" customHeight="1" x14ac:dyDescent="0.25">
      <c r="A13" s="63" t="s">
        <v>151</v>
      </c>
      <c r="B13" s="118" t="str">
        <f>VLOOKUP($A13,ALMaster!$B$1:$F$100,2,FALSE)</f>
        <v>Agraf Vidası(karbon çeliğinden mamul, krom kaplı sivri uçluher ebatta) kutu (500 adet)</v>
      </c>
      <c r="C13" s="20" t="s">
        <v>30</v>
      </c>
      <c r="D13" s="56">
        <v>4.0000000000000001E-3</v>
      </c>
      <c r="E13" s="39">
        <f>VLOOKUP($A13,ALMaster!$B$1:$F$100,4,FALSE)</f>
        <v>6.06</v>
      </c>
      <c r="F13" s="45">
        <f t="shared" si="2"/>
        <v>2.4239999999999998E-2</v>
      </c>
      <c r="G13" s="54">
        <f t="shared" si="3"/>
        <v>2.4239999999999998E-2</v>
      </c>
      <c r="H13" s="61"/>
    </row>
    <row r="14" spans="1:8" ht="15" customHeight="1" x14ac:dyDescent="0.25">
      <c r="A14" s="19" t="s">
        <v>116</v>
      </c>
      <c r="B14" s="118" t="str">
        <f>VLOOKUP($A14,ALMaster!$B$1:$F$100,2,FALSE)</f>
        <v>Her ebatta 1 kutu (1000 adet borazan vida) (karbon çeliğinden mamul, siyah fosfat kaplı, sivri uçlu)</v>
      </c>
      <c r="C14" s="20" t="s">
        <v>30</v>
      </c>
      <c r="D14" s="56">
        <v>1.2999999999999999E-2</v>
      </c>
      <c r="E14" s="39">
        <f>VLOOKUP($A14,ALMaster!$B$1:$F$100,4,FALSE)</f>
        <v>15.02</v>
      </c>
      <c r="F14" s="45">
        <f t="shared" si="0"/>
        <v>0.19525999999999999</v>
      </c>
      <c r="G14" s="54">
        <f t="shared" si="1"/>
        <v>0.19525999999999999</v>
      </c>
      <c r="H14" s="61"/>
    </row>
    <row r="15" spans="1:8" ht="15" customHeight="1" x14ac:dyDescent="0.25">
      <c r="A15" s="19" t="s">
        <v>112</v>
      </c>
      <c r="B15" s="118" t="str">
        <f>VLOOKUP($A15,ALMaster!$B$1:$F$100,2,FALSE)</f>
        <v>Derz bandı (cam elyafından mamul, kendinden yapışkanlı genişlik:5 cm)</v>
      </c>
      <c r="C15" s="20" t="s">
        <v>20</v>
      </c>
      <c r="D15" s="56">
        <v>1.5</v>
      </c>
      <c r="E15" s="39">
        <f>VLOOKUP($A15,ALMaster!$B$1:$F$100,4,FALSE)</f>
        <v>0.04</v>
      </c>
      <c r="F15" s="45">
        <f t="shared" si="0"/>
        <v>0.06</v>
      </c>
      <c r="G15" s="54">
        <f t="shared" si="1"/>
        <v>0.06</v>
      </c>
      <c r="H15" s="61"/>
    </row>
    <row r="16" spans="1:8" ht="15" customHeight="1" x14ac:dyDescent="0.25">
      <c r="A16" s="19" t="s">
        <v>129</v>
      </c>
      <c r="B16" s="118" t="str">
        <f>VLOOKUP($A16,ALMaster!$B$1:$F$100,2,FALSE)</f>
        <v>Derz dolgu alçısı (TS EN 13963)</v>
      </c>
      <c r="C16" s="20" t="s">
        <v>13</v>
      </c>
      <c r="D16" s="56">
        <v>5.0000000000000001E-4</v>
      </c>
      <c r="E16" s="39">
        <f>VLOOKUP($A16,ALMaster!$B$1:$F$100,4,FALSE)</f>
        <v>0.27</v>
      </c>
      <c r="F16" s="45">
        <f t="shared" si="0"/>
        <v>1.35E-4</v>
      </c>
      <c r="G16" s="54">
        <f t="shared" si="1"/>
        <v>1.35E-4</v>
      </c>
      <c r="H16" s="61"/>
    </row>
    <row r="17" spans="1:9" ht="15" customHeight="1" x14ac:dyDescent="0.25">
      <c r="A17" s="19" t="s">
        <v>0</v>
      </c>
      <c r="B17" s="22" t="s">
        <v>17</v>
      </c>
      <c r="C17" s="20" t="s">
        <v>0</v>
      </c>
      <c r="D17" s="36" t="s">
        <v>0</v>
      </c>
      <c r="E17" s="40"/>
      <c r="F17" s="45"/>
      <c r="G17" s="42" t="s">
        <v>0</v>
      </c>
      <c r="H17" s="61"/>
      <c r="I17" s="21"/>
    </row>
    <row r="18" spans="1:9" ht="15" customHeight="1" x14ac:dyDescent="0.25">
      <c r="A18" s="19" t="s">
        <v>32</v>
      </c>
      <c r="B18" s="118" t="str">
        <f>VLOOKUP($A18,ALMaster!$B$1:$F$100,2,FALSE)</f>
        <v>Alçı levha ustası</v>
      </c>
      <c r="C18" s="20" t="s">
        <v>4</v>
      </c>
      <c r="D18" s="36">
        <v>0.7</v>
      </c>
      <c r="E18" s="39">
        <f>VLOOKUP($A18,ALMaster!$B$1:$F$100,4,FALSE)</f>
        <v>10.85</v>
      </c>
      <c r="F18" s="45">
        <f t="shared" si="0"/>
        <v>7.5949999999999989</v>
      </c>
      <c r="G18" s="54">
        <f t="shared" ref="G18:G20" si="4">F18</f>
        <v>7.5949999999999989</v>
      </c>
      <c r="H18" s="61"/>
      <c r="I18" s="21"/>
    </row>
    <row r="19" spans="1:9" ht="15" customHeight="1" x14ac:dyDescent="0.25">
      <c r="A19" s="19" t="s">
        <v>21</v>
      </c>
      <c r="B19" s="118" t="str">
        <f>VLOOKUP($A19,ALMaster!$B$1:$F$100,2,FALSE)</f>
        <v>Alçı levha usta yardımcısı</v>
      </c>
      <c r="C19" s="20" t="s">
        <v>4</v>
      </c>
      <c r="D19" s="36">
        <v>0.7</v>
      </c>
      <c r="E19" s="39">
        <f>VLOOKUP($A19,ALMaster!$B$1:$F$100,4,FALSE)</f>
        <v>8.1</v>
      </c>
      <c r="F19" s="45">
        <f t="shared" si="0"/>
        <v>5.669999999999999</v>
      </c>
      <c r="G19" s="54">
        <f t="shared" si="4"/>
        <v>5.669999999999999</v>
      </c>
      <c r="H19" s="61"/>
      <c r="I19" s="21"/>
    </row>
    <row r="20" spans="1:9" ht="15" customHeight="1" x14ac:dyDescent="0.25">
      <c r="A20" s="19" t="s">
        <v>14</v>
      </c>
      <c r="B20" s="118" t="str">
        <f>VLOOKUP($A20,ALMaster!$B$1:$F$100,2,FALSE)</f>
        <v>Düz işçi</v>
      </c>
      <c r="C20" s="20" t="s">
        <v>4</v>
      </c>
      <c r="D20" s="36">
        <v>0.2</v>
      </c>
      <c r="E20" s="39">
        <f>VLOOKUP($A20,ALMaster!$B$1:$F$100,4,FALSE)</f>
        <v>7.95</v>
      </c>
      <c r="F20" s="45">
        <f t="shared" si="0"/>
        <v>1.59</v>
      </c>
      <c r="G20" s="54">
        <f t="shared" si="4"/>
        <v>1.59</v>
      </c>
      <c r="H20" s="61"/>
      <c r="I20" s="21"/>
    </row>
    <row r="21" spans="1:9" ht="15" customHeight="1" x14ac:dyDescent="0.25">
      <c r="A21" s="24" t="s">
        <v>0</v>
      </c>
      <c r="B21" s="24" t="s">
        <v>34</v>
      </c>
      <c r="C21" s="31" t="s">
        <v>0</v>
      </c>
      <c r="D21" s="32" t="s">
        <v>0</v>
      </c>
      <c r="E21" s="33"/>
      <c r="F21" s="34"/>
      <c r="G21" s="46" t="s">
        <v>0</v>
      </c>
      <c r="H21" s="62"/>
      <c r="I21" s="21"/>
    </row>
    <row r="22" spans="1:9" ht="15" customHeight="1" x14ac:dyDescent="0.25">
      <c r="A22" s="73" t="s">
        <v>0</v>
      </c>
      <c r="B22" s="15"/>
      <c r="C22" s="288" t="s">
        <v>23</v>
      </c>
      <c r="D22" s="289"/>
      <c r="E22" s="289"/>
      <c r="F22" s="289"/>
      <c r="G22" s="47">
        <f>SUM(G6:G21)</f>
        <v>25.973634999999998</v>
      </c>
      <c r="H22" s="26"/>
    </row>
    <row r="23" spans="1:9" ht="15" customHeight="1" x14ac:dyDescent="0.25">
      <c r="A23" s="109" t="s">
        <v>37</v>
      </c>
      <c r="B23" s="100" t="s">
        <v>158</v>
      </c>
      <c r="C23" s="275" t="s">
        <v>24</v>
      </c>
      <c r="D23" s="276" t="s">
        <v>0</v>
      </c>
      <c r="E23" s="276" t="s">
        <v>0</v>
      </c>
      <c r="F23" s="276"/>
      <c r="G23" s="48">
        <f>G22*0.25</f>
        <v>6.4934087499999995</v>
      </c>
      <c r="H23" s="28"/>
    </row>
    <row r="24" spans="1:9" ht="26.25" x14ac:dyDescent="0.25">
      <c r="A24" s="194" t="s">
        <v>39</v>
      </c>
      <c r="B24" s="30" t="s">
        <v>43</v>
      </c>
      <c r="C24" s="277" t="s">
        <v>26</v>
      </c>
      <c r="D24" s="278" t="s">
        <v>0</v>
      </c>
      <c r="E24" s="278" t="s">
        <v>0</v>
      </c>
      <c r="F24" s="278"/>
      <c r="G24" s="110">
        <f>SUM(G22:G23)</f>
        <v>32.467043749999995</v>
      </c>
      <c r="H24" s="29"/>
    </row>
  </sheetData>
  <mergeCells count="6">
    <mergeCell ref="C24:F24"/>
    <mergeCell ref="B2:F2"/>
    <mergeCell ref="B1:F1"/>
    <mergeCell ref="A3:G3"/>
    <mergeCell ref="C22:F22"/>
    <mergeCell ref="C23:F2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ayfa2">
    <tabColor theme="7"/>
  </sheetPr>
  <dimension ref="A1:I25"/>
  <sheetViews>
    <sheetView zoomScale="115" zoomScaleNormal="115" workbookViewId="0">
      <selection activeCell="C32" sqref="C32"/>
    </sheetView>
  </sheetViews>
  <sheetFormatPr defaultRowHeight="15" x14ac:dyDescent="0.25"/>
  <cols>
    <col min="1" max="1" width="12.140625" style="9" bestFit="1" customWidth="1"/>
    <col min="2" max="2" width="85.7109375" style="9" bestFit="1" customWidth="1"/>
    <col min="3" max="6" width="9.140625" style="9"/>
    <col min="7" max="7" width="12.140625" style="9" bestFit="1" customWidth="1"/>
    <col min="8" max="8" width="3.140625" style="21" customWidth="1"/>
    <col min="9" max="16384" width="9.140625" style="9"/>
  </cols>
  <sheetData>
    <row r="1" spans="1:9" ht="24" x14ac:dyDescent="0.25">
      <c r="A1" s="104" t="s">
        <v>1</v>
      </c>
      <c r="B1" s="290" t="s">
        <v>2</v>
      </c>
      <c r="C1" s="291"/>
      <c r="D1" s="291"/>
      <c r="E1" s="291"/>
      <c r="F1" s="292"/>
      <c r="G1" s="105" t="s">
        <v>3</v>
      </c>
      <c r="H1" s="8"/>
    </row>
    <row r="2" spans="1:9" ht="37.5" customHeight="1" x14ac:dyDescent="0.25">
      <c r="A2" s="106" t="s">
        <v>155</v>
      </c>
      <c r="B2" s="327" t="s">
        <v>156</v>
      </c>
      <c r="C2" s="328"/>
      <c r="D2" s="328"/>
      <c r="E2" s="328"/>
      <c r="F2" s="329"/>
      <c r="G2" s="108" t="s">
        <v>25</v>
      </c>
      <c r="H2" s="3"/>
    </row>
    <row r="3" spans="1:9" x14ac:dyDescent="0.25">
      <c r="A3" s="293" t="s">
        <v>0</v>
      </c>
      <c r="B3" s="294"/>
      <c r="C3" s="294"/>
      <c r="D3" s="294"/>
      <c r="E3" s="294"/>
      <c r="F3" s="295"/>
      <c r="G3" s="294"/>
      <c r="H3" s="4"/>
    </row>
    <row r="4" spans="1:9" ht="24" x14ac:dyDescent="0.25">
      <c r="A4" s="5" t="s">
        <v>5</v>
      </c>
      <c r="B4" s="5" t="s">
        <v>6</v>
      </c>
      <c r="C4" s="10" t="s">
        <v>7</v>
      </c>
      <c r="D4" s="101" t="s">
        <v>38</v>
      </c>
      <c r="E4" s="50" t="s">
        <v>8</v>
      </c>
      <c r="F4" s="52" t="s">
        <v>9</v>
      </c>
      <c r="G4" s="51" t="s">
        <v>10</v>
      </c>
      <c r="H4" s="11"/>
    </row>
    <row r="5" spans="1:9" ht="15" customHeight="1" x14ac:dyDescent="0.25">
      <c r="A5" s="12" t="s">
        <v>0</v>
      </c>
      <c r="B5" s="13" t="s">
        <v>19</v>
      </c>
      <c r="C5" s="14" t="s">
        <v>0</v>
      </c>
      <c r="D5" s="15" t="s">
        <v>0</v>
      </c>
      <c r="E5" s="37"/>
      <c r="F5" s="43"/>
      <c r="G5" s="41" t="s">
        <v>0</v>
      </c>
      <c r="H5" s="71"/>
    </row>
    <row r="6" spans="1:9" ht="15" customHeight="1" x14ac:dyDescent="0.25">
      <c r="A6" s="17" t="s">
        <v>27</v>
      </c>
      <c r="B6" s="17" t="str">
        <f>VLOOKUP($A6,ALMaster!$B$1:$F$100,2,FALSE)</f>
        <v>Alçı Levhalar 12,5 mm kalınlığında</v>
      </c>
      <c r="C6" s="18" t="s">
        <v>25</v>
      </c>
      <c r="D6" s="35">
        <v>1</v>
      </c>
      <c r="E6" s="38">
        <f>VLOOKUP($A6,ALMaster!$B$1:$F$100,4,FALSE)</f>
        <v>3</v>
      </c>
      <c r="F6" s="44">
        <f>D6*E6</f>
        <v>3</v>
      </c>
      <c r="G6" s="53">
        <f>F6</f>
        <v>3</v>
      </c>
      <c r="H6" s="71"/>
    </row>
    <row r="7" spans="1:9" ht="24.75" customHeight="1" x14ac:dyDescent="0.25">
      <c r="A7" s="17" t="s">
        <v>157</v>
      </c>
      <c r="B7" s="17" t="str">
        <f>VLOOKUP($A7,ALMaster!$B$1:$F$100,2,FALSE)</f>
        <v>Lifler ile güçlendirilmiş alçı levhalar (TS EN 15283-1+A1 GM-FH1R) Her iki yüzü cam elyaf şilte kaplı 12,5 mm kalınlıkta</v>
      </c>
      <c r="C7" s="18" t="s">
        <v>25</v>
      </c>
      <c r="D7" s="35">
        <v>2</v>
      </c>
      <c r="E7" s="38">
        <f>VLOOKUP($A7,ALMaster!$B$1:$F$100,4,FALSE)</f>
        <v>14.05</v>
      </c>
      <c r="F7" s="44">
        <f>D7*E7</f>
        <v>28.1</v>
      </c>
      <c r="G7" s="53">
        <f>F7</f>
        <v>28.1</v>
      </c>
      <c r="H7" s="71"/>
    </row>
    <row r="8" spans="1:9" ht="15" customHeight="1" x14ac:dyDescent="0.25">
      <c r="A8" s="235" t="s">
        <v>163</v>
      </c>
      <c r="B8" s="193" t="str">
        <f>VLOOKUP($A8,ALMaster!$B$1:$F$100,2,FALSE)</f>
        <v>20-22 kg/m3 yoğunluğunda, 10 cm kalınlığında yüklenemeyen silikonlu</v>
      </c>
      <c r="C8" s="20" t="s">
        <v>25</v>
      </c>
      <c r="D8" s="36" t="s">
        <v>11</v>
      </c>
      <c r="E8" s="39">
        <f>VLOOKUP($A8,ALMaster!$B$1:$F$100,4,FALSE)</f>
        <v>8.5500000000000007</v>
      </c>
      <c r="F8" s="45">
        <f t="shared" ref="F8:F19" si="0">D8*E8</f>
        <v>8.5500000000000007</v>
      </c>
      <c r="G8" s="54">
        <f t="shared" ref="G8:G15" si="1">F8</f>
        <v>8.5500000000000007</v>
      </c>
      <c r="H8" s="71"/>
    </row>
    <row r="9" spans="1:9" ht="15" customHeight="1" x14ac:dyDescent="0.25">
      <c r="A9" s="19" t="s">
        <v>111</v>
      </c>
      <c r="B9" s="19" t="str">
        <f>VLOOKUP($A9,ALMaster!$B$1:$F$100,2,FALSE)</f>
        <v>DU100 profili 0,60 mm  sıcak daldırma galvanizli sacdan mamul</v>
      </c>
      <c r="C9" s="20" t="s">
        <v>20</v>
      </c>
      <c r="D9" s="36">
        <v>0.8</v>
      </c>
      <c r="E9" s="39">
        <f>VLOOKUP($A9,ALMaster!$B$1:$F$100,4,FALSE)</f>
        <v>2.4300000000000002</v>
      </c>
      <c r="F9" s="45">
        <f t="shared" si="0"/>
        <v>1.9440000000000002</v>
      </c>
      <c r="G9" s="54">
        <f t="shared" si="1"/>
        <v>1.9440000000000002</v>
      </c>
      <c r="H9" s="71"/>
    </row>
    <row r="10" spans="1:9" ht="15" customHeight="1" x14ac:dyDescent="0.25">
      <c r="A10" s="64" t="s">
        <v>108</v>
      </c>
      <c r="B10" s="19" t="str">
        <f>VLOOKUP($A10,ALMaster!$B$1:$F$100,2,FALSE)</f>
        <v>DC100 profili 0,60 mm  sıcak daldırma galvanizli sacdan mamul</v>
      </c>
      <c r="C10" s="20" t="s">
        <v>20</v>
      </c>
      <c r="D10" s="36">
        <v>2.75</v>
      </c>
      <c r="E10" s="39">
        <f>VLOOKUP($A10,ALMaster!$B$1:$F$100,4,FALSE)</f>
        <v>2.48</v>
      </c>
      <c r="F10" s="45">
        <f t="shared" si="0"/>
        <v>6.82</v>
      </c>
      <c r="G10" s="54">
        <f t="shared" si="1"/>
        <v>6.82</v>
      </c>
      <c r="H10" s="71"/>
    </row>
    <row r="11" spans="1:9" ht="15" customHeight="1" x14ac:dyDescent="0.25">
      <c r="A11" s="196" t="s">
        <v>115</v>
      </c>
      <c r="B11" s="19" t="str">
        <f>VLOOKUP($A11,ALMaster!$B$1:$F$100,2,FALSE)</f>
        <v>Ses yalıtım bandı (3 mm polietilenden mamul, kendinden yapışkanlı genişlik: 10 cm)</v>
      </c>
      <c r="C11" s="20" t="s">
        <v>20</v>
      </c>
      <c r="D11" s="36">
        <v>1.3</v>
      </c>
      <c r="E11" s="39">
        <f>VLOOKUP($A11,ALMaster!$B$1:$F$100,4,FALSE)</f>
        <v>0.19</v>
      </c>
      <c r="F11" s="45">
        <f t="shared" si="0"/>
        <v>0.24700000000000003</v>
      </c>
      <c r="G11" s="54">
        <f t="shared" si="1"/>
        <v>0.24700000000000003</v>
      </c>
      <c r="H11" s="71"/>
    </row>
    <row r="12" spans="1:9" ht="15" customHeight="1" x14ac:dyDescent="0.25">
      <c r="A12" s="19" t="s">
        <v>28</v>
      </c>
      <c r="B12" s="19" t="str">
        <f>VLOOKUP($A12,ALMaster!$B$1:$F$100,2,FALSE)</f>
        <v>Vida ve plastik dübel</v>
      </c>
      <c r="C12" s="20" t="s">
        <v>12</v>
      </c>
      <c r="D12" s="36">
        <v>2.2000000000000002</v>
      </c>
      <c r="E12" s="39">
        <f>VLOOKUP($A12,ALMaster!$B$1:$F$100,4,FALSE)</f>
        <v>0.11</v>
      </c>
      <c r="F12" s="45">
        <f t="shared" si="0"/>
        <v>0.24200000000000002</v>
      </c>
      <c r="G12" s="54">
        <f t="shared" si="1"/>
        <v>0.24200000000000002</v>
      </c>
      <c r="H12" s="71"/>
    </row>
    <row r="13" spans="1:9" ht="15" customHeight="1" x14ac:dyDescent="0.25">
      <c r="A13" s="19" t="s">
        <v>118</v>
      </c>
      <c r="B13" s="19" t="str">
        <f>VLOOKUP($A13,ALMaster!$B$1:$F$100,2,FALSE)</f>
        <v>Her ebatta 1 kutu (1000 adet matkap uçlu vida) (karbon çeliğinden mamul, siyah fosfat kaplı, matkap uçlu)</v>
      </c>
      <c r="C13" s="20" t="s">
        <v>30</v>
      </c>
      <c r="D13" s="36">
        <v>3.5000000000000003E-2</v>
      </c>
      <c r="E13" s="39">
        <f>VLOOKUP($A13,ALMaster!$B$1:$F$100,4,FALSE)</f>
        <v>23</v>
      </c>
      <c r="F13" s="45">
        <f t="shared" si="0"/>
        <v>0.80500000000000005</v>
      </c>
      <c r="G13" s="54">
        <f t="shared" si="1"/>
        <v>0.80500000000000005</v>
      </c>
      <c r="H13" s="71"/>
    </row>
    <row r="14" spans="1:9" ht="15" customHeight="1" x14ac:dyDescent="0.25">
      <c r="A14" s="19" t="s">
        <v>112</v>
      </c>
      <c r="B14" s="19" t="str">
        <f>VLOOKUP($A14,ALMaster!$B$1:$F$100,2,FALSE)</f>
        <v>Derz bandı (cam elyafından mamul, kendinden yapışkanlı genişlik:5 cm)</v>
      </c>
      <c r="C14" s="20" t="s">
        <v>20</v>
      </c>
      <c r="D14" s="195">
        <v>1.65</v>
      </c>
      <c r="E14" s="39">
        <f>VLOOKUP($A14,ALMaster!$B$1:$F$100,4,FALSE)</f>
        <v>0.04</v>
      </c>
      <c r="F14" s="45">
        <f t="shared" si="0"/>
        <v>6.6000000000000003E-2</v>
      </c>
      <c r="G14" s="54">
        <f t="shared" si="1"/>
        <v>6.6000000000000003E-2</v>
      </c>
      <c r="H14" s="71"/>
    </row>
    <row r="15" spans="1:9" ht="15" customHeight="1" x14ac:dyDescent="0.25">
      <c r="A15" s="19" t="s">
        <v>129</v>
      </c>
      <c r="B15" s="19" t="str">
        <f>VLOOKUP($A15,ALMaster!$B$1:$F$100,2,FALSE)</f>
        <v>Derz dolgu alçısı (TS EN 13963)</v>
      </c>
      <c r="C15" s="20" t="s">
        <v>13</v>
      </c>
      <c r="D15" s="195" t="s">
        <v>160</v>
      </c>
      <c r="E15" s="39">
        <f>VLOOKUP($A15,ALMaster!$B$1:$F$100,4,FALSE)</f>
        <v>0.27</v>
      </c>
      <c r="F15" s="45">
        <f t="shared" si="0"/>
        <v>1.35E-4</v>
      </c>
      <c r="G15" s="54">
        <f t="shared" si="1"/>
        <v>1.35E-4</v>
      </c>
      <c r="H15" s="71"/>
      <c r="I15" s="21"/>
    </row>
    <row r="16" spans="1:9" ht="15" customHeight="1" x14ac:dyDescent="0.25">
      <c r="A16" s="19" t="s">
        <v>0</v>
      </c>
      <c r="B16" s="22" t="s">
        <v>17</v>
      </c>
      <c r="C16" s="20" t="s">
        <v>0</v>
      </c>
      <c r="D16" s="36" t="s">
        <v>0</v>
      </c>
      <c r="E16" s="40"/>
      <c r="F16" s="45"/>
      <c r="G16" s="42" t="s">
        <v>0</v>
      </c>
      <c r="H16" s="71"/>
      <c r="I16" s="21"/>
    </row>
    <row r="17" spans="1:9" ht="15" customHeight="1" x14ac:dyDescent="0.25">
      <c r="A17" s="19" t="s">
        <v>32</v>
      </c>
      <c r="B17" s="118" t="str">
        <f>VLOOKUP($A17,ALMaster!$B$1:$F$100,2,FALSE)</f>
        <v>Alçı levha ustası</v>
      </c>
      <c r="C17" s="20" t="s">
        <v>4</v>
      </c>
      <c r="D17" s="36">
        <v>1.25</v>
      </c>
      <c r="E17" s="39">
        <f>VLOOKUP($A17,ALMaster!$B$1:$F$100,4,FALSE)</f>
        <v>10.85</v>
      </c>
      <c r="F17" s="45">
        <f t="shared" si="0"/>
        <v>13.5625</v>
      </c>
      <c r="G17" s="54">
        <f t="shared" ref="G17:G19" si="2">F17</f>
        <v>13.5625</v>
      </c>
      <c r="H17" s="71"/>
      <c r="I17" s="21"/>
    </row>
    <row r="18" spans="1:9" ht="15" customHeight="1" x14ac:dyDescent="0.25">
      <c r="A18" s="19" t="s">
        <v>21</v>
      </c>
      <c r="B18" s="118" t="str">
        <f>VLOOKUP($A18,ALMaster!$B$1:$F$100,2,FALSE)</f>
        <v>Alçı levha usta yardımcısı</v>
      </c>
      <c r="C18" s="20" t="s">
        <v>4</v>
      </c>
      <c r="D18" s="36">
        <v>1.25</v>
      </c>
      <c r="E18" s="39">
        <f>VLOOKUP($A18,ALMaster!$B$1:$F$100,4,FALSE)</f>
        <v>8.1</v>
      </c>
      <c r="F18" s="45">
        <f t="shared" si="0"/>
        <v>10.125</v>
      </c>
      <c r="G18" s="54">
        <f t="shared" si="2"/>
        <v>10.125</v>
      </c>
      <c r="H18" s="71"/>
      <c r="I18" s="21"/>
    </row>
    <row r="19" spans="1:9" ht="15" customHeight="1" x14ac:dyDescent="0.25">
      <c r="A19" s="19" t="s">
        <v>14</v>
      </c>
      <c r="B19" s="118" t="str">
        <f>VLOOKUP($A19,ALMaster!$B$1:$F$100,2,FALSE)</f>
        <v>Düz işçi</v>
      </c>
      <c r="C19" s="20" t="s">
        <v>4</v>
      </c>
      <c r="D19" s="36">
        <v>0.2</v>
      </c>
      <c r="E19" s="39">
        <f>VLOOKUP($A19,ALMaster!$B$1:$F$100,4,FALSE)</f>
        <v>7.95</v>
      </c>
      <c r="F19" s="45">
        <f t="shared" si="0"/>
        <v>1.59</v>
      </c>
      <c r="G19" s="54">
        <f t="shared" si="2"/>
        <v>1.59</v>
      </c>
      <c r="H19" s="71"/>
      <c r="I19" s="21"/>
    </row>
    <row r="20" spans="1:9" ht="15" customHeight="1" x14ac:dyDescent="0.25">
      <c r="A20" s="24" t="s">
        <v>0</v>
      </c>
      <c r="B20" s="24" t="s">
        <v>34</v>
      </c>
      <c r="C20" s="31" t="s">
        <v>0</v>
      </c>
      <c r="D20" s="32" t="s">
        <v>0</v>
      </c>
      <c r="E20" s="33"/>
      <c r="F20" s="34"/>
      <c r="G20" s="46" t="s">
        <v>0</v>
      </c>
      <c r="H20" s="72"/>
      <c r="I20" s="21"/>
    </row>
    <row r="21" spans="1:9" ht="15" customHeight="1" x14ac:dyDescent="0.25">
      <c r="A21" s="74" t="s">
        <v>0</v>
      </c>
      <c r="B21" s="15"/>
      <c r="C21" s="288" t="s">
        <v>23</v>
      </c>
      <c r="D21" s="289"/>
      <c r="E21" s="289"/>
      <c r="F21" s="289"/>
      <c r="G21" s="47">
        <f>SUM(G6:G20)</f>
        <v>75.051635000000005</v>
      </c>
      <c r="H21" s="26"/>
    </row>
    <row r="22" spans="1:9" ht="15" customHeight="1" x14ac:dyDescent="0.25">
      <c r="A22" s="109" t="s">
        <v>37</v>
      </c>
      <c r="B22" s="100" t="s">
        <v>158</v>
      </c>
      <c r="C22" s="275" t="s">
        <v>24</v>
      </c>
      <c r="D22" s="276" t="s">
        <v>0</v>
      </c>
      <c r="E22" s="276" t="s">
        <v>0</v>
      </c>
      <c r="F22" s="276"/>
      <c r="G22" s="48">
        <f>G21*0.25</f>
        <v>18.762908750000001</v>
      </c>
      <c r="H22" s="28"/>
    </row>
    <row r="23" spans="1:9" ht="26.25" x14ac:dyDescent="0.25">
      <c r="A23" s="109" t="s">
        <v>39</v>
      </c>
      <c r="B23" s="100" t="s">
        <v>43</v>
      </c>
      <c r="C23" s="277" t="s">
        <v>26</v>
      </c>
      <c r="D23" s="278" t="s">
        <v>0</v>
      </c>
      <c r="E23" s="278" t="s">
        <v>0</v>
      </c>
      <c r="F23" s="278"/>
      <c r="G23" s="110">
        <f>SUM(G21:G22)</f>
        <v>93.814543750000013</v>
      </c>
      <c r="H23" s="29"/>
    </row>
    <row r="24" spans="1:9" ht="15" customHeight="1" x14ac:dyDescent="0.25">
      <c r="B24" s="21"/>
      <c r="C24" s="309"/>
      <c r="D24" s="309"/>
      <c r="E24" s="309"/>
      <c r="F24" s="309"/>
      <c r="G24" s="25"/>
      <c r="H24" s="25"/>
    </row>
    <row r="25" spans="1:9" x14ac:dyDescent="0.25">
      <c r="B25" s="21"/>
      <c r="C25" s="21"/>
      <c r="D25" s="21"/>
      <c r="E25" s="21"/>
      <c r="F25" s="21"/>
      <c r="G25" s="21"/>
    </row>
  </sheetData>
  <mergeCells count="7">
    <mergeCell ref="C23:F23"/>
    <mergeCell ref="C24:F24"/>
    <mergeCell ref="B1:F1"/>
    <mergeCell ref="B2:F2"/>
    <mergeCell ref="A3:G3"/>
    <mergeCell ref="C21:F21"/>
    <mergeCell ref="C22:F2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9</vt:i4>
      </vt:variant>
      <vt:variant>
        <vt:lpstr>Adlandırılmış Aralıklar</vt:lpstr>
      </vt:variant>
      <vt:variant>
        <vt:i4>1</vt:i4>
      </vt:variant>
    </vt:vector>
  </HeadingPairs>
  <TitlesOfParts>
    <vt:vector size="10" baseType="lpstr">
      <vt:lpstr>Master</vt:lpstr>
      <vt:lpstr>ALMaster</vt:lpstr>
      <vt:lpstr>BD-18.138.A1a1</vt:lpstr>
      <vt:lpstr>BD-18.138.A2a1</vt:lpstr>
      <vt:lpstr>BD-18.138.A3a1</vt:lpstr>
      <vt:lpstr>BD-18.138.A4a1</vt:lpstr>
      <vt:lpstr>GD-18.139.A1a1</vt:lpstr>
      <vt:lpstr>GD-18.139.A2a1</vt:lpstr>
      <vt:lpstr>Dış Cephe_YY</vt:lpstr>
      <vt:lpstr>DOMATAES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Muzaffer Yıldırım</dc:creator>
  <cp:lastModifiedBy>GoekcoraB</cp:lastModifiedBy>
  <dcterms:created xsi:type="dcterms:W3CDTF">2015-03-23T08:00:29Z</dcterms:created>
  <dcterms:modified xsi:type="dcterms:W3CDTF">2018-03-09T12:37:53Z</dcterms:modified>
</cp:coreProperties>
</file>