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.feldhake\Datasets\"/>
    </mc:Choice>
  </mc:AlternateContent>
  <xr:revisionPtr revIDLastSave="0" documentId="13_ncr:1_{14D15161-E2C2-4EEE-8D3E-64947DC00DFD}" xr6:coauthVersionLast="44" xr6:coauthVersionMax="44" xr10:uidLastSave="{00000000-0000-0000-0000-000000000000}"/>
  <bookViews>
    <workbookView xWindow="-110" yWindow="-110" windowWidth="19420" windowHeight="10420" xr2:uid="{5B9CAE72-5716-497D-A802-3E63FE08FEE6}"/>
  </bookViews>
  <sheets>
    <sheet name="Steps and Assumptions" sheetId="5" r:id="rId1"/>
    <sheet name="All Years" sheetId="11" r:id="rId2"/>
    <sheet name="2019 Weekly Attendance" sheetId="1" r:id="rId3"/>
    <sheet name="2019 Games" sheetId="2" r:id="rId4"/>
    <sheet name="2018 Weekly Attendance" sheetId="3" r:id="rId5"/>
    <sheet name="2018 Games" sheetId="4" r:id="rId6"/>
    <sheet name="2017 Weekly Attendance" sheetId="6" r:id="rId7"/>
    <sheet name="2017 Games" sheetId="7" r:id="rId8"/>
    <sheet name="2016 Weekly Attendance" sheetId="8" r:id="rId9"/>
    <sheet name="2016 Games" sheetId="9" r:id="rId10"/>
    <sheet name="2015 Weekly Attendance" sheetId="12" r:id="rId11"/>
    <sheet name="2015 Game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3" l="1"/>
  <c r="I7" i="13"/>
  <c r="I11" i="13"/>
  <c r="I15" i="13"/>
  <c r="I9" i="13"/>
  <c r="I6" i="13"/>
  <c r="I17" i="13"/>
  <c r="I8" i="13"/>
  <c r="I12" i="13"/>
  <c r="I14" i="13"/>
  <c r="I5" i="13"/>
  <c r="I10" i="13"/>
  <c r="I4" i="13"/>
  <c r="I13" i="13"/>
  <c r="I16" i="13"/>
  <c r="I20" i="13"/>
  <c r="I19" i="13"/>
  <c r="I23" i="13"/>
  <c r="I25" i="13"/>
  <c r="I26" i="13"/>
  <c r="I21" i="13"/>
  <c r="I27" i="13"/>
  <c r="I31" i="13"/>
  <c r="I32" i="13"/>
  <c r="I22" i="13"/>
  <c r="I18" i="13"/>
  <c r="I30" i="13"/>
  <c r="I28" i="13"/>
  <c r="I33" i="13"/>
  <c r="I24" i="13"/>
  <c r="I29" i="13"/>
  <c r="I38" i="13"/>
  <c r="I36" i="13"/>
  <c r="I42" i="13"/>
  <c r="I47" i="13"/>
  <c r="I40" i="13"/>
  <c r="I45" i="13"/>
  <c r="I35" i="13"/>
  <c r="I39" i="13"/>
  <c r="I41" i="13"/>
  <c r="I48" i="13"/>
  <c r="I34" i="13"/>
  <c r="I37" i="13"/>
  <c r="I46" i="13"/>
  <c r="I43" i="13"/>
  <c r="I44" i="13"/>
  <c r="I49" i="13"/>
  <c r="I53" i="13"/>
  <c r="I52" i="13"/>
  <c r="I59" i="13"/>
  <c r="I51" i="13"/>
  <c r="I58" i="13"/>
  <c r="I57" i="13"/>
  <c r="I54" i="13"/>
  <c r="I63" i="13"/>
  <c r="I56" i="13"/>
  <c r="I64" i="13"/>
  <c r="I61" i="13"/>
  <c r="I60" i="13"/>
  <c r="I55" i="13"/>
  <c r="I65" i="13"/>
  <c r="I62" i="13"/>
  <c r="I50" i="13"/>
  <c r="I71" i="13"/>
  <c r="I79" i="13"/>
  <c r="I68" i="13"/>
  <c r="I69" i="13"/>
  <c r="I75" i="13"/>
  <c r="I73" i="13"/>
  <c r="I76" i="13"/>
  <c r="I67" i="13"/>
  <c r="I77" i="13"/>
  <c r="I70" i="13"/>
  <c r="I66" i="13"/>
  <c r="I72" i="13"/>
  <c r="I81" i="13"/>
  <c r="I78" i="13"/>
  <c r="I80" i="13"/>
  <c r="I74" i="13"/>
  <c r="I92" i="13"/>
  <c r="I82" i="13"/>
  <c r="I83" i="13"/>
  <c r="I87" i="13"/>
  <c r="I86" i="13"/>
  <c r="I95" i="13"/>
  <c r="I84" i="13"/>
  <c r="I89" i="13"/>
  <c r="I96" i="13"/>
  <c r="I91" i="13"/>
  <c r="I93" i="13"/>
  <c r="I97" i="13"/>
  <c r="I94" i="13"/>
  <c r="I90" i="13"/>
  <c r="I88" i="13"/>
  <c r="I85" i="13"/>
  <c r="I102" i="13"/>
  <c r="I99" i="13"/>
  <c r="I98" i="13"/>
  <c r="I104" i="13"/>
  <c r="I109" i="13"/>
  <c r="I107" i="13"/>
  <c r="I101" i="13"/>
  <c r="I108" i="13"/>
  <c r="I100" i="13"/>
  <c r="I110" i="13"/>
  <c r="I106" i="13"/>
  <c r="I105" i="13"/>
  <c r="I103" i="13"/>
  <c r="I111" i="13"/>
  <c r="I122" i="13"/>
  <c r="I113" i="13"/>
  <c r="I112" i="13"/>
  <c r="I116" i="13"/>
  <c r="I118" i="13"/>
  <c r="I115" i="13"/>
  <c r="I119" i="13"/>
  <c r="I114" i="13"/>
  <c r="I121" i="13"/>
  <c r="I125" i="13"/>
  <c r="I117" i="13"/>
  <c r="I123" i="13"/>
  <c r="I124" i="13"/>
  <c r="I120" i="13"/>
  <c r="I136" i="13"/>
  <c r="I131" i="13"/>
  <c r="I129" i="13"/>
  <c r="I132" i="13"/>
  <c r="I135" i="13"/>
  <c r="I134" i="13"/>
  <c r="I133" i="13"/>
  <c r="I126" i="13"/>
  <c r="I128" i="13"/>
  <c r="I130" i="13"/>
  <c r="I138" i="13"/>
  <c r="I137" i="13"/>
  <c r="I127" i="13"/>
  <c r="I149" i="13"/>
  <c r="I141" i="13"/>
  <c r="I148" i="13"/>
  <c r="I150" i="13"/>
  <c r="I147" i="13"/>
  <c r="I143" i="13"/>
  <c r="I140" i="13"/>
  <c r="I145" i="13"/>
  <c r="I146" i="13"/>
  <c r="I144" i="13"/>
  <c r="I151" i="13"/>
  <c r="I152" i="13"/>
  <c r="I139" i="13"/>
  <c r="I142" i="13"/>
  <c r="I154" i="13"/>
  <c r="I160" i="13"/>
  <c r="I161" i="13"/>
  <c r="I162" i="13"/>
  <c r="I163" i="13"/>
  <c r="I158" i="13"/>
  <c r="I156" i="13"/>
  <c r="I157" i="13"/>
  <c r="I155" i="13"/>
  <c r="I166" i="13"/>
  <c r="I164" i="13"/>
  <c r="I165" i="13"/>
  <c r="I153" i="13"/>
  <c r="I159" i="13"/>
  <c r="I171" i="13"/>
  <c r="I170" i="13"/>
  <c r="I175" i="13"/>
  <c r="I173" i="13"/>
  <c r="I168" i="13"/>
  <c r="I174" i="13"/>
  <c r="I172" i="13"/>
  <c r="I179" i="13"/>
  <c r="I180" i="13"/>
  <c r="I167" i="13"/>
  <c r="I176" i="13"/>
  <c r="I177" i="13"/>
  <c r="I178" i="13"/>
  <c r="I169" i="13"/>
  <c r="I190" i="13"/>
  <c r="I191" i="13"/>
  <c r="I181" i="13"/>
  <c r="I189" i="13"/>
  <c r="I193" i="13"/>
  <c r="I187" i="13"/>
  <c r="I182" i="13"/>
  <c r="I185" i="13"/>
  <c r="I188" i="13"/>
  <c r="I186" i="13"/>
  <c r="I183" i="13"/>
  <c r="I194" i="13"/>
  <c r="I192" i="13"/>
  <c r="I184" i="13"/>
  <c r="I198" i="13"/>
  <c r="I199" i="13"/>
  <c r="I200" i="13"/>
  <c r="I197" i="13"/>
  <c r="I202" i="13"/>
  <c r="I207" i="13"/>
  <c r="I203" i="13"/>
  <c r="I201" i="13"/>
  <c r="I196" i="13"/>
  <c r="I208" i="13"/>
  <c r="I204" i="13"/>
  <c r="I209" i="13"/>
  <c r="I206" i="13"/>
  <c r="I195" i="13"/>
  <c r="I205" i="13"/>
  <c r="I221" i="13"/>
  <c r="I220" i="13"/>
  <c r="I217" i="13"/>
  <c r="I212" i="13"/>
  <c r="I211" i="13"/>
  <c r="I214" i="13"/>
  <c r="I219" i="13"/>
  <c r="I215" i="13"/>
  <c r="I218" i="13"/>
  <c r="I216" i="13"/>
  <c r="I210" i="13"/>
  <c r="I213" i="13"/>
  <c r="I223" i="13"/>
  <c r="I225" i="13"/>
  <c r="I222" i="13"/>
  <c r="I224" i="13"/>
  <c r="I233" i="13"/>
  <c r="I236" i="13"/>
  <c r="I230" i="13"/>
  <c r="I237" i="13"/>
  <c r="I238" i="13"/>
  <c r="I232" i="13"/>
  <c r="I235" i="13"/>
  <c r="I227" i="13"/>
  <c r="I241" i="13"/>
  <c r="I231" i="13"/>
  <c r="I226" i="13"/>
  <c r="I229" i="13"/>
  <c r="I239" i="13"/>
  <c r="I234" i="13"/>
  <c r="I240" i="13"/>
  <c r="I228" i="13"/>
  <c r="I249" i="13"/>
  <c r="I248" i="13"/>
  <c r="I243" i="13"/>
  <c r="I244" i="13"/>
  <c r="I252" i="13"/>
  <c r="I251" i="13"/>
  <c r="I247" i="13"/>
  <c r="I254" i="13"/>
  <c r="I250" i="13"/>
  <c r="I242" i="13"/>
  <c r="I246" i="13"/>
  <c r="I256" i="13"/>
  <c r="I253" i="13"/>
  <c r="I257" i="13"/>
  <c r="I255" i="13"/>
  <c r="I245" i="13"/>
  <c r="I2" i="13"/>
  <c r="G3" i="13"/>
  <c r="G7" i="13"/>
  <c r="G11" i="13"/>
  <c r="G15" i="13"/>
  <c r="G9" i="13"/>
  <c r="G6" i="13"/>
  <c r="G17" i="13"/>
  <c r="G8" i="13"/>
  <c r="G12" i="13"/>
  <c r="G14" i="13"/>
  <c r="G5" i="13"/>
  <c r="G10" i="13"/>
  <c r="G4" i="13"/>
  <c r="G13" i="13"/>
  <c r="G16" i="13"/>
  <c r="G20" i="13"/>
  <c r="G19" i="13"/>
  <c r="G23" i="13"/>
  <c r="G25" i="13"/>
  <c r="G26" i="13"/>
  <c r="G21" i="13"/>
  <c r="G27" i="13"/>
  <c r="G31" i="13"/>
  <c r="G32" i="13"/>
  <c r="G22" i="13"/>
  <c r="G18" i="13"/>
  <c r="G30" i="13"/>
  <c r="G28" i="13"/>
  <c r="G33" i="13"/>
  <c r="G24" i="13"/>
  <c r="G29" i="13"/>
  <c r="G38" i="13"/>
  <c r="G36" i="13"/>
  <c r="G42" i="13"/>
  <c r="G47" i="13"/>
  <c r="G40" i="13"/>
  <c r="G45" i="13"/>
  <c r="G35" i="13"/>
  <c r="G39" i="13"/>
  <c r="G41" i="13"/>
  <c r="G48" i="13"/>
  <c r="G34" i="13"/>
  <c r="G37" i="13"/>
  <c r="G46" i="13"/>
  <c r="G43" i="13"/>
  <c r="G44" i="13"/>
  <c r="G49" i="13"/>
  <c r="G53" i="13"/>
  <c r="G52" i="13"/>
  <c r="G59" i="13"/>
  <c r="G51" i="13"/>
  <c r="G58" i="13"/>
  <c r="G57" i="13"/>
  <c r="G54" i="13"/>
  <c r="G63" i="13"/>
  <c r="G56" i="13"/>
  <c r="G64" i="13"/>
  <c r="G61" i="13"/>
  <c r="G60" i="13"/>
  <c r="G55" i="13"/>
  <c r="G65" i="13"/>
  <c r="G62" i="13"/>
  <c r="G50" i="13"/>
  <c r="G71" i="13"/>
  <c r="G79" i="13"/>
  <c r="G68" i="13"/>
  <c r="G69" i="13"/>
  <c r="G75" i="13"/>
  <c r="G73" i="13"/>
  <c r="G76" i="13"/>
  <c r="G67" i="13"/>
  <c r="G77" i="13"/>
  <c r="G70" i="13"/>
  <c r="G66" i="13"/>
  <c r="G72" i="13"/>
  <c r="G81" i="13"/>
  <c r="G78" i="13"/>
  <c r="G80" i="13"/>
  <c r="G74" i="13"/>
  <c r="G92" i="13"/>
  <c r="G82" i="13"/>
  <c r="G83" i="13"/>
  <c r="G87" i="13"/>
  <c r="G86" i="13"/>
  <c r="G95" i="13"/>
  <c r="G84" i="13"/>
  <c r="G89" i="13"/>
  <c r="G96" i="13"/>
  <c r="G91" i="13"/>
  <c r="G93" i="13"/>
  <c r="G97" i="13"/>
  <c r="G94" i="13"/>
  <c r="G90" i="13"/>
  <c r="G88" i="13"/>
  <c r="G85" i="13"/>
  <c r="G102" i="13"/>
  <c r="G99" i="13"/>
  <c r="G98" i="13"/>
  <c r="G104" i="13"/>
  <c r="G109" i="13"/>
  <c r="G107" i="13"/>
  <c r="G101" i="13"/>
  <c r="G108" i="13"/>
  <c r="G100" i="13"/>
  <c r="G110" i="13"/>
  <c r="G106" i="13"/>
  <c r="G105" i="13"/>
  <c r="G103" i="13"/>
  <c r="G111" i="13"/>
  <c r="G122" i="13"/>
  <c r="G113" i="13"/>
  <c r="G112" i="13"/>
  <c r="G116" i="13"/>
  <c r="G118" i="13"/>
  <c r="G115" i="13"/>
  <c r="G119" i="13"/>
  <c r="G114" i="13"/>
  <c r="G121" i="13"/>
  <c r="G125" i="13"/>
  <c r="G117" i="13"/>
  <c r="G123" i="13"/>
  <c r="G124" i="13"/>
  <c r="G120" i="13"/>
  <c r="G136" i="13"/>
  <c r="G131" i="13"/>
  <c r="G129" i="13"/>
  <c r="G132" i="13"/>
  <c r="G135" i="13"/>
  <c r="G134" i="13"/>
  <c r="G133" i="13"/>
  <c r="G126" i="13"/>
  <c r="G128" i="13"/>
  <c r="G130" i="13"/>
  <c r="G138" i="13"/>
  <c r="G137" i="13"/>
  <c r="G127" i="13"/>
  <c r="G149" i="13"/>
  <c r="G141" i="13"/>
  <c r="G148" i="13"/>
  <c r="G150" i="13"/>
  <c r="G147" i="13"/>
  <c r="G143" i="13"/>
  <c r="G140" i="13"/>
  <c r="G145" i="13"/>
  <c r="G146" i="13"/>
  <c r="G144" i="13"/>
  <c r="G151" i="13"/>
  <c r="G152" i="13"/>
  <c r="G139" i="13"/>
  <c r="G142" i="13"/>
  <c r="G154" i="13"/>
  <c r="G160" i="13"/>
  <c r="G161" i="13"/>
  <c r="G162" i="13"/>
  <c r="G163" i="13"/>
  <c r="G158" i="13"/>
  <c r="G156" i="13"/>
  <c r="G157" i="13"/>
  <c r="G155" i="13"/>
  <c r="G166" i="13"/>
  <c r="G164" i="13"/>
  <c r="G165" i="13"/>
  <c r="G153" i="13"/>
  <c r="G159" i="13"/>
  <c r="G171" i="13"/>
  <c r="G170" i="13"/>
  <c r="G175" i="13"/>
  <c r="G173" i="13"/>
  <c r="G168" i="13"/>
  <c r="G174" i="13"/>
  <c r="G172" i="13"/>
  <c r="G179" i="13"/>
  <c r="G180" i="13"/>
  <c r="G167" i="13"/>
  <c r="G176" i="13"/>
  <c r="G177" i="13"/>
  <c r="G178" i="13"/>
  <c r="G169" i="13"/>
  <c r="G190" i="13"/>
  <c r="G191" i="13"/>
  <c r="G181" i="13"/>
  <c r="G189" i="13"/>
  <c r="G193" i="13"/>
  <c r="G187" i="13"/>
  <c r="G182" i="13"/>
  <c r="G185" i="13"/>
  <c r="G188" i="13"/>
  <c r="G186" i="13"/>
  <c r="G183" i="13"/>
  <c r="G194" i="13"/>
  <c r="G192" i="13"/>
  <c r="G184" i="13"/>
  <c r="G198" i="13"/>
  <c r="G199" i="13"/>
  <c r="G200" i="13"/>
  <c r="G197" i="13"/>
  <c r="G202" i="13"/>
  <c r="G207" i="13"/>
  <c r="G203" i="13"/>
  <c r="G201" i="13"/>
  <c r="G196" i="13"/>
  <c r="G208" i="13"/>
  <c r="G204" i="13"/>
  <c r="G209" i="13"/>
  <c r="G206" i="13"/>
  <c r="G195" i="13"/>
  <c r="G205" i="13"/>
  <c r="G221" i="13"/>
  <c r="G220" i="13"/>
  <c r="G217" i="13"/>
  <c r="G212" i="13"/>
  <c r="G211" i="13"/>
  <c r="G214" i="13"/>
  <c r="G219" i="13"/>
  <c r="G215" i="13"/>
  <c r="G218" i="13"/>
  <c r="G216" i="13"/>
  <c r="G210" i="13"/>
  <c r="G213" i="13"/>
  <c r="G223" i="13"/>
  <c r="G225" i="13"/>
  <c r="G222" i="13"/>
  <c r="G224" i="13"/>
  <c r="G233" i="13"/>
  <c r="G236" i="13"/>
  <c r="G230" i="13"/>
  <c r="G237" i="13"/>
  <c r="G238" i="13"/>
  <c r="G232" i="13"/>
  <c r="G235" i="13"/>
  <c r="G227" i="13"/>
  <c r="G241" i="13"/>
  <c r="G231" i="13"/>
  <c r="G226" i="13"/>
  <c r="G229" i="13"/>
  <c r="G239" i="13"/>
  <c r="G234" i="13"/>
  <c r="G240" i="13"/>
  <c r="G228" i="13"/>
  <c r="G249" i="13"/>
  <c r="G248" i="13"/>
  <c r="G243" i="13"/>
  <c r="G244" i="13"/>
  <c r="G252" i="13"/>
  <c r="G251" i="13"/>
  <c r="G247" i="13"/>
  <c r="G254" i="13"/>
  <c r="G250" i="13"/>
  <c r="G242" i="13"/>
  <c r="G246" i="13"/>
  <c r="G256" i="13"/>
  <c r="G253" i="13"/>
  <c r="G257" i="13"/>
  <c r="G255" i="13"/>
  <c r="G245" i="13"/>
  <c r="G2" i="13"/>
  <c r="F3" i="13"/>
  <c r="F7" i="13"/>
  <c r="F11" i="13"/>
  <c r="F15" i="13"/>
  <c r="F9" i="13"/>
  <c r="F6" i="13"/>
  <c r="F17" i="13"/>
  <c r="F8" i="13"/>
  <c r="F12" i="13"/>
  <c r="F14" i="13"/>
  <c r="F5" i="13"/>
  <c r="F10" i="13"/>
  <c r="F4" i="13"/>
  <c r="F13" i="13"/>
  <c r="F16" i="13"/>
  <c r="F20" i="13"/>
  <c r="F19" i="13"/>
  <c r="F23" i="13"/>
  <c r="F25" i="13"/>
  <c r="F26" i="13"/>
  <c r="F21" i="13"/>
  <c r="F27" i="13"/>
  <c r="F31" i="13"/>
  <c r="F32" i="13"/>
  <c r="F22" i="13"/>
  <c r="F18" i="13"/>
  <c r="F30" i="13"/>
  <c r="F28" i="13"/>
  <c r="F33" i="13"/>
  <c r="F24" i="13"/>
  <c r="F29" i="13"/>
  <c r="F38" i="13"/>
  <c r="F36" i="13"/>
  <c r="F42" i="13"/>
  <c r="F47" i="13"/>
  <c r="F40" i="13"/>
  <c r="F45" i="13"/>
  <c r="F35" i="13"/>
  <c r="F39" i="13"/>
  <c r="F41" i="13"/>
  <c r="F48" i="13"/>
  <c r="F34" i="13"/>
  <c r="F37" i="13"/>
  <c r="F46" i="13"/>
  <c r="F43" i="13"/>
  <c r="F44" i="13"/>
  <c r="F49" i="13"/>
  <c r="F53" i="13"/>
  <c r="F52" i="13"/>
  <c r="F59" i="13"/>
  <c r="F51" i="13"/>
  <c r="F58" i="13"/>
  <c r="F57" i="13"/>
  <c r="F54" i="13"/>
  <c r="F63" i="13"/>
  <c r="F56" i="13"/>
  <c r="F64" i="13"/>
  <c r="F61" i="13"/>
  <c r="F60" i="13"/>
  <c r="F55" i="13"/>
  <c r="F65" i="13"/>
  <c r="F62" i="13"/>
  <c r="F50" i="13"/>
  <c r="F71" i="13"/>
  <c r="F79" i="13"/>
  <c r="F68" i="13"/>
  <c r="F69" i="13"/>
  <c r="F75" i="13"/>
  <c r="F73" i="13"/>
  <c r="F76" i="13"/>
  <c r="F67" i="13"/>
  <c r="F77" i="13"/>
  <c r="F70" i="13"/>
  <c r="F66" i="13"/>
  <c r="F72" i="13"/>
  <c r="F81" i="13"/>
  <c r="F78" i="13"/>
  <c r="F80" i="13"/>
  <c r="F74" i="13"/>
  <c r="F92" i="13"/>
  <c r="F82" i="13"/>
  <c r="F83" i="13"/>
  <c r="F87" i="13"/>
  <c r="F86" i="13"/>
  <c r="F95" i="13"/>
  <c r="F84" i="13"/>
  <c r="F89" i="13"/>
  <c r="F96" i="13"/>
  <c r="F91" i="13"/>
  <c r="F93" i="13"/>
  <c r="F97" i="13"/>
  <c r="F94" i="13"/>
  <c r="F90" i="13"/>
  <c r="F88" i="13"/>
  <c r="F85" i="13"/>
  <c r="F102" i="13"/>
  <c r="F99" i="13"/>
  <c r="F98" i="13"/>
  <c r="F104" i="13"/>
  <c r="F109" i="13"/>
  <c r="F107" i="13"/>
  <c r="F101" i="13"/>
  <c r="F108" i="13"/>
  <c r="F100" i="13"/>
  <c r="F110" i="13"/>
  <c r="F106" i="13"/>
  <c r="F105" i="13"/>
  <c r="F103" i="13"/>
  <c r="F111" i="13"/>
  <c r="F122" i="13"/>
  <c r="F113" i="13"/>
  <c r="F112" i="13"/>
  <c r="F116" i="13"/>
  <c r="F118" i="13"/>
  <c r="F115" i="13"/>
  <c r="F119" i="13"/>
  <c r="F114" i="13"/>
  <c r="F121" i="13"/>
  <c r="F125" i="13"/>
  <c r="F117" i="13"/>
  <c r="F123" i="13"/>
  <c r="F124" i="13"/>
  <c r="F120" i="13"/>
  <c r="F136" i="13"/>
  <c r="F131" i="13"/>
  <c r="F129" i="13"/>
  <c r="F132" i="13"/>
  <c r="F135" i="13"/>
  <c r="F134" i="13"/>
  <c r="F133" i="13"/>
  <c r="F126" i="13"/>
  <c r="F128" i="13"/>
  <c r="F130" i="13"/>
  <c r="F138" i="13"/>
  <c r="F137" i="13"/>
  <c r="F127" i="13"/>
  <c r="F149" i="13"/>
  <c r="F141" i="13"/>
  <c r="F148" i="13"/>
  <c r="F150" i="13"/>
  <c r="F147" i="13"/>
  <c r="F143" i="13"/>
  <c r="F140" i="13"/>
  <c r="F145" i="13"/>
  <c r="F146" i="13"/>
  <c r="F144" i="13"/>
  <c r="F151" i="13"/>
  <c r="F152" i="13"/>
  <c r="F139" i="13"/>
  <c r="F142" i="13"/>
  <c r="F154" i="13"/>
  <c r="F160" i="13"/>
  <c r="F161" i="13"/>
  <c r="F162" i="13"/>
  <c r="F163" i="13"/>
  <c r="F158" i="13"/>
  <c r="F156" i="13"/>
  <c r="F157" i="13"/>
  <c r="F155" i="13"/>
  <c r="F166" i="13"/>
  <c r="F164" i="13"/>
  <c r="F165" i="13"/>
  <c r="F153" i="13"/>
  <c r="F159" i="13"/>
  <c r="F171" i="13"/>
  <c r="F170" i="13"/>
  <c r="F175" i="13"/>
  <c r="F173" i="13"/>
  <c r="F168" i="13"/>
  <c r="F174" i="13"/>
  <c r="F172" i="13"/>
  <c r="F179" i="13"/>
  <c r="F180" i="13"/>
  <c r="F167" i="13"/>
  <c r="F176" i="13"/>
  <c r="F177" i="13"/>
  <c r="F178" i="13"/>
  <c r="F169" i="13"/>
  <c r="F190" i="13"/>
  <c r="F191" i="13"/>
  <c r="F181" i="13"/>
  <c r="F189" i="13"/>
  <c r="F193" i="13"/>
  <c r="F187" i="13"/>
  <c r="F182" i="13"/>
  <c r="F185" i="13"/>
  <c r="F188" i="13"/>
  <c r="F186" i="13"/>
  <c r="F183" i="13"/>
  <c r="F194" i="13"/>
  <c r="F192" i="13"/>
  <c r="F184" i="13"/>
  <c r="F198" i="13"/>
  <c r="F199" i="13"/>
  <c r="F200" i="13"/>
  <c r="F197" i="13"/>
  <c r="F202" i="13"/>
  <c r="F207" i="13"/>
  <c r="F203" i="13"/>
  <c r="F201" i="13"/>
  <c r="F196" i="13"/>
  <c r="F208" i="13"/>
  <c r="F204" i="13"/>
  <c r="F209" i="13"/>
  <c r="F206" i="13"/>
  <c r="F195" i="13"/>
  <c r="F205" i="13"/>
  <c r="F221" i="13"/>
  <c r="F220" i="13"/>
  <c r="F217" i="13"/>
  <c r="F212" i="13"/>
  <c r="F211" i="13"/>
  <c r="F214" i="13"/>
  <c r="F219" i="13"/>
  <c r="F215" i="13"/>
  <c r="F218" i="13"/>
  <c r="F216" i="13"/>
  <c r="F210" i="13"/>
  <c r="F213" i="13"/>
  <c r="F223" i="13"/>
  <c r="F225" i="13"/>
  <c r="F222" i="13"/>
  <c r="F224" i="13"/>
  <c r="F233" i="13"/>
  <c r="F236" i="13"/>
  <c r="F230" i="13"/>
  <c r="F237" i="13"/>
  <c r="F238" i="13"/>
  <c r="F232" i="13"/>
  <c r="F235" i="13"/>
  <c r="F227" i="13"/>
  <c r="F241" i="13"/>
  <c r="F231" i="13"/>
  <c r="F226" i="13"/>
  <c r="F229" i="13"/>
  <c r="F239" i="13"/>
  <c r="F234" i="13"/>
  <c r="F240" i="13"/>
  <c r="F228" i="13"/>
  <c r="F249" i="13"/>
  <c r="F248" i="13"/>
  <c r="F243" i="13"/>
  <c r="F244" i="13"/>
  <c r="F252" i="13"/>
  <c r="F251" i="13"/>
  <c r="F247" i="13"/>
  <c r="F254" i="13"/>
  <c r="F250" i="13"/>
  <c r="F242" i="13"/>
  <c r="F246" i="13"/>
  <c r="F256" i="13"/>
  <c r="F253" i="13"/>
  <c r="F257" i="13"/>
  <c r="F255" i="13"/>
  <c r="F245" i="13"/>
  <c r="F2" i="13"/>
  <c r="E20" i="12"/>
  <c r="E16" i="12"/>
  <c r="E17" i="12"/>
  <c r="E16" i="8"/>
  <c r="I32" i="9" s="1"/>
  <c r="E19" i="8"/>
  <c r="E8" i="8"/>
  <c r="I79" i="9" s="1"/>
  <c r="E26" i="8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8" i="12"/>
  <c r="E19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2" i="12"/>
  <c r="B29" i="12"/>
  <c r="B10" i="12"/>
  <c r="F98" i="7"/>
  <c r="F123" i="2"/>
  <c r="G123" i="2"/>
  <c r="I17" i="9"/>
  <c r="I8" i="9"/>
  <c r="I10" i="9"/>
  <c r="I7" i="9"/>
  <c r="I15" i="9"/>
  <c r="I2" i="9"/>
  <c r="I9" i="9"/>
  <c r="I3" i="9"/>
  <c r="I5" i="9"/>
  <c r="I11" i="9"/>
  <c r="I6" i="9"/>
  <c r="I16" i="9"/>
  <c r="I13" i="9"/>
  <c r="I12" i="9"/>
  <c r="I18" i="9"/>
  <c r="I19" i="9"/>
  <c r="I27" i="9"/>
  <c r="I24" i="9"/>
  <c r="I20" i="9"/>
  <c r="I26" i="9"/>
  <c r="I30" i="9"/>
  <c r="I25" i="9"/>
  <c r="I29" i="9"/>
  <c r="I33" i="9"/>
  <c r="I28" i="9"/>
  <c r="I21" i="9"/>
  <c r="I23" i="9"/>
  <c r="I22" i="9"/>
  <c r="I47" i="9"/>
  <c r="I45" i="9"/>
  <c r="I35" i="9"/>
  <c r="I43" i="9"/>
  <c r="I34" i="9"/>
  <c r="I42" i="9"/>
  <c r="I37" i="9"/>
  <c r="I48" i="9"/>
  <c r="I41" i="9"/>
  <c r="I36" i="9"/>
  <c r="I40" i="9"/>
  <c r="I49" i="9"/>
  <c r="I38" i="9"/>
  <c r="I44" i="9"/>
  <c r="I46" i="9"/>
  <c r="I39" i="9"/>
  <c r="I51" i="9"/>
  <c r="I55" i="9"/>
  <c r="I60" i="9"/>
  <c r="I56" i="9"/>
  <c r="I59" i="9"/>
  <c r="I57" i="9"/>
  <c r="I64" i="9"/>
  <c r="I61" i="9"/>
  <c r="I58" i="9"/>
  <c r="I50" i="9"/>
  <c r="I52" i="9"/>
  <c r="I62" i="9"/>
  <c r="I53" i="9"/>
  <c r="I54" i="9"/>
  <c r="I77" i="9"/>
  <c r="I68" i="9"/>
  <c r="I66" i="9"/>
  <c r="I75" i="9"/>
  <c r="I80" i="9"/>
  <c r="I74" i="9"/>
  <c r="I72" i="9"/>
  <c r="I71" i="9"/>
  <c r="I73" i="9"/>
  <c r="I76" i="9"/>
  <c r="I69" i="9"/>
  <c r="I70" i="9"/>
  <c r="I67" i="9"/>
  <c r="I84" i="9"/>
  <c r="I81" i="9"/>
  <c r="I95" i="9"/>
  <c r="I91" i="9"/>
  <c r="I93" i="9"/>
  <c r="I90" i="9"/>
  <c r="I85" i="9"/>
  <c r="I94" i="9"/>
  <c r="I92" i="9"/>
  <c r="I96" i="9"/>
  <c r="I87" i="9"/>
  <c r="I82" i="9"/>
  <c r="I86" i="9"/>
  <c r="I88" i="9"/>
  <c r="I83" i="9"/>
  <c r="I89" i="9"/>
  <c r="I97" i="9"/>
  <c r="I108" i="9"/>
  <c r="I102" i="9"/>
  <c r="I99" i="9"/>
  <c r="I109" i="9"/>
  <c r="I101" i="9"/>
  <c r="I98" i="9"/>
  <c r="I106" i="9"/>
  <c r="I103" i="9"/>
  <c r="I107" i="9"/>
  <c r="I100" i="9"/>
  <c r="I105" i="9"/>
  <c r="I104" i="9"/>
  <c r="I122" i="9"/>
  <c r="I112" i="9"/>
  <c r="I111" i="9"/>
  <c r="I117" i="9"/>
  <c r="I124" i="9"/>
  <c r="I118" i="9"/>
  <c r="I123" i="9"/>
  <c r="I115" i="9"/>
  <c r="I121" i="9"/>
  <c r="I113" i="9"/>
  <c r="I119" i="9"/>
  <c r="I114" i="9"/>
  <c r="I120" i="9"/>
  <c r="I116" i="9"/>
  <c r="I128" i="9"/>
  <c r="I132" i="9"/>
  <c r="I133" i="9"/>
  <c r="I137" i="9"/>
  <c r="I130" i="9"/>
  <c r="I126" i="9"/>
  <c r="I129" i="9"/>
  <c r="I134" i="9"/>
  <c r="I125" i="9"/>
  <c r="I127" i="9"/>
  <c r="I131" i="9"/>
  <c r="I136" i="9"/>
  <c r="I146" i="9"/>
  <c r="I140" i="9"/>
  <c r="I147" i="9"/>
  <c r="I139" i="9"/>
  <c r="I144" i="9"/>
  <c r="I145" i="9"/>
  <c r="I143" i="9"/>
  <c r="I142" i="9"/>
  <c r="I148" i="9"/>
  <c r="I141" i="9"/>
  <c r="I149" i="9"/>
  <c r="I138" i="9"/>
  <c r="I150" i="9"/>
  <c r="I152" i="9"/>
  <c r="I151" i="9"/>
  <c r="I159" i="9"/>
  <c r="I157" i="9"/>
  <c r="I158" i="9"/>
  <c r="I156" i="9"/>
  <c r="I163" i="9"/>
  <c r="I164" i="9"/>
  <c r="I155" i="9"/>
  <c r="I153" i="9"/>
  <c r="I161" i="9"/>
  <c r="I154" i="9"/>
  <c r="I162" i="9"/>
  <c r="I160" i="9"/>
  <c r="I166" i="9"/>
  <c r="I171" i="9"/>
  <c r="I174" i="9"/>
  <c r="I167" i="9"/>
  <c r="I176" i="9"/>
  <c r="I173" i="9"/>
  <c r="I172" i="9"/>
  <c r="I179" i="9"/>
  <c r="I168" i="9"/>
  <c r="I169" i="9"/>
  <c r="I170" i="9"/>
  <c r="I177" i="9"/>
  <c r="I178" i="9"/>
  <c r="I175" i="9"/>
  <c r="I180" i="9"/>
  <c r="I189" i="9"/>
  <c r="I191" i="9"/>
  <c r="I186" i="9"/>
  <c r="I192" i="9"/>
  <c r="I181" i="9"/>
  <c r="I182" i="9"/>
  <c r="I185" i="9"/>
  <c r="I194" i="9"/>
  <c r="I184" i="9"/>
  <c r="I187" i="9"/>
  <c r="I183" i="9"/>
  <c r="I190" i="9"/>
  <c r="I188" i="9"/>
  <c r="I198" i="9"/>
  <c r="I208" i="9"/>
  <c r="I209" i="9"/>
  <c r="I203" i="9"/>
  <c r="I207" i="9"/>
  <c r="I201" i="9"/>
  <c r="I197" i="9"/>
  <c r="I202" i="9"/>
  <c r="I200" i="9"/>
  <c r="I199" i="9"/>
  <c r="I204" i="9"/>
  <c r="I205" i="9"/>
  <c r="I196" i="9"/>
  <c r="I195" i="9"/>
  <c r="I206" i="9"/>
  <c r="I214" i="9"/>
  <c r="I215" i="9"/>
  <c r="I218" i="9"/>
  <c r="I222" i="9"/>
  <c r="I211" i="9"/>
  <c r="I210" i="9"/>
  <c r="I225" i="9"/>
  <c r="I220" i="9"/>
  <c r="I216" i="9"/>
  <c r="I217" i="9"/>
  <c r="I219" i="9"/>
  <c r="I224" i="9"/>
  <c r="I213" i="9"/>
  <c r="I221" i="9"/>
  <c r="I223" i="9"/>
  <c r="I212" i="9"/>
  <c r="I227" i="9"/>
  <c r="I229" i="9"/>
  <c r="I228" i="9"/>
  <c r="I237" i="9"/>
  <c r="I241" i="9"/>
  <c r="I226" i="9"/>
  <c r="I234" i="9"/>
  <c r="I232" i="9"/>
  <c r="I240" i="9"/>
  <c r="I231" i="9"/>
  <c r="I230" i="9"/>
  <c r="I239" i="9"/>
  <c r="I238" i="9"/>
  <c r="I233" i="9"/>
  <c r="I235" i="9"/>
  <c r="I251" i="9"/>
  <c r="I253" i="9"/>
  <c r="I242" i="9"/>
  <c r="I244" i="9"/>
  <c r="I250" i="9"/>
  <c r="I246" i="9"/>
  <c r="I252" i="9"/>
  <c r="I245" i="9"/>
  <c r="I249" i="9"/>
  <c r="I257" i="9"/>
  <c r="I254" i="9"/>
  <c r="I248" i="9"/>
  <c r="I255" i="9"/>
  <c r="I247" i="9"/>
  <c r="I256" i="9"/>
  <c r="I243" i="9"/>
  <c r="I4" i="9"/>
  <c r="G14" i="9"/>
  <c r="G17" i="9"/>
  <c r="G8" i="9"/>
  <c r="G10" i="9"/>
  <c r="G7" i="9"/>
  <c r="G15" i="9"/>
  <c r="G2" i="9"/>
  <c r="G9" i="9"/>
  <c r="G3" i="9"/>
  <c r="G5" i="9"/>
  <c r="G11" i="9"/>
  <c r="G6" i="9"/>
  <c r="G16" i="9"/>
  <c r="G13" i="9"/>
  <c r="G12" i="9"/>
  <c r="G18" i="9"/>
  <c r="G19" i="9"/>
  <c r="G27" i="9"/>
  <c r="G24" i="9"/>
  <c r="G31" i="9"/>
  <c r="G20" i="9"/>
  <c r="G26" i="9"/>
  <c r="G30" i="9"/>
  <c r="G25" i="9"/>
  <c r="G29" i="9"/>
  <c r="G33" i="9"/>
  <c r="G28" i="9"/>
  <c r="G32" i="9"/>
  <c r="G21" i="9"/>
  <c r="G23" i="9"/>
  <c r="G22" i="9"/>
  <c r="G47" i="9"/>
  <c r="G45" i="9"/>
  <c r="G35" i="9"/>
  <c r="G43" i="9"/>
  <c r="G34" i="9"/>
  <c r="G42" i="9"/>
  <c r="G37" i="9"/>
  <c r="G48" i="9"/>
  <c r="G41" i="9"/>
  <c r="G36" i="9"/>
  <c r="G40" i="9"/>
  <c r="G49" i="9"/>
  <c r="G38" i="9"/>
  <c r="G44" i="9"/>
  <c r="G46" i="9"/>
  <c r="G39" i="9"/>
  <c r="G51" i="9"/>
  <c r="G55" i="9"/>
  <c r="G60" i="9"/>
  <c r="G65" i="9"/>
  <c r="G56" i="9"/>
  <c r="G59" i="9"/>
  <c r="G57" i="9"/>
  <c r="G64" i="9"/>
  <c r="G61" i="9"/>
  <c r="G58" i="9"/>
  <c r="G63" i="9"/>
  <c r="G50" i="9"/>
  <c r="G52" i="9"/>
  <c r="G62" i="9"/>
  <c r="G53" i="9"/>
  <c r="G54" i="9"/>
  <c r="G77" i="9"/>
  <c r="G68" i="9"/>
  <c r="G66" i="9"/>
  <c r="G75" i="9"/>
  <c r="G80" i="9"/>
  <c r="G74" i="9"/>
  <c r="G72" i="9"/>
  <c r="G71" i="9"/>
  <c r="G73" i="9"/>
  <c r="G79" i="9"/>
  <c r="G76" i="9"/>
  <c r="G78" i="9"/>
  <c r="G69" i="9"/>
  <c r="G70" i="9"/>
  <c r="G67" i="9"/>
  <c r="G84" i="9"/>
  <c r="G81" i="9"/>
  <c r="G95" i="9"/>
  <c r="G91" i="9"/>
  <c r="G93" i="9"/>
  <c r="G90" i="9"/>
  <c r="G85" i="9"/>
  <c r="G94" i="9"/>
  <c r="G92" i="9"/>
  <c r="G96" i="9"/>
  <c r="G87" i="9"/>
  <c r="G82" i="9"/>
  <c r="G86" i="9"/>
  <c r="G88" i="9"/>
  <c r="G83" i="9"/>
  <c r="G89" i="9"/>
  <c r="G97" i="9"/>
  <c r="G108" i="9"/>
  <c r="G102" i="9"/>
  <c r="G99" i="9"/>
  <c r="G110" i="9"/>
  <c r="G109" i="9"/>
  <c r="G101" i="9"/>
  <c r="G98" i="9"/>
  <c r="G106" i="9"/>
  <c r="G103" i="9"/>
  <c r="G107" i="9"/>
  <c r="G100" i="9"/>
  <c r="G105" i="9"/>
  <c r="G104" i="9"/>
  <c r="G122" i="9"/>
  <c r="G112" i="9"/>
  <c r="G111" i="9"/>
  <c r="G117" i="9"/>
  <c r="G124" i="9"/>
  <c r="G118" i="9"/>
  <c r="G123" i="9"/>
  <c r="G115" i="9"/>
  <c r="G121" i="9"/>
  <c r="G113" i="9"/>
  <c r="G119" i="9"/>
  <c r="G114" i="9"/>
  <c r="G120" i="9"/>
  <c r="G116" i="9"/>
  <c r="G128" i="9"/>
  <c r="G132" i="9"/>
  <c r="G133" i="9"/>
  <c r="G137" i="9"/>
  <c r="G135" i="9"/>
  <c r="G130" i="9"/>
  <c r="G126" i="9"/>
  <c r="G129" i="9"/>
  <c r="G134" i="9"/>
  <c r="G125" i="9"/>
  <c r="G127" i="9"/>
  <c r="G131" i="9"/>
  <c r="G136" i="9"/>
  <c r="G146" i="9"/>
  <c r="G140" i="9"/>
  <c r="G147" i="9"/>
  <c r="G139" i="9"/>
  <c r="G144" i="9"/>
  <c r="G145" i="9"/>
  <c r="G143" i="9"/>
  <c r="G142" i="9"/>
  <c r="G148" i="9"/>
  <c r="G141" i="9"/>
  <c r="G149" i="9"/>
  <c r="G138" i="9"/>
  <c r="G150" i="9"/>
  <c r="G152" i="9"/>
  <c r="G151" i="9"/>
  <c r="G159" i="9"/>
  <c r="G157" i="9"/>
  <c r="G158" i="9"/>
  <c r="G156" i="9"/>
  <c r="G163" i="9"/>
  <c r="G164" i="9"/>
  <c r="G155" i="9"/>
  <c r="G153" i="9"/>
  <c r="G161" i="9"/>
  <c r="G154" i="9"/>
  <c r="G162" i="9"/>
  <c r="G165" i="9"/>
  <c r="G160" i="9"/>
  <c r="G166" i="9"/>
  <c r="G171" i="9"/>
  <c r="G174" i="9"/>
  <c r="G167" i="9"/>
  <c r="G176" i="9"/>
  <c r="G173" i="9"/>
  <c r="G172" i="9"/>
  <c r="G179" i="9"/>
  <c r="G168" i="9"/>
  <c r="G169" i="9"/>
  <c r="G170" i="9"/>
  <c r="G177" i="9"/>
  <c r="G178" i="9"/>
  <c r="G175" i="9"/>
  <c r="G180" i="9"/>
  <c r="G189" i="9"/>
  <c r="G191" i="9"/>
  <c r="G186" i="9"/>
  <c r="G193" i="9"/>
  <c r="G192" i="9"/>
  <c r="G181" i="9"/>
  <c r="G182" i="9"/>
  <c r="G185" i="9"/>
  <c r="G194" i="9"/>
  <c r="G184" i="9"/>
  <c r="G187" i="9"/>
  <c r="G183" i="9"/>
  <c r="G190" i="9"/>
  <c r="G188" i="9"/>
  <c r="G198" i="9"/>
  <c r="G208" i="9"/>
  <c r="G209" i="9"/>
  <c r="G203" i="9"/>
  <c r="G207" i="9"/>
  <c r="G201" i="9"/>
  <c r="G197" i="9"/>
  <c r="G202" i="9"/>
  <c r="G200" i="9"/>
  <c r="G199" i="9"/>
  <c r="G204" i="9"/>
  <c r="G205" i="9"/>
  <c r="G196" i="9"/>
  <c r="G195" i="9"/>
  <c r="G206" i="9"/>
  <c r="G214" i="9"/>
  <c r="G215" i="9"/>
  <c r="G218" i="9"/>
  <c r="G222" i="9"/>
  <c r="G211" i="9"/>
  <c r="G210" i="9"/>
  <c r="G225" i="9"/>
  <c r="G220" i="9"/>
  <c r="G216" i="9"/>
  <c r="G217" i="9"/>
  <c r="G219" i="9"/>
  <c r="G224" i="9"/>
  <c r="G213" i="9"/>
  <c r="G221" i="9"/>
  <c r="G223" i="9"/>
  <c r="G212" i="9"/>
  <c r="G227" i="9"/>
  <c r="G229" i="9"/>
  <c r="G228" i="9"/>
  <c r="G237" i="9"/>
  <c r="G241" i="9"/>
  <c r="G226" i="9"/>
  <c r="G236" i="9"/>
  <c r="G234" i="9"/>
  <c r="G232" i="9"/>
  <c r="G240" i="9"/>
  <c r="G231" i="9"/>
  <c r="G230" i="9"/>
  <c r="G239" i="9"/>
  <c r="G238" i="9"/>
  <c r="G233" i="9"/>
  <c r="G235" i="9"/>
  <c r="G251" i="9"/>
  <c r="G253" i="9"/>
  <c r="G242" i="9"/>
  <c r="G244" i="9"/>
  <c r="G250" i="9"/>
  <c r="G246" i="9"/>
  <c r="G252" i="9"/>
  <c r="G245" i="9"/>
  <c r="G249" i="9"/>
  <c r="G257" i="9"/>
  <c r="G254" i="9"/>
  <c r="G248" i="9"/>
  <c r="G255" i="9"/>
  <c r="G247" i="9"/>
  <c r="G256" i="9"/>
  <c r="G243" i="9"/>
  <c r="G4" i="9"/>
  <c r="E3" i="8"/>
  <c r="E4" i="8"/>
  <c r="E5" i="8"/>
  <c r="E6" i="8"/>
  <c r="E7" i="8"/>
  <c r="E9" i="8"/>
  <c r="E10" i="8"/>
  <c r="E11" i="8"/>
  <c r="E12" i="8"/>
  <c r="E13" i="8"/>
  <c r="E14" i="8"/>
  <c r="E15" i="8"/>
  <c r="E17" i="8"/>
  <c r="E18" i="8"/>
  <c r="I14" i="9"/>
  <c r="E20" i="8"/>
  <c r="E21" i="8"/>
  <c r="E22" i="8"/>
  <c r="E23" i="8"/>
  <c r="E24" i="8"/>
  <c r="E25" i="8"/>
  <c r="E27" i="8"/>
  <c r="E28" i="8"/>
  <c r="E29" i="8"/>
  <c r="E30" i="8"/>
  <c r="E31" i="8"/>
  <c r="E32" i="8"/>
  <c r="E33" i="8"/>
  <c r="E2" i="8"/>
  <c r="F14" i="9"/>
  <c r="H14" i="9" s="1"/>
  <c r="F17" i="9"/>
  <c r="F8" i="9"/>
  <c r="F10" i="9"/>
  <c r="F7" i="9"/>
  <c r="F15" i="9"/>
  <c r="F2" i="9"/>
  <c r="F9" i="9"/>
  <c r="F3" i="9"/>
  <c r="F5" i="9"/>
  <c r="F11" i="9"/>
  <c r="F6" i="9"/>
  <c r="F16" i="9"/>
  <c r="F13" i="9"/>
  <c r="F12" i="9"/>
  <c r="F18" i="9"/>
  <c r="F19" i="9"/>
  <c r="F27" i="9"/>
  <c r="F24" i="9"/>
  <c r="F31" i="9"/>
  <c r="F20" i="9"/>
  <c r="F26" i="9"/>
  <c r="F30" i="9"/>
  <c r="F25" i="9"/>
  <c r="F29" i="9"/>
  <c r="F33" i="9"/>
  <c r="F28" i="9"/>
  <c r="F32" i="9"/>
  <c r="F21" i="9"/>
  <c r="F23" i="9"/>
  <c r="F22" i="9"/>
  <c r="F47" i="9"/>
  <c r="F45" i="9"/>
  <c r="H45" i="9" s="1"/>
  <c r="F35" i="9"/>
  <c r="F43" i="9"/>
  <c r="F34" i="9"/>
  <c r="H34" i="9" s="1"/>
  <c r="F42" i="9"/>
  <c r="F37" i="9"/>
  <c r="F48" i="9"/>
  <c r="F41" i="9"/>
  <c r="F36" i="9"/>
  <c r="F40" i="9"/>
  <c r="F49" i="9"/>
  <c r="F38" i="9"/>
  <c r="H38" i="9" s="1"/>
  <c r="F44" i="9"/>
  <c r="H44" i="9" s="1"/>
  <c r="J44" i="9" s="1"/>
  <c r="F46" i="9"/>
  <c r="F39" i="9"/>
  <c r="F51" i="9"/>
  <c r="F55" i="9"/>
  <c r="H55" i="9" s="1"/>
  <c r="F60" i="9"/>
  <c r="F65" i="9"/>
  <c r="F56" i="9"/>
  <c r="H56" i="9" s="1"/>
  <c r="J56" i="9" s="1"/>
  <c r="F59" i="9"/>
  <c r="F57" i="9"/>
  <c r="F64" i="9"/>
  <c r="F61" i="9"/>
  <c r="F58" i="9"/>
  <c r="H58" i="9" s="1"/>
  <c r="F63" i="9"/>
  <c r="F50" i="9"/>
  <c r="F52" i="9"/>
  <c r="F62" i="9"/>
  <c r="F53" i="9"/>
  <c r="F54" i="9"/>
  <c r="F77" i="9"/>
  <c r="F68" i="9"/>
  <c r="H68" i="9" s="1"/>
  <c r="F66" i="9"/>
  <c r="F75" i="9"/>
  <c r="F80" i="9"/>
  <c r="F74" i="9"/>
  <c r="F72" i="9"/>
  <c r="F71" i="9"/>
  <c r="F73" i="9"/>
  <c r="F79" i="9"/>
  <c r="F76" i="9"/>
  <c r="F78" i="9"/>
  <c r="F69" i="9"/>
  <c r="F70" i="9"/>
  <c r="F67" i="9"/>
  <c r="F84" i="9"/>
  <c r="F81" i="9"/>
  <c r="F95" i="9"/>
  <c r="H95" i="9" s="1"/>
  <c r="J95" i="9" s="1"/>
  <c r="F91" i="9"/>
  <c r="F93" i="9"/>
  <c r="F90" i="9"/>
  <c r="F85" i="9"/>
  <c r="F94" i="9"/>
  <c r="F92" i="9"/>
  <c r="F96" i="9"/>
  <c r="F87" i="9"/>
  <c r="F82" i="9"/>
  <c r="F86" i="9"/>
  <c r="F88" i="9"/>
  <c r="H88" i="9" s="1"/>
  <c r="J88" i="9" s="1"/>
  <c r="F83" i="9"/>
  <c r="H83" i="9" s="1"/>
  <c r="F89" i="9"/>
  <c r="F97" i="9"/>
  <c r="F108" i="9"/>
  <c r="F102" i="9"/>
  <c r="F99" i="9"/>
  <c r="F110" i="9"/>
  <c r="F109" i="9"/>
  <c r="F101" i="9"/>
  <c r="F98" i="9"/>
  <c r="F106" i="9"/>
  <c r="F103" i="9"/>
  <c r="F107" i="9"/>
  <c r="F100" i="9"/>
  <c r="F105" i="9"/>
  <c r="F104" i="9"/>
  <c r="F122" i="9"/>
  <c r="F112" i="9"/>
  <c r="F111" i="9"/>
  <c r="F117" i="9"/>
  <c r="F124" i="9"/>
  <c r="H124" i="9" s="1"/>
  <c r="F118" i="9"/>
  <c r="F123" i="9"/>
  <c r="F115" i="9"/>
  <c r="F121" i="9"/>
  <c r="F113" i="9"/>
  <c r="F119" i="9"/>
  <c r="F114" i="9"/>
  <c r="F120" i="9"/>
  <c r="F116" i="9"/>
  <c r="F128" i="9"/>
  <c r="F132" i="9"/>
  <c r="H132" i="9" s="1"/>
  <c r="F133" i="9"/>
  <c r="F137" i="9"/>
  <c r="F135" i="9"/>
  <c r="F130" i="9"/>
  <c r="F126" i="9"/>
  <c r="F129" i="9"/>
  <c r="F134" i="9"/>
  <c r="F125" i="9"/>
  <c r="F127" i="9"/>
  <c r="F131" i="9"/>
  <c r="F136" i="9"/>
  <c r="F146" i="9"/>
  <c r="F140" i="9"/>
  <c r="F147" i="9"/>
  <c r="F139" i="9"/>
  <c r="F144" i="9"/>
  <c r="F145" i="9"/>
  <c r="F143" i="9"/>
  <c r="F142" i="9"/>
  <c r="F148" i="9"/>
  <c r="F141" i="9"/>
  <c r="F149" i="9"/>
  <c r="F138" i="9"/>
  <c r="F150" i="9"/>
  <c r="F152" i="9"/>
  <c r="F151" i="9"/>
  <c r="F159" i="9"/>
  <c r="F157" i="9"/>
  <c r="F158" i="9"/>
  <c r="F156" i="9"/>
  <c r="F163" i="9"/>
  <c r="F164" i="9"/>
  <c r="F155" i="9"/>
  <c r="F153" i="9"/>
  <c r="F161" i="9"/>
  <c r="F154" i="9"/>
  <c r="F162" i="9"/>
  <c r="F165" i="9"/>
  <c r="F160" i="9"/>
  <c r="F166" i="9"/>
  <c r="F171" i="9"/>
  <c r="F174" i="9"/>
  <c r="F167" i="9"/>
  <c r="F176" i="9"/>
  <c r="F173" i="9"/>
  <c r="F172" i="9"/>
  <c r="F179" i="9"/>
  <c r="F168" i="9"/>
  <c r="F169" i="9"/>
  <c r="F170" i="9"/>
  <c r="F177" i="9"/>
  <c r="F178" i="9"/>
  <c r="F175" i="9"/>
  <c r="F180" i="9"/>
  <c r="F189" i="9"/>
  <c r="F191" i="9"/>
  <c r="F186" i="9"/>
  <c r="F193" i="9"/>
  <c r="F192" i="9"/>
  <c r="F181" i="9"/>
  <c r="F182" i="9"/>
  <c r="F185" i="9"/>
  <c r="F194" i="9"/>
  <c r="F184" i="9"/>
  <c r="F187" i="9"/>
  <c r="F183" i="9"/>
  <c r="F190" i="9"/>
  <c r="F188" i="9"/>
  <c r="F198" i="9"/>
  <c r="F208" i="9"/>
  <c r="F209" i="9"/>
  <c r="F203" i="9"/>
  <c r="F207" i="9"/>
  <c r="F201" i="9"/>
  <c r="F197" i="9"/>
  <c r="F202" i="9"/>
  <c r="F200" i="9"/>
  <c r="F199" i="9"/>
  <c r="F204" i="9"/>
  <c r="F205" i="9"/>
  <c r="F196" i="9"/>
  <c r="F195" i="9"/>
  <c r="F206" i="9"/>
  <c r="F214" i="9"/>
  <c r="F215" i="9"/>
  <c r="F218" i="9"/>
  <c r="F222" i="9"/>
  <c r="F211" i="9"/>
  <c r="F210" i="9"/>
  <c r="F225" i="9"/>
  <c r="F220" i="9"/>
  <c r="F216" i="9"/>
  <c r="F217" i="9"/>
  <c r="F219" i="9"/>
  <c r="F224" i="9"/>
  <c r="F213" i="9"/>
  <c r="F221" i="9"/>
  <c r="H221" i="9" s="1"/>
  <c r="J221" i="9" s="1"/>
  <c r="F223" i="9"/>
  <c r="F212" i="9"/>
  <c r="F227" i="9"/>
  <c r="F229" i="9"/>
  <c r="F228" i="9"/>
  <c r="F237" i="9"/>
  <c r="F241" i="9"/>
  <c r="F226" i="9"/>
  <c r="F236" i="9"/>
  <c r="F234" i="9"/>
  <c r="F232" i="9"/>
  <c r="F240" i="9"/>
  <c r="F231" i="9"/>
  <c r="F230" i="9"/>
  <c r="F239" i="9"/>
  <c r="F238" i="9"/>
  <c r="F233" i="9"/>
  <c r="F235" i="9"/>
  <c r="F251" i="9"/>
  <c r="F253" i="9"/>
  <c r="F242" i="9"/>
  <c r="F244" i="9"/>
  <c r="F250" i="9"/>
  <c r="F246" i="9"/>
  <c r="F252" i="9"/>
  <c r="F245" i="9"/>
  <c r="F249" i="9"/>
  <c r="F257" i="9"/>
  <c r="F254" i="9"/>
  <c r="F248" i="9"/>
  <c r="F255" i="9"/>
  <c r="F247" i="9"/>
  <c r="F256" i="9"/>
  <c r="F243" i="9"/>
  <c r="F4" i="9"/>
  <c r="B29" i="8"/>
  <c r="B10" i="8"/>
  <c r="I137" i="2"/>
  <c r="I179" i="2"/>
  <c r="I180" i="2"/>
  <c r="I96" i="2"/>
  <c r="I246" i="2"/>
  <c r="I56" i="2"/>
  <c r="I169" i="2"/>
  <c r="I216" i="2"/>
  <c r="I127" i="2"/>
  <c r="I184" i="2"/>
  <c r="I30" i="2"/>
  <c r="I89" i="2"/>
  <c r="I139" i="2"/>
  <c r="I243" i="2"/>
  <c r="I106" i="2"/>
  <c r="I8" i="2"/>
  <c r="I234" i="2"/>
  <c r="I61" i="2"/>
  <c r="I76" i="2"/>
  <c r="I131" i="2"/>
  <c r="I79" i="2"/>
  <c r="I197" i="2"/>
  <c r="I149" i="2"/>
  <c r="I209" i="2"/>
  <c r="I229" i="2"/>
  <c r="I178" i="2"/>
  <c r="I208" i="2"/>
  <c r="I26" i="2"/>
  <c r="I207" i="2"/>
  <c r="I48" i="2"/>
  <c r="I51" i="2"/>
  <c r="I50" i="2"/>
  <c r="I83" i="2"/>
  <c r="I188" i="2"/>
  <c r="I35" i="2"/>
  <c r="I5" i="2"/>
  <c r="I100" i="2"/>
  <c r="I86" i="2"/>
  <c r="I170" i="2"/>
  <c r="I183" i="2"/>
  <c r="I249" i="2"/>
  <c r="I3" i="2"/>
  <c r="I213" i="2"/>
  <c r="I211" i="2"/>
  <c r="I250" i="2"/>
  <c r="I141" i="2"/>
  <c r="I156" i="2"/>
  <c r="I45" i="2"/>
  <c r="I167" i="2"/>
  <c r="I138" i="2"/>
  <c r="I6" i="2"/>
  <c r="I110" i="2"/>
  <c r="I248" i="2"/>
  <c r="I242" i="2"/>
  <c r="I210" i="2"/>
  <c r="I38" i="2"/>
  <c r="I52" i="2"/>
  <c r="I24" i="2"/>
  <c r="I217" i="2"/>
  <c r="I105" i="2"/>
  <c r="I201" i="2"/>
  <c r="I19" i="2"/>
  <c r="I182" i="2"/>
  <c r="I18" i="2"/>
  <c r="I181" i="2"/>
  <c r="I189" i="2"/>
  <c r="I153" i="2"/>
  <c r="I117" i="2"/>
  <c r="I202" i="2"/>
  <c r="I75" i="2"/>
  <c r="I28" i="2"/>
  <c r="I84" i="2"/>
  <c r="I36" i="2"/>
  <c r="I196" i="2"/>
  <c r="I85" i="2"/>
  <c r="I72" i="2"/>
  <c r="I200" i="2"/>
  <c r="I112" i="2"/>
  <c r="I252" i="2"/>
  <c r="I74" i="2"/>
  <c r="I214" i="2"/>
  <c r="I21" i="2"/>
  <c r="I114" i="2"/>
  <c r="I176" i="2"/>
  <c r="I157" i="2"/>
  <c r="I140" i="2"/>
  <c r="I25" i="2"/>
  <c r="I87" i="2"/>
  <c r="I130" i="2"/>
  <c r="I254" i="2"/>
  <c r="I23" i="2"/>
  <c r="I57" i="2"/>
  <c r="I10" i="2"/>
  <c r="I90" i="2"/>
  <c r="I4" i="2"/>
  <c r="I101" i="2"/>
  <c r="I69" i="2"/>
  <c r="I7" i="2"/>
  <c r="I230" i="2"/>
  <c r="I111" i="2"/>
  <c r="I244" i="2"/>
  <c r="I20" i="2"/>
  <c r="I53" i="2"/>
  <c r="I98" i="2"/>
  <c r="I227" i="2"/>
  <c r="I73" i="2"/>
  <c r="I126" i="2"/>
  <c r="I198" i="2"/>
  <c r="I124" i="2"/>
  <c r="I152" i="2"/>
  <c r="I251" i="2"/>
  <c r="I93" i="2"/>
  <c r="I54" i="2"/>
  <c r="I185" i="2"/>
  <c r="I11" i="2"/>
  <c r="I29" i="2"/>
  <c r="I70" i="2"/>
  <c r="I118" i="2"/>
  <c r="I9" i="2"/>
  <c r="I58" i="2"/>
  <c r="I215" i="2"/>
  <c r="I37" i="2"/>
  <c r="I195" i="2"/>
  <c r="I146" i="2"/>
  <c r="I145" i="2"/>
  <c r="I187" i="2"/>
  <c r="I34" i="2"/>
  <c r="I97" i="2"/>
  <c r="I154" i="2"/>
  <c r="I245" i="2"/>
  <c r="I226" i="2"/>
  <c r="I82" i="2"/>
  <c r="I88" i="2"/>
  <c r="I116" i="2"/>
  <c r="I199" i="2"/>
  <c r="I99" i="2"/>
  <c r="I212" i="2"/>
  <c r="I175" i="2"/>
  <c r="I206" i="2"/>
  <c r="I67" i="2"/>
  <c r="I247" i="2"/>
  <c r="I103" i="2"/>
  <c r="I166" i="2"/>
  <c r="I66" i="2"/>
  <c r="I62" i="2"/>
  <c r="I22" i="2"/>
  <c r="I68" i="2"/>
  <c r="I133" i="2"/>
  <c r="I2" i="2"/>
  <c r="I239" i="2"/>
  <c r="I171" i="2"/>
  <c r="I55" i="2"/>
  <c r="I203" i="2"/>
  <c r="I125" i="2"/>
  <c r="I113" i="2"/>
  <c r="I148" i="2"/>
  <c r="I168" i="2"/>
  <c r="I142" i="2"/>
  <c r="I220" i="2"/>
  <c r="I186" i="2"/>
  <c r="I253" i="2"/>
  <c r="I228" i="2"/>
  <c r="I158" i="2"/>
  <c r="I71" i="2"/>
  <c r="I102" i="2"/>
  <c r="I60" i="2"/>
  <c r="I132" i="2"/>
  <c r="I236" i="2"/>
  <c r="I42" i="2"/>
  <c r="I155" i="2"/>
  <c r="I115" i="2"/>
  <c r="I129" i="2"/>
  <c r="I136" i="2"/>
  <c r="I143" i="2"/>
  <c r="I119" i="2"/>
  <c r="I59" i="2"/>
  <c r="I235" i="2"/>
  <c r="I173" i="2"/>
  <c r="I80" i="2"/>
  <c r="I104" i="2"/>
  <c r="I174" i="2"/>
  <c r="I27" i="2"/>
  <c r="I144" i="2"/>
  <c r="I31" i="2"/>
  <c r="I159" i="2"/>
  <c r="I218" i="2"/>
  <c r="I172" i="2"/>
  <c r="I77" i="2"/>
  <c r="I161" i="2"/>
  <c r="I219" i="2"/>
  <c r="I41" i="2"/>
  <c r="I40" i="2"/>
  <c r="I128" i="2"/>
  <c r="I231" i="2"/>
  <c r="I232" i="2"/>
  <c r="I12" i="2"/>
  <c r="I135" i="2"/>
  <c r="I204" i="2"/>
  <c r="I39" i="2"/>
  <c r="I233" i="2"/>
  <c r="I43" i="2"/>
  <c r="I205" i="2"/>
  <c r="I192" i="2"/>
  <c r="I221" i="2"/>
  <c r="I91" i="2"/>
  <c r="I240" i="2"/>
  <c r="I190" i="2"/>
  <c r="I191" i="2"/>
  <c r="I92" i="2"/>
  <c r="I44" i="2"/>
  <c r="I134" i="2"/>
  <c r="I120" i="2"/>
  <c r="I15" i="2"/>
  <c r="I238" i="2"/>
  <c r="I177" i="2"/>
  <c r="I224" i="2"/>
  <c r="I255" i="2"/>
  <c r="I160" i="2"/>
  <c r="I163" i="2"/>
  <c r="I237" i="2"/>
  <c r="I63" i="2"/>
  <c r="I147" i="2"/>
  <c r="I222" i="2"/>
  <c r="I14" i="2"/>
  <c r="I46" i="2"/>
  <c r="I78" i="2"/>
  <c r="I223" i="2"/>
  <c r="I256" i="2"/>
  <c r="I13" i="2"/>
  <c r="I193" i="2"/>
  <c r="I107" i="2"/>
  <c r="I162" i="2"/>
  <c r="I32" i="2"/>
  <c r="I150" i="2"/>
  <c r="I64" i="2"/>
  <c r="I47" i="2"/>
  <c r="I151" i="2"/>
  <c r="I257" i="2"/>
  <c r="I65" i="2"/>
  <c r="I108" i="2"/>
  <c r="I225" i="2"/>
  <c r="I94" i="2"/>
  <c r="I241" i="2"/>
  <c r="I165" i="2"/>
  <c r="I16" i="2"/>
  <c r="I164" i="2"/>
  <c r="I49" i="2"/>
  <c r="I95" i="2"/>
  <c r="I33" i="2"/>
  <c r="I109" i="2"/>
  <c r="I17" i="2"/>
  <c r="I194" i="2"/>
  <c r="I121" i="2"/>
  <c r="I81" i="2"/>
  <c r="I122" i="2"/>
  <c r="I123" i="2"/>
  <c r="H233" i="13" l="1"/>
  <c r="J233" i="13" s="1"/>
  <c r="H177" i="13"/>
  <c r="J177" i="13" s="1"/>
  <c r="H135" i="13"/>
  <c r="J135" i="13" s="1"/>
  <c r="H77" i="13"/>
  <c r="J77" i="13" s="1"/>
  <c r="H32" i="13"/>
  <c r="J32" i="13" s="1"/>
  <c r="H227" i="13"/>
  <c r="J227" i="13" s="1"/>
  <c r="H205" i="13"/>
  <c r="J205" i="13" s="1"/>
  <c r="H241" i="13"/>
  <c r="J241" i="13" s="1"/>
  <c r="H187" i="13"/>
  <c r="J187" i="13" s="1"/>
  <c r="H117" i="13"/>
  <c r="J117" i="13" s="1"/>
  <c r="H92" i="13"/>
  <c r="J92" i="13" s="1"/>
  <c r="H38" i="13"/>
  <c r="J38" i="13" s="1"/>
  <c r="H255" i="13"/>
  <c r="J255" i="13" s="1"/>
  <c r="H247" i="13"/>
  <c r="J247" i="13" s="1"/>
  <c r="H240" i="13"/>
  <c r="J240" i="13" s="1"/>
  <c r="H235" i="13"/>
  <c r="J235" i="13" s="1"/>
  <c r="H222" i="13"/>
  <c r="J222" i="13" s="1"/>
  <c r="H219" i="13"/>
  <c r="J219" i="13" s="1"/>
  <c r="H195" i="13"/>
  <c r="J195" i="13" s="1"/>
  <c r="H207" i="13"/>
  <c r="J207" i="13" s="1"/>
  <c r="H194" i="13"/>
  <c r="J194" i="13" s="1"/>
  <c r="H189" i="13"/>
  <c r="J189" i="13" s="1"/>
  <c r="H167" i="13"/>
  <c r="J167" i="13" s="1"/>
  <c r="H170" i="13"/>
  <c r="J170" i="13" s="1"/>
  <c r="H157" i="13"/>
  <c r="J157" i="13" s="1"/>
  <c r="H142" i="13"/>
  <c r="J142" i="13" s="1"/>
  <c r="H143" i="13"/>
  <c r="J143" i="13" s="1"/>
  <c r="H138" i="13"/>
  <c r="J138" i="13" s="1"/>
  <c r="H129" i="13"/>
  <c r="J129" i="13" s="1"/>
  <c r="H121" i="13"/>
  <c r="J121" i="13" s="1"/>
  <c r="H122" i="13"/>
  <c r="J122" i="13" s="1"/>
  <c r="H101" i="13"/>
  <c r="J101" i="13" s="1"/>
  <c r="H88" i="13"/>
  <c r="J88" i="13" s="1"/>
  <c r="H84" i="13"/>
  <c r="J84" i="13" s="1"/>
  <c r="H80" i="13"/>
  <c r="J80" i="13" s="1"/>
  <c r="H76" i="13"/>
  <c r="J76" i="13" s="1"/>
  <c r="H62" i="13"/>
  <c r="J62" i="13" s="1"/>
  <c r="H54" i="13"/>
  <c r="J54" i="13" s="1"/>
  <c r="H44" i="13"/>
  <c r="J44" i="13" s="1"/>
  <c r="H35" i="13"/>
  <c r="J35" i="13" s="1"/>
  <c r="H24" i="13"/>
  <c r="J24" i="13" s="1"/>
  <c r="H27" i="13"/>
  <c r="J27" i="13" s="1"/>
  <c r="H13" i="13"/>
  <c r="J13" i="13" s="1"/>
  <c r="H6" i="13"/>
  <c r="J6" i="13" s="1"/>
  <c r="H221" i="13"/>
  <c r="J221" i="13" s="1"/>
  <c r="H166" i="13"/>
  <c r="J166" i="13" s="1"/>
  <c r="H112" i="13"/>
  <c r="J112" i="13" s="1"/>
  <c r="H56" i="13"/>
  <c r="J56" i="13" s="1"/>
  <c r="H8" i="13"/>
  <c r="J8" i="13" s="1"/>
  <c r="H257" i="13"/>
  <c r="J257" i="13" s="1"/>
  <c r="H251" i="13"/>
  <c r="J251" i="13" s="1"/>
  <c r="H234" i="13"/>
  <c r="J234" i="13" s="1"/>
  <c r="H232" i="13"/>
  <c r="J232" i="13" s="1"/>
  <c r="H225" i="13"/>
  <c r="J225" i="13" s="1"/>
  <c r="H214" i="13"/>
  <c r="J214" i="13" s="1"/>
  <c r="H206" i="13"/>
  <c r="J206" i="13" s="1"/>
  <c r="H202" i="13"/>
  <c r="J202" i="13" s="1"/>
  <c r="H183" i="13"/>
  <c r="J183" i="13" s="1"/>
  <c r="H181" i="13"/>
  <c r="J181" i="13" s="1"/>
  <c r="H180" i="13"/>
  <c r="J180" i="13" s="1"/>
  <c r="H171" i="13"/>
  <c r="J171" i="13" s="1"/>
  <c r="H156" i="13"/>
  <c r="J156" i="13" s="1"/>
  <c r="H139" i="13"/>
  <c r="J139" i="13" s="1"/>
  <c r="H147" i="13"/>
  <c r="J147" i="13" s="1"/>
  <c r="H130" i="13"/>
  <c r="J130" i="13" s="1"/>
  <c r="H131" i="13"/>
  <c r="J131" i="13" s="1"/>
  <c r="H114" i="13"/>
  <c r="J114" i="13" s="1"/>
  <c r="H111" i="13"/>
  <c r="J111" i="13" s="1"/>
  <c r="H107" i="13"/>
  <c r="J107" i="13" s="1"/>
  <c r="H90" i="13"/>
  <c r="J90" i="13" s="1"/>
  <c r="H95" i="13"/>
  <c r="J95" i="13" s="1"/>
  <c r="H78" i="13"/>
  <c r="J78" i="13" s="1"/>
  <c r="H73" i="13"/>
  <c r="J73" i="13" s="1"/>
  <c r="H65" i="13"/>
  <c r="J65" i="13" s="1"/>
  <c r="H57" i="13"/>
  <c r="J57" i="13" s="1"/>
  <c r="H43" i="13"/>
  <c r="J43" i="13" s="1"/>
  <c r="H45" i="13"/>
  <c r="J45" i="13" s="1"/>
  <c r="H33" i="13"/>
  <c r="J33" i="13" s="1"/>
  <c r="H21" i="13"/>
  <c r="J21" i="13" s="1"/>
  <c r="H4" i="13"/>
  <c r="J4" i="13" s="1"/>
  <c r="H9" i="13"/>
  <c r="J9" i="13" s="1"/>
  <c r="H2" i="13"/>
  <c r="J2" i="13" s="1"/>
  <c r="H127" i="13"/>
  <c r="J127" i="13" s="1"/>
  <c r="H253" i="13"/>
  <c r="J253" i="13" s="1"/>
  <c r="H252" i="13"/>
  <c r="J252" i="13" s="1"/>
  <c r="H239" i="13"/>
  <c r="J239" i="13" s="1"/>
  <c r="H238" i="13"/>
  <c r="J238" i="13" s="1"/>
  <c r="H223" i="13"/>
  <c r="J223" i="13" s="1"/>
  <c r="H211" i="13"/>
  <c r="J211" i="13" s="1"/>
  <c r="H209" i="13"/>
  <c r="J209" i="13" s="1"/>
  <c r="H197" i="13"/>
  <c r="J197" i="13" s="1"/>
  <c r="H186" i="13"/>
  <c r="J186" i="13" s="1"/>
  <c r="H191" i="13"/>
  <c r="J191" i="13" s="1"/>
  <c r="H179" i="13"/>
  <c r="J179" i="13" s="1"/>
  <c r="H159" i="13"/>
  <c r="J159" i="13" s="1"/>
  <c r="H158" i="13"/>
  <c r="J158" i="13" s="1"/>
  <c r="H152" i="13"/>
  <c r="J152" i="13" s="1"/>
  <c r="H150" i="13"/>
  <c r="J150" i="13" s="1"/>
  <c r="H128" i="13"/>
  <c r="J128" i="13" s="1"/>
  <c r="H136" i="13"/>
  <c r="J136" i="13" s="1"/>
  <c r="H119" i="13"/>
  <c r="J119" i="13" s="1"/>
  <c r="H103" i="13"/>
  <c r="J103" i="13" s="1"/>
  <c r="H109" i="13"/>
  <c r="J109" i="13" s="1"/>
  <c r="H94" i="13"/>
  <c r="J94" i="13" s="1"/>
  <c r="H86" i="13"/>
  <c r="J86" i="13" s="1"/>
  <c r="H81" i="13"/>
  <c r="J81" i="13" s="1"/>
  <c r="H75" i="13"/>
  <c r="J75" i="13" s="1"/>
  <c r="H55" i="13"/>
  <c r="J55" i="13" s="1"/>
  <c r="H58" i="13"/>
  <c r="J58" i="13" s="1"/>
  <c r="H46" i="13"/>
  <c r="J46" i="13" s="1"/>
  <c r="H40" i="13"/>
  <c r="J40" i="13" s="1"/>
  <c r="H28" i="13"/>
  <c r="J28" i="13" s="1"/>
  <c r="H26" i="13"/>
  <c r="J26" i="13" s="1"/>
  <c r="H10" i="13"/>
  <c r="J10" i="13" s="1"/>
  <c r="H15" i="13"/>
  <c r="J15" i="13" s="1"/>
  <c r="H250" i="13"/>
  <c r="J250" i="13" s="1"/>
  <c r="H184" i="13"/>
  <c r="J184" i="13" s="1"/>
  <c r="H145" i="13"/>
  <c r="J145" i="13" s="1"/>
  <c r="H96" i="13"/>
  <c r="J96" i="13" s="1"/>
  <c r="H41" i="13"/>
  <c r="J41" i="13" s="1"/>
  <c r="H256" i="13"/>
  <c r="J256" i="13" s="1"/>
  <c r="H244" i="13"/>
  <c r="J244" i="13" s="1"/>
  <c r="H229" i="13"/>
  <c r="J229" i="13" s="1"/>
  <c r="H237" i="13"/>
  <c r="J237" i="13" s="1"/>
  <c r="H213" i="13"/>
  <c r="J213" i="13" s="1"/>
  <c r="H212" i="13"/>
  <c r="J212" i="13" s="1"/>
  <c r="H204" i="13"/>
  <c r="J204" i="13" s="1"/>
  <c r="H200" i="13"/>
  <c r="J200" i="13" s="1"/>
  <c r="H188" i="13"/>
  <c r="J188" i="13" s="1"/>
  <c r="H190" i="13"/>
  <c r="J190" i="13" s="1"/>
  <c r="H172" i="13"/>
  <c r="J172" i="13" s="1"/>
  <c r="H153" i="13"/>
  <c r="J153" i="13" s="1"/>
  <c r="H163" i="13"/>
  <c r="J163" i="13" s="1"/>
  <c r="H151" i="13"/>
  <c r="J151" i="13" s="1"/>
  <c r="H148" i="13"/>
  <c r="J148" i="13" s="1"/>
  <c r="H126" i="13"/>
  <c r="J126" i="13" s="1"/>
  <c r="H120" i="13"/>
  <c r="J120" i="13" s="1"/>
  <c r="H115" i="13"/>
  <c r="J115" i="13" s="1"/>
  <c r="H105" i="13"/>
  <c r="J105" i="13" s="1"/>
  <c r="H104" i="13"/>
  <c r="J104" i="13" s="1"/>
  <c r="H97" i="13"/>
  <c r="J97" i="13" s="1"/>
  <c r="H87" i="13"/>
  <c r="J87" i="13" s="1"/>
  <c r="H72" i="13"/>
  <c r="J72" i="13" s="1"/>
  <c r="H69" i="13"/>
  <c r="J69" i="13" s="1"/>
  <c r="H60" i="13"/>
  <c r="J60" i="13" s="1"/>
  <c r="H51" i="13"/>
  <c r="J51" i="13" s="1"/>
  <c r="H37" i="13"/>
  <c r="J37" i="13" s="1"/>
  <c r="H47" i="13"/>
  <c r="J47" i="13" s="1"/>
  <c r="H30" i="13"/>
  <c r="J30" i="13" s="1"/>
  <c r="H25" i="13"/>
  <c r="J25" i="13" s="1"/>
  <c r="H5" i="13"/>
  <c r="J5" i="13" s="1"/>
  <c r="H11" i="13"/>
  <c r="J11" i="13" s="1"/>
  <c r="H249" i="13"/>
  <c r="J249" i="13" s="1"/>
  <c r="H201" i="13"/>
  <c r="J201" i="13" s="1"/>
  <c r="H160" i="13"/>
  <c r="J160" i="13" s="1"/>
  <c r="H102" i="13"/>
  <c r="J102" i="13" s="1"/>
  <c r="H53" i="13"/>
  <c r="J53" i="13" s="1"/>
  <c r="H218" i="13"/>
  <c r="J218" i="13" s="1"/>
  <c r="H173" i="13"/>
  <c r="J173" i="13" s="1"/>
  <c r="H100" i="13"/>
  <c r="J100" i="13" s="1"/>
  <c r="H71" i="13"/>
  <c r="J71" i="13" s="1"/>
  <c r="H20" i="13"/>
  <c r="J20" i="13" s="1"/>
  <c r="H242" i="13"/>
  <c r="J242" i="13" s="1"/>
  <c r="H248" i="13"/>
  <c r="J248" i="13" s="1"/>
  <c r="H231" i="13"/>
  <c r="J231" i="13" s="1"/>
  <c r="H236" i="13"/>
  <c r="J236" i="13" s="1"/>
  <c r="H216" i="13"/>
  <c r="J216" i="13" s="1"/>
  <c r="H220" i="13"/>
  <c r="J220" i="13" s="1"/>
  <c r="H196" i="13"/>
  <c r="J196" i="13" s="1"/>
  <c r="H198" i="13"/>
  <c r="J198" i="13" s="1"/>
  <c r="H182" i="13"/>
  <c r="J182" i="13" s="1"/>
  <c r="H178" i="13"/>
  <c r="J178" i="13" s="1"/>
  <c r="H168" i="13"/>
  <c r="J168" i="13" s="1"/>
  <c r="H164" i="13"/>
  <c r="J164" i="13" s="1"/>
  <c r="H161" i="13"/>
  <c r="J161" i="13" s="1"/>
  <c r="H146" i="13"/>
  <c r="J146" i="13" s="1"/>
  <c r="H149" i="13"/>
  <c r="J149" i="13" s="1"/>
  <c r="H134" i="13"/>
  <c r="J134" i="13" s="1"/>
  <c r="H123" i="13"/>
  <c r="J123" i="13" s="1"/>
  <c r="H116" i="13"/>
  <c r="J116" i="13" s="1"/>
  <c r="H110" i="13"/>
  <c r="J110" i="13" s="1"/>
  <c r="H99" i="13"/>
  <c r="J99" i="13" s="1"/>
  <c r="H91" i="13"/>
  <c r="J91" i="13" s="1"/>
  <c r="H82" i="13"/>
  <c r="J82" i="13" s="1"/>
  <c r="H70" i="13"/>
  <c r="J70" i="13" s="1"/>
  <c r="H79" i="13"/>
  <c r="J79" i="13" s="1"/>
  <c r="H64" i="13"/>
  <c r="J64" i="13" s="1"/>
  <c r="H52" i="13"/>
  <c r="J52" i="13" s="1"/>
  <c r="H48" i="13"/>
  <c r="J48" i="13" s="1"/>
  <c r="H36" i="13"/>
  <c r="J36" i="13" s="1"/>
  <c r="H22" i="13"/>
  <c r="J22" i="13" s="1"/>
  <c r="H19" i="13"/>
  <c r="J19" i="13" s="1"/>
  <c r="H12" i="13"/>
  <c r="J12" i="13" s="1"/>
  <c r="H3" i="13"/>
  <c r="J3" i="13" s="1"/>
  <c r="H228" i="13"/>
  <c r="J228" i="13" s="1"/>
  <c r="H215" i="13"/>
  <c r="J215" i="13" s="1"/>
  <c r="H193" i="13"/>
  <c r="J193" i="13" s="1"/>
  <c r="H155" i="13"/>
  <c r="J155" i="13" s="1"/>
  <c r="H132" i="13"/>
  <c r="J132" i="13" s="1"/>
  <c r="H89" i="13"/>
  <c r="J89" i="13" s="1"/>
  <c r="H67" i="13"/>
  <c r="J67" i="13" s="1"/>
  <c r="H39" i="13"/>
  <c r="J39" i="13" s="1"/>
  <c r="H16" i="13"/>
  <c r="J16" i="13" s="1"/>
  <c r="H254" i="13"/>
  <c r="J254" i="13" s="1"/>
  <c r="H176" i="13"/>
  <c r="J176" i="13" s="1"/>
  <c r="H137" i="13"/>
  <c r="J137" i="13" s="1"/>
  <c r="H108" i="13"/>
  <c r="J108" i="13" s="1"/>
  <c r="H63" i="13"/>
  <c r="J63" i="13" s="1"/>
  <c r="H29" i="13"/>
  <c r="J29" i="13" s="1"/>
  <c r="H192" i="13"/>
  <c r="J192" i="13" s="1"/>
  <c r="H154" i="13"/>
  <c r="J154" i="13" s="1"/>
  <c r="H113" i="13"/>
  <c r="J113" i="13" s="1"/>
  <c r="H50" i="13"/>
  <c r="J50" i="13" s="1"/>
  <c r="H31" i="13"/>
  <c r="J31" i="13" s="1"/>
  <c r="H246" i="13"/>
  <c r="J246" i="13" s="1"/>
  <c r="H243" i="13"/>
  <c r="J243" i="13" s="1"/>
  <c r="H226" i="13"/>
  <c r="J226" i="13" s="1"/>
  <c r="H230" i="13"/>
  <c r="J230" i="13" s="1"/>
  <c r="H210" i="13"/>
  <c r="J210" i="13" s="1"/>
  <c r="H217" i="13"/>
  <c r="J217" i="13" s="1"/>
  <c r="H208" i="13"/>
  <c r="J208" i="13" s="1"/>
  <c r="H199" i="13"/>
  <c r="J199" i="13" s="1"/>
  <c r="H185" i="13"/>
  <c r="J185" i="13" s="1"/>
  <c r="H169" i="13"/>
  <c r="J169" i="13" s="1"/>
  <c r="H174" i="13"/>
  <c r="J174" i="13" s="1"/>
  <c r="H165" i="13"/>
  <c r="J165" i="13" s="1"/>
  <c r="H162" i="13"/>
  <c r="J162" i="13" s="1"/>
  <c r="H144" i="13"/>
  <c r="J144" i="13" s="1"/>
  <c r="H141" i="13"/>
  <c r="J141" i="13" s="1"/>
  <c r="H133" i="13"/>
  <c r="J133" i="13" s="1"/>
  <c r="H124" i="13"/>
  <c r="J124" i="13" s="1"/>
  <c r="H118" i="13"/>
  <c r="J118" i="13" s="1"/>
  <c r="H106" i="13"/>
  <c r="J106" i="13" s="1"/>
  <c r="H98" i="13"/>
  <c r="J98" i="13" s="1"/>
  <c r="H93" i="13"/>
  <c r="J93" i="13" s="1"/>
  <c r="H83" i="13"/>
  <c r="J83" i="13" s="1"/>
  <c r="H66" i="13"/>
  <c r="J66" i="13" s="1"/>
  <c r="H68" i="13"/>
  <c r="J68" i="13" s="1"/>
  <c r="H61" i="13"/>
  <c r="J61" i="13" s="1"/>
  <c r="H59" i="13"/>
  <c r="J59" i="13" s="1"/>
  <c r="H34" i="13"/>
  <c r="J34" i="13" s="1"/>
  <c r="H42" i="13"/>
  <c r="J42" i="13" s="1"/>
  <c r="H18" i="13"/>
  <c r="J18" i="13" s="1"/>
  <c r="H23" i="13"/>
  <c r="J23" i="13" s="1"/>
  <c r="H14" i="13"/>
  <c r="J14" i="13" s="1"/>
  <c r="H7" i="13"/>
  <c r="J7" i="13" s="1"/>
  <c r="H245" i="13"/>
  <c r="J245" i="13" s="1"/>
  <c r="H224" i="13"/>
  <c r="J224" i="13" s="1"/>
  <c r="H203" i="13"/>
  <c r="J203" i="13" s="1"/>
  <c r="H175" i="13"/>
  <c r="J175" i="13" s="1"/>
  <c r="H140" i="13"/>
  <c r="J140" i="13" s="1"/>
  <c r="H125" i="13"/>
  <c r="J125" i="13" s="1"/>
  <c r="H85" i="13"/>
  <c r="J85" i="13" s="1"/>
  <c r="H74" i="13"/>
  <c r="J74" i="13" s="1"/>
  <c r="H49" i="13"/>
  <c r="J49" i="13" s="1"/>
  <c r="H17" i="13"/>
  <c r="J17" i="13" s="1"/>
  <c r="H200" i="9"/>
  <c r="H173" i="9"/>
  <c r="J173" i="9" s="1"/>
  <c r="J55" i="9"/>
  <c r="J45" i="9"/>
  <c r="I78" i="9"/>
  <c r="I63" i="9"/>
  <c r="J68" i="9"/>
  <c r="J58" i="9"/>
  <c r="H191" i="9"/>
  <c r="J191" i="9" s="1"/>
  <c r="H150" i="9"/>
  <c r="J150" i="9" s="1"/>
  <c r="H202" i="9"/>
  <c r="J202" i="9" s="1"/>
  <c r="H176" i="9"/>
  <c r="H146" i="9"/>
  <c r="J146" i="9" s="1"/>
  <c r="H103" i="9"/>
  <c r="H247" i="9"/>
  <c r="J247" i="9" s="1"/>
  <c r="H17" i="9"/>
  <c r="J17" i="9" s="1"/>
  <c r="H218" i="9"/>
  <c r="J218" i="9" s="1"/>
  <c r="H180" i="9"/>
  <c r="J180" i="9" s="1"/>
  <c r="H240" i="9"/>
  <c r="J240" i="9" s="1"/>
  <c r="J176" i="9"/>
  <c r="H91" i="9"/>
  <c r="J91" i="9" s="1"/>
  <c r="H242" i="9"/>
  <c r="J242" i="9" s="1"/>
  <c r="H63" i="9"/>
  <c r="J63" i="9" s="1"/>
  <c r="J200" i="9"/>
  <c r="J83" i="9"/>
  <c r="H250" i="9"/>
  <c r="J250" i="9" s="1"/>
  <c r="H211" i="9"/>
  <c r="J211" i="9" s="1"/>
  <c r="J38" i="9"/>
  <c r="J34" i="9"/>
  <c r="J103" i="9"/>
  <c r="J132" i="9"/>
  <c r="J124" i="9"/>
  <c r="H206" i="9"/>
  <c r="J206" i="9" s="1"/>
  <c r="H142" i="9"/>
  <c r="J142" i="9" s="1"/>
  <c r="H111" i="9"/>
  <c r="J111" i="9" s="1"/>
  <c r="H84" i="9"/>
  <c r="J84" i="9" s="1"/>
  <c r="H12" i="9"/>
  <c r="J12" i="9" s="1"/>
  <c r="I135" i="9"/>
  <c r="H235" i="9"/>
  <c r="J235" i="9" s="1"/>
  <c r="I236" i="9"/>
  <c r="I193" i="9"/>
  <c r="H177" i="9"/>
  <c r="J177" i="9" s="1"/>
  <c r="H187" i="9"/>
  <c r="J187" i="9" s="1"/>
  <c r="H155" i="9"/>
  <c r="J155" i="9" s="1"/>
  <c r="H133" i="9"/>
  <c r="J133" i="9" s="1"/>
  <c r="H59" i="9"/>
  <c r="J59" i="9" s="1"/>
  <c r="H241" i="9"/>
  <c r="J241" i="9" s="1"/>
  <c r="H203" i="9"/>
  <c r="J203" i="9" s="1"/>
  <c r="H166" i="9"/>
  <c r="J166" i="9" s="1"/>
  <c r="H125" i="9"/>
  <c r="J125" i="9" s="1"/>
  <c r="H109" i="9"/>
  <c r="J109" i="9" s="1"/>
  <c r="H32" i="9"/>
  <c r="J32" i="9" s="1"/>
  <c r="H31" i="9"/>
  <c r="I31" i="9"/>
  <c r="I110" i="9"/>
  <c r="I65" i="9"/>
  <c r="H149" i="9"/>
  <c r="J149" i="9" s="1"/>
  <c r="H118" i="9"/>
  <c r="J118" i="9" s="1"/>
  <c r="H66" i="9"/>
  <c r="J66" i="9" s="1"/>
  <c r="I165" i="9"/>
  <c r="J14" i="9"/>
  <c r="H257" i="9"/>
  <c r="J257" i="9" s="1"/>
  <c r="H217" i="9"/>
  <c r="J217" i="9" s="1"/>
  <c r="H182" i="9"/>
  <c r="J182" i="9" s="1"/>
  <c r="H158" i="9"/>
  <c r="J158" i="9" s="1"/>
  <c r="H120" i="9"/>
  <c r="J120" i="9" s="1"/>
  <c r="H87" i="9"/>
  <c r="J87" i="9" s="1"/>
  <c r="H36" i="9"/>
  <c r="J36" i="9" s="1"/>
  <c r="H254" i="9"/>
  <c r="J254" i="9" s="1"/>
  <c r="H231" i="9"/>
  <c r="J231" i="9" s="1"/>
  <c r="H228" i="9"/>
  <c r="J228" i="9" s="1"/>
  <c r="H219" i="9"/>
  <c r="J219" i="9" s="1"/>
  <c r="H199" i="9"/>
  <c r="J199" i="9" s="1"/>
  <c r="H208" i="9"/>
  <c r="J208" i="9" s="1"/>
  <c r="H185" i="9"/>
  <c r="J185" i="9" s="1"/>
  <c r="H172" i="9"/>
  <c r="J172" i="9" s="1"/>
  <c r="H165" i="9"/>
  <c r="H156" i="9"/>
  <c r="J156" i="9" s="1"/>
  <c r="H147" i="9"/>
  <c r="J147" i="9" s="1"/>
  <c r="H129" i="9"/>
  <c r="J129" i="9" s="1"/>
  <c r="H116" i="9"/>
  <c r="J116" i="9" s="1"/>
  <c r="H100" i="9"/>
  <c r="J100" i="9" s="1"/>
  <c r="H99" i="9"/>
  <c r="J99" i="9" s="1"/>
  <c r="H82" i="9"/>
  <c r="J82" i="9" s="1"/>
  <c r="H76" i="9"/>
  <c r="J76" i="9" s="1"/>
  <c r="H60" i="9"/>
  <c r="J60" i="9" s="1"/>
  <c r="H40" i="9"/>
  <c r="J40" i="9" s="1"/>
  <c r="H35" i="9"/>
  <c r="J35" i="9" s="1"/>
  <c r="H33" i="9"/>
  <c r="J33" i="9" s="1"/>
  <c r="H27" i="9"/>
  <c r="J27" i="9" s="1"/>
  <c r="H5" i="9"/>
  <c r="J5" i="9" s="1"/>
  <c r="H253" i="9"/>
  <c r="J253" i="9" s="1"/>
  <c r="H229" i="9"/>
  <c r="J229" i="9" s="1"/>
  <c r="H215" i="9"/>
  <c r="J215" i="9" s="1"/>
  <c r="H198" i="9"/>
  <c r="J198" i="9" s="1"/>
  <c r="H175" i="9"/>
  <c r="J175" i="9" s="1"/>
  <c r="H162" i="9"/>
  <c r="J162" i="9" s="1"/>
  <c r="H141" i="9"/>
  <c r="J141" i="9" s="1"/>
  <c r="H140" i="9"/>
  <c r="J140" i="9" s="1"/>
  <c r="H126" i="9"/>
  <c r="J126" i="9" s="1"/>
  <c r="H107" i="9"/>
  <c r="J107" i="9" s="1"/>
  <c r="H102" i="9"/>
  <c r="J102" i="9" s="1"/>
  <c r="H79" i="9"/>
  <c r="J79" i="9" s="1"/>
  <c r="H29" i="9"/>
  <c r="J29" i="9" s="1"/>
  <c r="H19" i="9"/>
  <c r="J19" i="9" s="1"/>
  <c r="H3" i="9"/>
  <c r="J3" i="9" s="1"/>
  <c r="H4" i="9"/>
  <c r="J4" i="9" s="1"/>
  <c r="H249" i="9"/>
  <c r="J249" i="9" s="1"/>
  <c r="H251" i="9"/>
  <c r="J251" i="9" s="1"/>
  <c r="H232" i="9"/>
  <c r="J232" i="9" s="1"/>
  <c r="H227" i="9"/>
  <c r="J227" i="9" s="1"/>
  <c r="H216" i="9"/>
  <c r="J216" i="9" s="1"/>
  <c r="H214" i="9"/>
  <c r="J214" i="9" s="1"/>
  <c r="H188" i="9"/>
  <c r="J188" i="9" s="1"/>
  <c r="H181" i="9"/>
  <c r="J181" i="9" s="1"/>
  <c r="H178" i="9"/>
  <c r="J178" i="9" s="1"/>
  <c r="H154" i="9"/>
  <c r="J154" i="9" s="1"/>
  <c r="H157" i="9"/>
  <c r="J157" i="9" s="1"/>
  <c r="H148" i="9"/>
  <c r="J148" i="9" s="1"/>
  <c r="H130" i="9"/>
  <c r="J130" i="9" s="1"/>
  <c r="H114" i="9"/>
  <c r="J114" i="9" s="1"/>
  <c r="H117" i="9"/>
  <c r="J117" i="9" s="1"/>
  <c r="H108" i="9"/>
  <c r="J108" i="9" s="1"/>
  <c r="H96" i="9"/>
  <c r="J96" i="9" s="1"/>
  <c r="H81" i="9"/>
  <c r="J81" i="9" s="1"/>
  <c r="H243" i="9"/>
  <c r="J243" i="9" s="1"/>
  <c r="H245" i="9"/>
  <c r="J245" i="9" s="1"/>
  <c r="H234" i="9"/>
  <c r="J234" i="9" s="1"/>
  <c r="H212" i="9"/>
  <c r="J212" i="9" s="1"/>
  <c r="H220" i="9"/>
  <c r="J220" i="9" s="1"/>
  <c r="H197" i="9"/>
  <c r="J197" i="9" s="1"/>
  <c r="H190" i="9"/>
  <c r="J190" i="9" s="1"/>
  <c r="H192" i="9"/>
  <c r="J192" i="9" s="1"/>
  <c r="H167" i="9"/>
  <c r="J167" i="9" s="1"/>
  <c r="H161" i="9"/>
  <c r="J161" i="9" s="1"/>
  <c r="H159" i="9"/>
  <c r="J159" i="9" s="1"/>
  <c r="H136" i="9"/>
  <c r="J136" i="9" s="1"/>
  <c r="H135" i="9"/>
  <c r="H119" i="9"/>
  <c r="J119" i="9" s="1"/>
  <c r="H106" i="9"/>
  <c r="J106" i="9" s="1"/>
  <c r="H97" i="9"/>
  <c r="J97" i="9" s="1"/>
  <c r="H92" i="9"/>
  <c r="J92" i="9" s="1"/>
  <c r="H71" i="9"/>
  <c r="J71" i="9" s="1"/>
  <c r="H54" i="9"/>
  <c r="J54" i="9" s="1"/>
  <c r="H64" i="9"/>
  <c r="J64" i="9" s="1"/>
  <c r="H39" i="9"/>
  <c r="J39" i="9" s="1"/>
  <c r="H48" i="9"/>
  <c r="J48" i="9" s="1"/>
  <c r="H22" i="9"/>
  <c r="J22" i="9" s="1"/>
  <c r="H30" i="9"/>
  <c r="J30" i="9" s="1"/>
  <c r="H2" i="9"/>
  <c r="J2" i="9" s="1"/>
  <c r="H112" i="9"/>
  <c r="J112" i="9" s="1"/>
  <c r="H98" i="9"/>
  <c r="J98" i="9" s="1"/>
  <c r="H89" i="9"/>
  <c r="J89" i="9" s="1"/>
  <c r="H94" i="9"/>
  <c r="J94" i="9" s="1"/>
  <c r="H67" i="9"/>
  <c r="J67" i="9" s="1"/>
  <c r="H72" i="9"/>
  <c r="J72" i="9" s="1"/>
  <c r="H53" i="9"/>
  <c r="J53" i="9" s="1"/>
  <c r="H57" i="9"/>
  <c r="J57" i="9" s="1"/>
  <c r="H46" i="9"/>
  <c r="J46" i="9" s="1"/>
  <c r="H37" i="9"/>
  <c r="J37" i="9" s="1"/>
  <c r="H23" i="9"/>
  <c r="J23" i="9" s="1"/>
  <c r="H26" i="9"/>
  <c r="J26" i="9" s="1"/>
  <c r="H13" i="9"/>
  <c r="J13" i="9" s="1"/>
  <c r="H15" i="9"/>
  <c r="J15" i="9" s="1"/>
  <c r="H246" i="9"/>
  <c r="J246" i="9" s="1"/>
  <c r="H238" i="9"/>
  <c r="J238" i="9" s="1"/>
  <c r="H226" i="9"/>
  <c r="J226" i="9" s="1"/>
  <c r="H210" i="9"/>
  <c r="J210" i="9" s="1"/>
  <c r="H196" i="9"/>
  <c r="J196" i="9" s="1"/>
  <c r="H207" i="9"/>
  <c r="J207" i="9" s="1"/>
  <c r="H186" i="9"/>
  <c r="J186" i="9" s="1"/>
  <c r="H169" i="9"/>
  <c r="J169" i="9" s="1"/>
  <c r="H171" i="9"/>
  <c r="J171" i="9" s="1"/>
  <c r="H152" i="9"/>
  <c r="J152" i="9" s="1"/>
  <c r="H145" i="9"/>
  <c r="J145" i="9" s="1"/>
  <c r="H127" i="9"/>
  <c r="J127" i="9" s="1"/>
  <c r="H121" i="9"/>
  <c r="J121" i="9" s="1"/>
  <c r="H122" i="9"/>
  <c r="J122" i="9" s="1"/>
  <c r="H101" i="9"/>
  <c r="J101" i="9" s="1"/>
  <c r="H85" i="9"/>
  <c r="J85" i="9" s="1"/>
  <c r="H70" i="9"/>
  <c r="J70" i="9" s="1"/>
  <c r="H74" i="9"/>
  <c r="J74" i="9" s="1"/>
  <c r="H62" i="9"/>
  <c r="J62" i="9" s="1"/>
  <c r="H42" i="9"/>
  <c r="J42" i="9" s="1"/>
  <c r="H21" i="9"/>
  <c r="J21" i="9" s="1"/>
  <c r="H20" i="9"/>
  <c r="J20" i="9" s="1"/>
  <c r="H16" i="9"/>
  <c r="J16" i="9" s="1"/>
  <c r="H7" i="9"/>
  <c r="J7" i="9" s="1"/>
  <c r="H255" i="9"/>
  <c r="J255" i="9" s="1"/>
  <c r="H239" i="9"/>
  <c r="J239" i="9" s="1"/>
  <c r="H213" i="9"/>
  <c r="J213" i="9" s="1"/>
  <c r="H205" i="9"/>
  <c r="J205" i="9" s="1"/>
  <c r="H184" i="9"/>
  <c r="J184" i="9" s="1"/>
  <c r="H168" i="9"/>
  <c r="J168" i="9" s="1"/>
  <c r="H164" i="9"/>
  <c r="J164" i="9" s="1"/>
  <c r="H144" i="9"/>
  <c r="J144" i="9" s="1"/>
  <c r="H115" i="9"/>
  <c r="J115" i="9" s="1"/>
  <c r="H104" i="9"/>
  <c r="J104" i="9" s="1"/>
  <c r="H90" i="9"/>
  <c r="J90" i="9" s="1"/>
  <c r="H69" i="9"/>
  <c r="J69" i="9" s="1"/>
  <c r="H80" i="9"/>
  <c r="J80" i="9" s="1"/>
  <c r="H52" i="9"/>
  <c r="J52" i="9" s="1"/>
  <c r="H6" i="9"/>
  <c r="J6" i="9" s="1"/>
  <c r="H10" i="9"/>
  <c r="J10" i="9" s="1"/>
  <c r="H248" i="9"/>
  <c r="J248" i="9" s="1"/>
  <c r="H244" i="9"/>
  <c r="J244" i="9" s="1"/>
  <c r="H230" i="9"/>
  <c r="J230" i="9" s="1"/>
  <c r="H237" i="9"/>
  <c r="J237" i="9" s="1"/>
  <c r="H224" i="9"/>
  <c r="J224" i="9" s="1"/>
  <c r="H222" i="9"/>
  <c r="J222" i="9" s="1"/>
  <c r="H204" i="9"/>
  <c r="J204" i="9" s="1"/>
  <c r="H209" i="9"/>
  <c r="J209" i="9" s="1"/>
  <c r="H194" i="9"/>
  <c r="J194" i="9" s="1"/>
  <c r="H189" i="9"/>
  <c r="J189" i="9" s="1"/>
  <c r="H179" i="9"/>
  <c r="J179" i="9" s="1"/>
  <c r="H160" i="9"/>
  <c r="J160" i="9" s="1"/>
  <c r="H163" i="9"/>
  <c r="J163" i="9" s="1"/>
  <c r="H138" i="9"/>
  <c r="J138" i="9" s="1"/>
  <c r="H139" i="9"/>
  <c r="J139" i="9" s="1"/>
  <c r="H134" i="9"/>
  <c r="J134" i="9" s="1"/>
  <c r="H128" i="9"/>
  <c r="J128" i="9" s="1"/>
  <c r="H123" i="9"/>
  <c r="J123" i="9" s="1"/>
  <c r="H105" i="9"/>
  <c r="J105" i="9" s="1"/>
  <c r="H110" i="9"/>
  <c r="H86" i="9"/>
  <c r="J86" i="9" s="1"/>
  <c r="H93" i="9"/>
  <c r="J93" i="9" s="1"/>
  <c r="H78" i="9"/>
  <c r="J78" i="9" s="1"/>
  <c r="H75" i="9"/>
  <c r="J75" i="9" s="1"/>
  <c r="H50" i="9"/>
  <c r="J50" i="9" s="1"/>
  <c r="H65" i="9"/>
  <c r="H49" i="9"/>
  <c r="J49" i="9" s="1"/>
  <c r="H43" i="9"/>
  <c r="J43" i="9" s="1"/>
  <c r="H28" i="9"/>
  <c r="J28" i="9" s="1"/>
  <c r="H24" i="9"/>
  <c r="J24" i="9" s="1"/>
  <c r="H11" i="9"/>
  <c r="J11" i="9" s="1"/>
  <c r="H8" i="9"/>
  <c r="J8" i="9" s="1"/>
  <c r="H73" i="9"/>
  <c r="J73" i="9" s="1"/>
  <c r="H77" i="9"/>
  <c r="J77" i="9" s="1"/>
  <c r="H61" i="9"/>
  <c r="J61" i="9" s="1"/>
  <c r="H51" i="9"/>
  <c r="J51" i="9" s="1"/>
  <c r="H41" i="9"/>
  <c r="J41" i="9" s="1"/>
  <c r="H47" i="9"/>
  <c r="J47" i="9" s="1"/>
  <c r="H25" i="9"/>
  <c r="J25" i="9" s="1"/>
  <c r="H18" i="9"/>
  <c r="J18" i="9" s="1"/>
  <c r="H9" i="9"/>
  <c r="J9" i="9" s="1"/>
  <c r="H256" i="9"/>
  <c r="J256" i="9" s="1"/>
  <c r="H236" i="9"/>
  <c r="H195" i="9"/>
  <c r="J195" i="9" s="1"/>
  <c r="H193" i="9"/>
  <c r="J193" i="9" s="1"/>
  <c r="H153" i="9"/>
  <c r="J153" i="9" s="1"/>
  <c r="H131" i="9"/>
  <c r="J131" i="9" s="1"/>
  <c r="H233" i="9"/>
  <c r="J233" i="9" s="1"/>
  <c r="H225" i="9"/>
  <c r="J225" i="9" s="1"/>
  <c r="H183" i="9"/>
  <c r="J183" i="9" s="1"/>
  <c r="H170" i="9"/>
  <c r="J170" i="9" s="1"/>
  <c r="H151" i="9"/>
  <c r="J151" i="9" s="1"/>
  <c r="H137" i="9"/>
  <c r="J137" i="9" s="1"/>
  <c r="H252" i="9"/>
  <c r="J252" i="9" s="1"/>
  <c r="H223" i="9"/>
  <c r="J223" i="9" s="1"/>
  <c r="H201" i="9"/>
  <c r="J201" i="9" s="1"/>
  <c r="H174" i="9"/>
  <c r="J174" i="9" s="1"/>
  <c r="H143" i="9"/>
  <c r="J143" i="9" s="1"/>
  <c r="H113" i="9"/>
  <c r="J113" i="9" s="1"/>
  <c r="E16" i="6"/>
  <c r="E20" i="6"/>
  <c r="I3" i="7" s="1"/>
  <c r="E19" i="6"/>
  <c r="I17" i="7" s="1"/>
  <c r="E9" i="6"/>
  <c r="E26" i="6"/>
  <c r="I12" i="7"/>
  <c r="I5" i="7"/>
  <c r="I2" i="7"/>
  <c r="I8" i="7"/>
  <c r="I10" i="7"/>
  <c r="I14" i="7"/>
  <c r="I4" i="7"/>
  <c r="I9" i="7"/>
  <c r="I13" i="7"/>
  <c r="I6" i="7"/>
  <c r="I16" i="7"/>
  <c r="I15" i="7"/>
  <c r="I11" i="7"/>
  <c r="I19" i="7"/>
  <c r="I22" i="7"/>
  <c r="I18" i="7"/>
  <c r="I21" i="7"/>
  <c r="I25" i="7"/>
  <c r="I28" i="7"/>
  <c r="I27" i="7"/>
  <c r="I33" i="7"/>
  <c r="I32" i="7"/>
  <c r="I24" i="7"/>
  <c r="I20" i="7"/>
  <c r="I29" i="7"/>
  <c r="I31" i="7"/>
  <c r="I30" i="7"/>
  <c r="I26" i="7"/>
  <c r="I23" i="7"/>
  <c r="I43" i="7"/>
  <c r="I41" i="7"/>
  <c r="I36" i="7"/>
  <c r="I42" i="7"/>
  <c r="I37" i="7"/>
  <c r="I47" i="7"/>
  <c r="I39" i="7"/>
  <c r="I49" i="7"/>
  <c r="I45" i="7"/>
  <c r="I35" i="7"/>
  <c r="I38" i="7"/>
  <c r="I46" i="7"/>
  <c r="I48" i="7"/>
  <c r="I40" i="7"/>
  <c r="I34" i="7"/>
  <c r="I44" i="7"/>
  <c r="I62" i="7"/>
  <c r="I58" i="7"/>
  <c r="I50" i="7"/>
  <c r="I55" i="7"/>
  <c r="I59" i="7"/>
  <c r="I63" i="7"/>
  <c r="I56" i="7"/>
  <c r="I64" i="7"/>
  <c r="I54" i="7"/>
  <c r="I53" i="7"/>
  <c r="I60" i="7"/>
  <c r="I57" i="7"/>
  <c r="I61" i="7"/>
  <c r="I52" i="7"/>
  <c r="I81" i="7"/>
  <c r="I67" i="7"/>
  <c r="I66" i="7"/>
  <c r="I74" i="7"/>
  <c r="I78" i="7"/>
  <c r="I73" i="7"/>
  <c r="I71" i="7"/>
  <c r="I75" i="7"/>
  <c r="I69" i="7"/>
  <c r="I76" i="7"/>
  <c r="I80" i="7"/>
  <c r="I70" i="7"/>
  <c r="I68" i="7"/>
  <c r="I77" i="7"/>
  <c r="I79" i="7"/>
  <c r="I72" i="7"/>
  <c r="I86" i="7"/>
  <c r="I94" i="7"/>
  <c r="I83" i="7"/>
  <c r="I91" i="7"/>
  <c r="I97" i="7"/>
  <c r="I89" i="7"/>
  <c r="I90" i="7"/>
  <c r="I96" i="7"/>
  <c r="I93" i="7"/>
  <c r="I88" i="7"/>
  <c r="I87" i="7"/>
  <c r="I92" i="7"/>
  <c r="I85" i="7"/>
  <c r="I95" i="7"/>
  <c r="I84" i="7"/>
  <c r="I82" i="7"/>
  <c r="I101" i="7"/>
  <c r="I99" i="7"/>
  <c r="I104" i="7"/>
  <c r="I98" i="7"/>
  <c r="I108" i="7"/>
  <c r="I106" i="7"/>
  <c r="I111" i="7"/>
  <c r="I107" i="7"/>
  <c r="I105" i="7"/>
  <c r="I103" i="7"/>
  <c r="I100" i="7"/>
  <c r="I102" i="7"/>
  <c r="I109" i="7"/>
  <c r="I110" i="7"/>
  <c r="I120" i="7"/>
  <c r="I114" i="7"/>
  <c r="I113" i="7"/>
  <c r="I118" i="7"/>
  <c r="I125" i="7"/>
  <c r="I121" i="7"/>
  <c r="I115" i="7"/>
  <c r="I116" i="7"/>
  <c r="I117" i="7"/>
  <c r="I123" i="7"/>
  <c r="I124" i="7"/>
  <c r="I119" i="7"/>
  <c r="I122" i="7"/>
  <c r="I112" i="7"/>
  <c r="I135" i="7"/>
  <c r="I130" i="7"/>
  <c r="I126" i="7"/>
  <c r="I133" i="7"/>
  <c r="I128" i="7"/>
  <c r="I132" i="7"/>
  <c r="I131" i="7"/>
  <c r="I138" i="7"/>
  <c r="I129" i="7"/>
  <c r="I137" i="7"/>
  <c r="I127" i="7"/>
  <c r="I134" i="7"/>
  <c r="I136" i="7"/>
  <c r="I140" i="7"/>
  <c r="I144" i="7"/>
  <c r="I148" i="7"/>
  <c r="I141" i="7"/>
  <c r="I147" i="7"/>
  <c r="I151" i="7"/>
  <c r="I146" i="7"/>
  <c r="I143" i="7"/>
  <c r="I149" i="7"/>
  <c r="I142" i="7"/>
  <c r="I150" i="7"/>
  <c r="I139" i="7"/>
  <c r="I145" i="7"/>
  <c r="I153" i="7"/>
  <c r="I156" i="7"/>
  <c r="I164" i="7"/>
  <c r="I162" i="7"/>
  <c r="I157" i="7"/>
  <c r="I160" i="7"/>
  <c r="I154" i="7"/>
  <c r="I165" i="7"/>
  <c r="I159" i="7"/>
  <c r="I163" i="7"/>
  <c r="I166" i="7"/>
  <c r="I155" i="7"/>
  <c r="I152" i="7"/>
  <c r="I161" i="7"/>
  <c r="I158" i="7"/>
  <c r="I178" i="7"/>
  <c r="I168" i="7"/>
  <c r="I169" i="7"/>
  <c r="I176" i="7"/>
  <c r="I167" i="7"/>
  <c r="I180" i="7"/>
  <c r="I175" i="7"/>
  <c r="I172" i="7"/>
  <c r="I173" i="7"/>
  <c r="I170" i="7"/>
  <c r="I171" i="7"/>
  <c r="I177" i="7"/>
  <c r="I179" i="7"/>
  <c r="I174" i="7"/>
  <c r="I182" i="7"/>
  <c r="I185" i="7"/>
  <c r="I181" i="7"/>
  <c r="I194" i="7"/>
  <c r="I189" i="7"/>
  <c r="I193" i="7"/>
  <c r="I192" i="7"/>
  <c r="I186" i="7"/>
  <c r="I187" i="7"/>
  <c r="I184" i="7"/>
  <c r="I191" i="7"/>
  <c r="I183" i="7"/>
  <c r="I190" i="7"/>
  <c r="I188" i="7"/>
  <c r="I206" i="7"/>
  <c r="I200" i="7"/>
  <c r="I197" i="7"/>
  <c r="I196" i="7"/>
  <c r="I210" i="7"/>
  <c r="I207" i="7"/>
  <c r="I205" i="7"/>
  <c r="I198" i="7"/>
  <c r="I203" i="7"/>
  <c r="I202" i="7"/>
  <c r="I201" i="7"/>
  <c r="I199" i="7"/>
  <c r="I204" i="7"/>
  <c r="I209" i="7"/>
  <c r="I195" i="7"/>
  <c r="I208" i="7"/>
  <c r="I212" i="7"/>
  <c r="I224" i="7"/>
  <c r="I221" i="7"/>
  <c r="I225" i="7"/>
  <c r="I214" i="7"/>
  <c r="I222" i="7"/>
  <c r="I219" i="7"/>
  <c r="I216" i="7"/>
  <c r="I220" i="7"/>
  <c r="I223" i="7"/>
  <c r="I215" i="7"/>
  <c r="I217" i="7"/>
  <c r="I226" i="7"/>
  <c r="I213" i="7"/>
  <c r="I211" i="7"/>
  <c r="I218" i="7"/>
  <c r="I238" i="7"/>
  <c r="I233" i="7"/>
  <c r="I227" i="7"/>
  <c r="I242" i="7"/>
  <c r="I229" i="7"/>
  <c r="I237" i="7"/>
  <c r="I234" i="7"/>
  <c r="I230" i="7"/>
  <c r="I231" i="7"/>
  <c r="I236" i="7"/>
  <c r="I239" i="7"/>
  <c r="I232" i="7"/>
  <c r="I228" i="7"/>
  <c r="I235" i="7"/>
  <c r="I240" i="7"/>
  <c r="I241" i="7"/>
  <c r="I245" i="7"/>
  <c r="I246" i="7"/>
  <c r="I243" i="7"/>
  <c r="I252" i="7"/>
  <c r="I251" i="7"/>
  <c r="I257" i="7"/>
  <c r="I253" i="7"/>
  <c r="I244" i="7"/>
  <c r="I256" i="7"/>
  <c r="I248" i="7"/>
  <c r="I255" i="7"/>
  <c r="I249" i="7"/>
  <c r="I247" i="7"/>
  <c r="I254" i="7"/>
  <c r="I250" i="7"/>
  <c r="I7" i="7"/>
  <c r="G12" i="7"/>
  <c r="G17" i="7"/>
  <c r="G5" i="7"/>
  <c r="G2" i="7"/>
  <c r="G8" i="7"/>
  <c r="G10" i="7"/>
  <c r="G14" i="7"/>
  <c r="G3" i="7"/>
  <c r="G4" i="7"/>
  <c r="G9" i="7"/>
  <c r="G13" i="7"/>
  <c r="G6" i="7"/>
  <c r="G16" i="7"/>
  <c r="G15" i="7"/>
  <c r="G11" i="7"/>
  <c r="G19" i="7"/>
  <c r="G22" i="7"/>
  <c r="G18" i="7"/>
  <c r="G21" i="7"/>
  <c r="G25" i="7"/>
  <c r="G28" i="7"/>
  <c r="G27" i="7"/>
  <c r="G33" i="7"/>
  <c r="G32" i="7"/>
  <c r="G24" i="7"/>
  <c r="G20" i="7"/>
  <c r="G29" i="7"/>
  <c r="G31" i="7"/>
  <c r="G30" i="7"/>
  <c r="G26" i="7"/>
  <c r="G23" i="7"/>
  <c r="G43" i="7"/>
  <c r="G41" i="7"/>
  <c r="G36" i="7"/>
  <c r="G42" i="7"/>
  <c r="G37" i="7"/>
  <c r="G47" i="7"/>
  <c r="G39" i="7"/>
  <c r="G49" i="7"/>
  <c r="G45" i="7"/>
  <c r="G35" i="7"/>
  <c r="G38" i="7"/>
  <c r="G46" i="7"/>
  <c r="G48" i="7"/>
  <c r="G40" i="7"/>
  <c r="G34" i="7"/>
  <c r="G44" i="7"/>
  <c r="G51" i="7"/>
  <c r="G62" i="7"/>
  <c r="G65" i="7"/>
  <c r="G58" i="7"/>
  <c r="G50" i="7"/>
  <c r="G55" i="7"/>
  <c r="G59" i="7"/>
  <c r="G63" i="7"/>
  <c r="G56" i="7"/>
  <c r="G64" i="7"/>
  <c r="G54" i="7"/>
  <c r="G53" i="7"/>
  <c r="G60" i="7"/>
  <c r="G57" i="7"/>
  <c r="G61" i="7"/>
  <c r="G52" i="7"/>
  <c r="G81" i="7"/>
  <c r="G67" i="7"/>
  <c r="G66" i="7"/>
  <c r="G74" i="7"/>
  <c r="G78" i="7"/>
  <c r="G73" i="7"/>
  <c r="G71" i="7"/>
  <c r="G75" i="7"/>
  <c r="G69" i="7"/>
  <c r="G76" i="7"/>
  <c r="G80" i="7"/>
  <c r="G70" i="7"/>
  <c r="G68" i="7"/>
  <c r="G77" i="7"/>
  <c r="G79" i="7"/>
  <c r="G72" i="7"/>
  <c r="G86" i="7"/>
  <c r="G94" i="7"/>
  <c r="G83" i="7"/>
  <c r="G91" i="7"/>
  <c r="G97" i="7"/>
  <c r="G89" i="7"/>
  <c r="G90" i="7"/>
  <c r="G96" i="7"/>
  <c r="G93" i="7"/>
  <c r="G88" i="7"/>
  <c r="G87" i="7"/>
  <c r="G92" i="7"/>
  <c r="G85" i="7"/>
  <c r="G95" i="7"/>
  <c r="G84" i="7"/>
  <c r="G82" i="7"/>
  <c r="G101" i="7"/>
  <c r="G99" i="7"/>
  <c r="G104" i="7"/>
  <c r="G98" i="7"/>
  <c r="G108" i="7"/>
  <c r="G106" i="7"/>
  <c r="G111" i="7"/>
  <c r="G107" i="7"/>
  <c r="G105" i="7"/>
  <c r="G103" i="7"/>
  <c r="G100" i="7"/>
  <c r="G102" i="7"/>
  <c r="G109" i="7"/>
  <c r="G110" i="7"/>
  <c r="G120" i="7"/>
  <c r="G114" i="7"/>
  <c r="G113" i="7"/>
  <c r="G118" i="7"/>
  <c r="G125" i="7"/>
  <c r="G121" i="7"/>
  <c r="G115" i="7"/>
  <c r="G116" i="7"/>
  <c r="G117" i="7"/>
  <c r="G123" i="7"/>
  <c r="G124" i="7"/>
  <c r="G119" i="7"/>
  <c r="G122" i="7"/>
  <c r="G112" i="7"/>
  <c r="G135" i="7"/>
  <c r="G130" i="7"/>
  <c r="G126" i="7"/>
  <c r="G133" i="7"/>
  <c r="G128" i="7"/>
  <c r="G132" i="7"/>
  <c r="G131" i="7"/>
  <c r="G138" i="7"/>
  <c r="G129" i="7"/>
  <c r="G137" i="7"/>
  <c r="G127" i="7"/>
  <c r="G134" i="7"/>
  <c r="G136" i="7"/>
  <c r="G140" i="7"/>
  <c r="G144" i="7"/>
  <c r="G148" i="7"/>
  <c r="G141" i="7"/>
  <c r="G147" i="7"/>
  <c r="G151" i="7"/>
  <c r="G146" i="7"/>
  <c r="G143" i="7"/>
  <c r="G149" i="7"/>
  <c r="G142" i="7"/>
  <c r="G150" i="7"/>
  <c r="G139" i="7"/>
  <c r="G145" i="7"/>
  <c r="G153" i="7"/>
  <c r="G156" i="7"/>
  <c r="G164" i="7"/>
  <c r="G162" i="7"/>
  <c r="G157" i="7"/>
  <c r="G160" i="7"/>
  <c r="G154" i="7"/>
  <c r="G165" i="7"/>
  <c r="G159" i="7"/>
  <c r="G163" i="7"/>
  <c r="G166" i="7"/>
  <c r="G155" i="7"/>
  <c r="G152" i="7"/>
  <c r="G161" i="7"/>
  <c r="G158" i="7"/>
  <c r="G178" i="7"/>
  <c r="G168" i="7"/>
  <c r="G169" i="7"/>
  <c r="G176" i="7"/>
  <c r="G167" i="7"/>
  <c r="G180" i="7"/>
  <c r="G175" i="7"/>
  <c r="G172" i="7"/>
  <c r="G173" i="7"/>
  <c r="G170" i="7"/>
  <c r="G171" i="7"/>
  <c r="G177" i="7"/>
  <c r="G179" i="7"/>
  <c r="G174" i="7"/>
  <c r="G182" i="7"/>
  <c r="G185" i="7"/>
  <c r="G181" i="7"/>
  <c r="G194" i="7"/>
  <c r="G189" i="7"/>
  <c r="G193" i="7"/>
  <c r="G192" i="7"/>
  <c r="G186" i="7"/>
  <c r="G187" i="7"/>
  <c r="G184" i="7"/>
  <c r="G191" i="7"/>
  <c r="G183" i="7"/>
  <c r="G190" i="7"/>
  <c r="G188" i="7"/>
  <c r="G206" i="7"/>
  <c r="G200" i="7"/>
  <c r="G197" i="7"/>
  <c r="G196" i="7"/>
  <c r="G210" i="7"/>
  <c r="G207" i="7"/>
  <c r="G205" i="7"/>
  <c r="G198" i="7"/>
  <c r="G203" i="7"/>
  <c r="G202" i="7"/>
  <c r="G201" i="7"/>
  <c r="G199" i="7"/>
  <c r="G204" i="7"/>
  <c r="G209" i="7"/>
  <c r="G195" i="7"/>
  <c r="G208" i="7"/>
  <c r="G212" i="7"/>
  <c r="G224" i="7"/>
  <c r="G221" i="7"/>
  <c r="G225" i="7"/>
  <c r="G214" i="7"/>
  <c r="G222" i="7"/>
  <c r="G219" i="7"/>
  <c r="G216" i="7"/>
  <c r="G220" i="7"/>
  <c r="G223" i="7"/>
  <c r="G215" i="7"/>
  <c r="G217" i="7"/>
  <c r="G226" i="7"/>
  <c r="G213" i="7"/>
  <c r="G211" i="7"/>
  <c r="G218" i="7"/>
  <c r="G238" i="7"/>
  <c r="G233" i="7"/>
  <c r="G227" i="7"/>
  <c r="G242" i="7"/>
  <c r="G229" i="7"/>
  <c r="G237" i="7"/>
  <c r="G234" i="7"/>
  <c r="G230" i="7"/>
  <c r="G231" i="7"/>
  <c r="G236" i="7"/>
  <c r="G239" i="7"/>
  <c r="G232" i="7"/>
  <c r="G228" i="7"/>
  <c r="G235" i="7"/>
  <c r="G240" i="7"/>
  <c r="G241" i="7"/>
  <c r="G245" i="7"/>
  <c r="G246" i="7"/>
  <c r="G243" i="7"/>
  <c r="G252" i="7"/>
  <c r="G251" i="7"/>
  <c r="G257" i="7"/>
  <c r="G253" i="7"/>
  <c r="G244" i="7"/>
  <c r="G256" i="7"/>
  <c r="G248" i="7"/>
  <c r="G255" i="7"/>
  <c r="G249" i="7"/>
  <c r="G247" i="7"/>
  <c r="G254" i="7"/>
  <c r="G250" i="7"/>
  <c r="G7" i="7"/>
  <c r="F12" i="7"/>
  <c r="F17" i="7"/>
  <c r="F5" i="7"/>
  <c r="H5" i="7" s="1"/>
  <c r="J5" i="7" s="1"/>
  <c r="F2" i="7"/>
  <c r="F8" i="7"/>
  <c r="H8" i="7" s="1"/>
  <c r="F10" i="7"/>
  <c r="F14" i="7"/>
  <c r="F3" i="7"/>
  <c r="H3" i="7" s="1"/>
  <c r="F4" i="7"/>
  <c r="H4" i="7" s="1"/>
  <c r="F9" i="7"/>
  <c r="F13" i="7"/>
  <c r="H13" i="7" s="1"/>
  <c r="F6" i="7"/>
  <c r="F16" i="7"/>
  <c r="F15" i="7"/>
  <c r="F11" i="7"/>
  <c r="H11" i="7" s="1"/>
  <c r="F19" i="7"/>
  <c r="H19" i="7" s="1"/>
  <c r="F22" i="7"/>
  <c r="F18" i="7"/>
  <c r="F21" i="7"/>
  <c r="F25" i="7"/>
  <c r="F28" i="7"/>
  <c r="F27" i="7"/>
  <c r="F33" i="7"/>
  <c r="F32" i="7"/>
  <c r="F24" i="7"/>
  <c r="F20" i="7"/>
  <c r="F29" i="7"/>
  <c r="F31" i="7"/>
  <c r="F30" i="7"/>
  <c r="F26" i="7"/>
  <c r="F23" i="7"/>
  <c r="F43" i="7"/>
  <c r="F41" i="7"/>
  <c r="F36" i="7"/>
  <c r="F42" i="7"/>
  <c r="F37" i="7"/>
  <c r="F47" i="7"/>
  <c r="H47" i="7" s="1"/>
  <c r="F39" i="7"/>
  <c r="F49" i="7"/>
  <c r="F45" i="7"/>
  <c r="F35" i="7"/>
  <c r="H35" i="7" s="1"/>
  <c r="F38" i="7"/>
  <c r="H38" i="7" s="1"/>
  <c r="F46" i="7"/>
  <c r="F48" i="7"/>
  <c r="F40" i="7"/>
  <c r="F34" i="7"/>
  <c r="H34" i="7" s="1"/>
  <c r="J34" i="7" s="1"/>
  <c r="F44" i="7"/>
  <c r="F51" i="7"/>
  <c r="F62" i="7"/>
  <c r="F65" i="7"/>
  <c r="F58" i="7"/>
  <c r="F50" i="7"/>
  <c r="F55" i="7"/>
  <c r="F59" i="7"/>
  <c r="F63" i="7"/>
  <c r="F56" i="7"/>
  <c r="F64" i="7"/>
  <c r="F54" i="7"/>
  <c r="H54" i="7" s="1"/>
  <c r="J54" i="7" s="1"/>
  <c r="F53" i="7"/>
  <c r="F60" i="7"/>
  <c r="F57" i="7"/>
  <c r="F61" i="7"/>
  <c r="F52" i="7"/>
  <c r="F81" i="7"/>
  <c r="F67" i="7"/>
  <c r="F66" i="7"/>
  <c r="H66" i="7" s="1"/>
  <c r="J66" i="7" s="1"/>
  <c r="F74" i="7"/>
  <c r="F78" i="7"/>
  <c r="F73" i="7"/>
  <c r="F71" i="7"/>
  <c r="H71" i="7" s="1"/>
  <c r="J71" i="7" s="1"/>
  <c r="F75" i="7"/>
  <c r="F69" i="7"/>
  <c r="F76" i="7"/>
  <c r="F80" i="7"/>
  <c r="F70" i="7"/>
  <c r="F68" i="7"/>
  <c r="F77" i="7"/>
  <c r="F79" i="7"/>
  <c r="F72" i="7"/>
  <c r="F86" i="7"/>
  <c r="F94" i="7"/>
  <c r="H94" i="7" s="1"/>
  <c r="J94" i="7" s="1"/>
  <c r="F83" i="7"/>
  <c r="F91" i="7"/>
  <c r="F97" i="7"/>
  <c r="F89" i="7"/>
  <c r="F90" i="7"/>
  <c r="H90" i="7" s="1"/>
  <c r="J90" i="7" s="1"/>
  <c r="F96" i="7"/>
  <c r="F93" i="7"/>
  <c r="F88" i="7"/>
  <c r="F87" i="7"/>
  <c r="F92" i="7"/>
  <c r="F85" i="7"/>
  <c r="F95" i="7"/>
  <c r="F84" i="7"/>
  <c r="F82" i="7"/>
  <c r="F101" i="7"/>
  <c r="F99" i="7"/>
  <c r="F104" i="7"/>
  <c r="F108" i="7"/>
  <c r="F106" i="7"/>
  <c r="F111" i="7"/>
  <c r="H111" i="7" s="1"/>
  <c r="J111" i="7" s="1"/>
  <c r="F107" i="7"/>
  <c r="F105" i="7"/>
  <c r="F103" i="7"/>
  <c r="F100" i="7"/>
  <c r="F102" i="7"/>
  <c r="F109" i="7"/>
  <c r="F110" i="7"/>
  <c r="F120" i="7"/>
  <c r="F114" i="7"/>
  <c r="F113" i="7"/>
  <c r="F118" i="7"/>
  <c r="F125" i="7"/>
  <c r="F121" i="7"/>
  <c r="F115" i="7"/>
  <c r="F116" i="7"/>
  <c r="F117" i="7"/>
  <c r="H117" i="7" s="1"/>
  <c r="J117" i="7" s="1"/>
  <c r="F123" i="7"/>
  <c r="F124" i="7"/>
  <c r="F119" i="7"/>
  <c r="H119" i="7" s="1"/>
  <c r="J119" i="7" s="1"/>
  <c r="F122" i="7"/>
  <c r="F112" i="7"/>
  <c r="F135" i="7"/>
  <c r="F130" i="7"/>
  <c r="F126" i="7"/>
  <c r="F133" i="7"/>
  <c r="F128" i="7"/>
  <c r="F132" i="7"/>
  <c r="F131" i="7"/>
  <c r="F138" i="7"/>
  <c r="F129" i="7"/>
  <c r="F137" i="7"/>
  <c r="F127" i="7"/>
  <c r="F134" i="7"/>
  <c r="F136" i="7"/>
  <c r="F140" i="7"/>
  <c r="H140" i="7" s="1"/>
  <c r="J140" i="7" s="1"/>
  <c r="F144" i="7"/>
  <c r="F148" i="7"/>
  <c r="F141" i="7"/>
  <c r="F147" i="7"/>
  <c r="F151" i="7"/>
  <c r="H151" i="7" s="1"/>
  <c r="J151" i="7" s="1"/>
  <c r="F146" i="7"/>
  <c r="F143" i="7"/>
  <c r="F149" i="7"/>
  <c r="H149" i="7" s="1"/>
  <c r="J149" i="7" s="1"/>
  <c r="F142" i="7"/>
  <c r="F150" i="7"/>
  <c r="F139" i="7"/>
  <c r="F145" i="7"/>
  <c r="F153" i="7"/>
  <c r="F156" i="7"/>
  <c r="F164" i="7"/>
  <c r="F162" i="7"/>
  <c r="F157" i="7"/>
  <c r="F160" i="7"/>
  <c r="F154" i="7"/>
  <c r="F165" i="7"/>
  <c r="F159" i="7"/>
  <c r="H159" i="7" s="1"/>
  <c r="J159" i="7" s="1"/>
  <c r="F163" i="7"/>
  <c r="F166" i="7"/>
  <c r="F155" i="7"/>
  <c r="H155" i="7" s="1"/>
  <c r="J155" i="7" s="1"/>
  <c r="F152" i="7"/>
  <c r="F161" i="7"/>
  <c r="F158" i="7"/>
  <c r="F178" i="7"/>
  <c r="F168" i="7"/>
  <c r="F169" i="7"/>
  <c r="F176" i="7"/>
  <c r="F167" i="7"/>
  <c r="H167" i="7" s="1"/>
  <c r="J167" i="7" s="1"/>
  <c r="F180" i="7"/>
  <c r="F175" i="7"/>
  <c r="F172" i="7"/>
  <c r="F173" i="7"/>
  <c r="F170" i="7"/>
  <c r="F171" i="7"/>
  <c r="F177" i="7"/>
  <c r="F179" i="7"/>
  <c r="F174" i="7"/>
  <c r="F182" i="7"/>
  <c r="F185" i="7"/>
  <c r="F181" i="7"/>
  <c r="F194" i="7"/>
  <c r="F189" i="7"/>
  <c r="F193" i="7"/>
  <c r="F192" i="7"/>
  <c r="F186" i="7"/>
  <c r="F187" i="7"/>
  <c r="F184" i="7"/>
  <c r="F191" i="7"/>
  <c r="F183" i="7"/>
  <c r="F190" i="7"/>
  <c r="F188" i="7"/>
  <c r="F206" i="7"/>
  <c r="F200" i="7"/>
  <c r="F197" i="7"/>
  <c r="F196" i="7"/>
  <c r="F210" i="7"/>
  <c r="F207" i="7"/>
  <c r="F205" i="7"/>
  <c r="F198" i="7"/>
  <c r="F203" i="7"/>
  <c r="F202" i="7"/>
  <c r="F201" i="7"/>
  <c r="F199" i="7"/>
  <c r="F204" i="7"/>
  <c r="F209" i="7"/>
  <c r="H209" i="7" s="1"/>
  <c r="J209" i="7" s="1"/>
  <c r="F195" i="7"/>
  <c r="F208" i="7"/>
  <c r="F212" i="7"/>
  <c r="F224" i="7"/>
  <c r="F221" i="7"/>
  <c r="F225" i="7"/>
  <c r="F214" i="7"/>
  <c r="F222" i="7"/>
  <c r="F219" i="7"/>
  <c r="F216" i="7"/>
  <c r="F220" i="7"/>
  <c r="F223" i="7"/>
  <c r="F215" i="7"/>
  <c r="F217" i="7"/>
  <c r="F226" i="7"/>
  <c r="F213" i="7"/>
  <c r="F211" i="7"/>
  <c r="F218" i="7"/>
  <c r="F238" i="7"/>
  <c r="F233" i="7"/>
  <c r="F227" i="7"/>
  <c r="F242" i="7"/>
  <c r="F229" i="7"/>
  <c r="F237" i="7"/>
  <c r="F234" i="7"/>
  <c r="F230" i="7"/>
  <c r="F231" i="7"/>
  <c r="F236" i="7"/>
  <c r="F239" i="7"/>
  <c r="F232" i="7"/>
  <c r="F228" i="7"/>
  <c r="F235" i="7"/>
  <c r="F240" i="7"/>
  <c r="F241" i="7"/>
  <c r="F245" i="7"/>
  <c r="F246" i="7"/>
  <c r="F243" i="7"/>
  <c r="F252" i="7"/>
  <c r="F251" i="7"/>
  <c r="F257" i="7"/>
  <c r="F253" i="7"/>
  <c r="F244" i="7"/>
  <c r="F256" i="7"/>
  <c r="F248" i="7"/>
  <c r="F255" i="7"/>
  <c r="F249" i="7"/>
  <c r="F247" i="7"/>
  <c r="F254" i="7"/>
  <c r="F250" i="7"/>
  <c r="F7" i="7"/>
  <c r="H41" i="7"/>
  <c r="H27" i="7"/>
  <c r="J27" i="7" s="1"/>
  <c r="H10" i="7"/>
  <c r="J10" i="7" s="1"/>
  <c r="E3" i="6"/>
  <c r="E4" i="6"/>
  <c r="E5" i="6"/>
  <c r="E6" i="6"/>
  <c r="E7" i="6"/>
  <c r="E8" i="6"/>
  <c r="E10" i="6"/>
  <c r="E11" i="6"/>
  <c r="E12" i="6"/>
  <c r="E13" i="6"/>
  <c r="E14" i="6"/>
  <c r="E15" i="6"/>
  <c r="E17" i="6"/>
  <c r="E18" i="6"/>
  <c r="E21" i="6"/>
  <c r="E22" i="6"/>
  <c r="E23" i="6"/>
  <c r="E24" i="6"/>
  <c r="E25" i="6"/>
  <c r="E27" i="6"/>
  <c r="E28" i="6"/>
  <c r="E29" i="6"/>
  <c r="E30" i="6"/>
  <c r="E31" i="6"/>
  <c r="E32" i="6"/>
  <c r="E33" i="6"/>
  <c r="E2" i="6"/>
  <c r="B29" i="6"/>
  <c r="B10" i="6"/>
  <c r="B3" i="6"/>
  <c r="I5" i="4"/>
  <c r="I6" i="4"/>
  <c r="I3" i="4"/>
  <c r="I14" i="4"/>
  <c r="I4" i="4"/>
  <c r="I17" i="4"/>
  <c r="I13" i="4"/>
  <c r="I11" i="4"/>
  <c r="I9" i="4"/>
  <c r="I2" i="4"/>
  <c r="I10" i="4"/>
  <c r="I8" i="4"/>
  <c r="I12" i="4"/>
  <c r="I16" i="4"/>
  <c r="I28" i="4"/>
  <c r="I21" i="4"/>
  <c r="I22" i="4"/>
  <c r="I27" i="4"/>
  <c r="I24" i="4"/>
  <c r="I26" i="4"/>
  <c r="I23" i="4"/>
  <c r="I19" i="4"/>
  <c r="I29" i="4"/>
  <c r="I32" i="4"/>
  <c r="I18" i="4"/>
  <c r="I25" i="4"/>
  <c r="I31" i="4"/>
  <c r="I20" i="4"/>
  <c r="I30" i="4"/>
  <c r="I33" i="4"/>
  <c r="I41" i="4"/>
  <c r="I44" i="4"/>
  <c r="I43" i="4"/>
  <c r="I38" i="4"/>
  <c r="I39" i="4"/>
  <c r="I48" i="4"/>
  <c r="I34" i="4"/>
  <c r="I49" i="4"/>
  <c r="I37" i="4"/>
  <c r="I42" i="4"/>
  <c r="I36" i="4"/>
  <c r="I47" i="4"/>
  <c r="I35" i="4"/>
  <c r="I46" i="4"/>
  <c r="I40" i="4"/>
  <c r="I53" i="4"/>
  <c r="I52" i="4"/>
  <c r="I55" i="4"/>
  <c r="I51" i="4"/>
  <c r="I58" i="4"/>
  <c r="I60" i="4"/>
  <c r="I57" i="4"/>
  <c r="I63" i="4"/>
  <c r="I61" i="4"/>
  <c r="I59" i="4"/>
  <c r="I54" i="4"/>
  <c r="I56" i="4"/>
  <c r="I50" i="4"/>
  <c r="I64" i="4"/>
  <c r="I65" i="4"/>
  <c r="I62" i="4"/>
  <c r="I67" i="4"/>
  <c r="I78" i="4"/>
  <c r="I72" i="4"/>
  <c r="I68" i="4"/>
  <c r="I74" i="4"/>
  <c r="I79" i="4"/>
  <c r="I71" i="4"/>
  <c r="I81" i="4"/>
  <c r="I76" i="4"/>
  <c r="I75" i="4"/>
  <c r="I70" i="4"/>
  <c r="I73" i="4"/>
  <c r="I69" i="4"/>
  <c r="I77" i="4"/>
  <c r="I80" i="4"/>
  <c r="I66" i="4"/>
  <c r="I88" i="4"/>
  <c r="I84" i="4"/>
  <c r="I83" i="4"/>
  <c r="I94" i="4"/>
  <c r="I92" i="4"/>
  <c r="I89" i="4"/>
  <c r="I95" i="4"/>
  <c r="I90" i="4"/>
  <c r="I93" i="4"/>
  <c r="I91" i="4"/>
  <c r="I85" i="4"/>
  <c r="I96" i="4"/>
  <c r="I86" i="4"/>
  <c r="I87" i="4"/>
  <c r="I82" i="4"/>
  <c r="I98" i="4"/>
  <c r="I100" i="4"/>
  <c r="I102" i="4"/>
  <c r="I106" i="4"/>
  <c r="I97" i="4"/>
  <c r="I101" i="4"/>
  <c r="I105" i="4"/>
  <c r="I108" i="4"/>
  <c r="I104" i="4"/>
  <c r="I107" i="4"/>
  <c r="I109" i="4"/>
  <c r="I99" i="4"/>
  <c r="I114" i="4"/>
  <c r="I112" i="4"/>
  <c r="I116" i="4"/>
  <c r="I115" i="4"/>
  <c r="I113" i="4"/>
  <c r="I122" i="4"/>
  <c r="I120" i="4"/>
  <c r="I121" i="4"/>
  <c r="I110" i="4"/>
  <c r="I117" i="4"/>
  <c r="I123" i="4"/>
  <c r="I111" i="4"/>
  <c r="I119" i="4"/>
  <c r="I132" i="4"/>
  <c r="I131" i="4"/>
  <c r="I129" i="4"/>
  <c r="I126" i="4"/>
  <c r="I128" i="4"/>
  <c r="I127" i="4"/>
  <c r="I135" i="4"/>
  <c r="I133" i="4"/>
  <c r="I130" i="4"/>
  <c r="I124" i="4"/>
  <c r="I125" i="4"/>
  <c r="I136" i="4"/>
  <c r="I134" i="4"/>
  <c r="I143" i="4"/>
  <c r="I140" i="4"/>
  <c r="I145" i="4"/>
  <c r="I147" i="4"/>
  <c r="I144" i="4"/>
  <c r="I141" i="4"/>
  <c r="I150" i="4"/>
  <c r="I139" i="4"/>
  <c r="I138" i="4"/>
  <c r="I148" i="4"/>
  <c r="I149" i="4"/>
  <c r="I137" i="4"/>
  <c r="I142" i="4"/>
  <c r="I155" i="4"/>
  <c r="I161" i="4"/>
  <c r="I164" i="4"/>
  <c r="I156" i="4"/>
  <c r="I152" i="4"/>
  <c r="I162" i="4"/>
  <c r="I159" i="4"/>
  <c r="I157" i="4"/>
  <c r="I154" i="4"/>
  <c r="I160" i="4"/>
  <c r="I153" i="4"/>
  <c r="I163" i="4"/>
  <c r="I151" i="4"/>
  <c r="I158" i="4"/>
  <c r="I174" i="4"/>
  <c r="I172" i="4"/>
  <c r="I173" i="4"/>
  <c r="I177" i="4"/>
  <c r="I168" i="4"/>
  <c r="I165" i="4"/>
  <c r="I169" i="4"/>
  <c r="I178" i="4"/>
  <c r="I170" i="4"/>
  <c r="I171" i="4"/>
  <c r="I166" i="4"/>
  <c r="I167" i="4"/>
  <c r="I175" i="4"/>
  <c r="I179" i="4"/>
  <c r="I176" i="4"/>
  <c r="I182" i="4"/>
  <c r="I183" i="4"/>
  <c r="I180" i="4"/>
  <c r="I181" i="4"/>
  <c r="I190" i="4"/>
  <c r="I193" i="4"/>
  <c r="I189" i="4"/>
  <c r="I187" i="4"/>
  <c r="I194" i="4"/>
  <c r="I184" i="4"/>
  <c r="I188" i="4"/>
  <c r="I186" i="4"/>
  <c r="I192" i="4"/>
  <c r="I191" i="4"/>
  <c r="I185" i="4"/>
  <c r="I195" i="4"/>
  <c r="I208" i="4"/>
  <c r="I206" i="4"/>
  <c r="I203" i="4"/>
  <c r="I200" i="4"/>
  <c r="I205" i="4"/>
  <c r="I198" i="4"/>
  <c r="I196" i="4"/>
  <c r="I201" i="4"/>
  <c r="I202" i="4"/>
  <c r="I209" i="4"/>
  <c r="I204" i="4"/>
  <c r="I199" i="4"/>
  <c r="I197" i="4"/>
  <c r="I222" i="4"/>
  <c r="I221" i="4"/>
  <c r="I219" i="4"/>
  <c r="I214" i="4"/>
  <c r="I210" i="4"/>
  <c r="I218" i="4"/>
  <c r="I220" i="4"/>
  <c r="I216" i="4"/>
  <c r="I223" i="4"/>
  <c r="I215" i="4"/>
  <c r="I211" i="4"/>
  <c r="I212" i="4"/>
  <c r="I213" i="4"/>
  <c r="I225" i="4"/>
  <c r="I217" i="4"/>
  <c r="I235" i="4"/>
  <c r="I230" i="4"/>
  <c r="I226" i="4"/>
  <c r="I229" i="4"/>
  <c r="I231" i="4"/>
  <c r="I228" i="4"/>
  <c r="I232" i="4"/>
  <c r="I233" i="4"/>
  <c r="I227" i="4"/>
  <c r="I234" i="4"/>
  <c r="I236" i="4"/>
  <c r="I238" i="4"/>
  <c r="I237" i="4"/>
  <c r="I241" i="4"/>
  <c r="I240" i="4"/>
  <c r="I253" i="4"/>
  <c r="I255" i="4"/>
  <c r="I252" i="4"/>
  <c r="I251" i="4"/>
  <c r="I249" i="4"/>
  <c r="I242" i="4"/>
  <c r="I256" i="4"/>
  <c r="I247" i="4"/>
  <c r="I248" i="4"/>
  <c r="I257" i="4"/>
  <c r="I245" i="4"/>
  <c r="I244" i="4"/>
  <c r="I250" i="4"/>
  <c r="I246" i="4"/>
  <c r="I254" i="4"/>
  <c r="I243" i="4"/>
  <c r="I7" i="4"/>
  <c r="E26" i="3"/>
  <c r="E18" i="3"/>
  <c r="E1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7" i="3"/>
  <c r="E19" i="3"/>
  <c r="I45" i="4" s="1"/>
  <c r="E20" i="3"/>
  <c r="E21" i="3"/>
  <c r="E22" i="3"/>
  <c r="E23" i="3"/>
  <c r="E24" i="3"/>
  <c r="E25" i="3"/>
  <c r="E27" i="3"/>
  <c r="E28" i="3"/>
  <c r="E29" i="3"/>
  <c r="E30" i="3"/>
  <c r="E31" i="3"/>
  <c r="E32" i="3"/>
  <c r="E33" i="3"/>
  <c r="E2" i="3"/>
  <c r="G5" i="4"/>
  <c r="G6" i="4"/>
  <c r="G15" i="4"/>
  <c r="G3" i="4"/>
  <c r="G14" i="4"/>
  <c r="G4" i="4"/>
  <c r="G17" i="4"/>
  <c r="G13" i="4"/>
  <c r="G11" i="4"/>
  <c r="G9" i="4"/>
  <c r="G2" i="4"/>
  <c r="G10" i="4"/>
  <c r="G8" i="4"/>
  <c r="G12" i="4"/>
  <c r="G16" i="4"/>
  <c r="G28" i="4"/>
  <c r="G21" i="4"/>
  <c r="G22" i="4"/>
  <c r="G27" i="4"/>
  <c r="G24" i="4"/>
  <c r="G26" i="4"/>
  <c r="G23" i="4"/>
  <c r="G19" i="4"/>
  <c r="G29" i="4"/>
  <c r="G32" i="4"/>
  <c r="G18" i="4"/>
  <c r="G25" i="4"/>
  <c r="G31" i="4"/>
  <c r="G20" i="4"/>
  <c r="G30" i="4"/>
  <c r="G33" i="4"/>
  <c r="G41" i="4"/>
  <c r="G45" i="4"/>
  <c r="G44" i="4"/>
  <c r="G43" i="4"/>
  <c r="G38" i="4"/>
  <c r="G39" i="4"/>
  <c r="G48" i="4"/>
  <c r="G34" i="4"/>
  <c r="G49" i="4"/>
  <c r="G37" i="4"/>
  <c r="G42" i="4"/>
  <c r="G36" i="4"/>
  <c r="G47" i="4"/>
  <c r="G35" i="4"/>
  <c r="G46" i="4"/>
  <c r="G40" i="4"/>
  <c r="G53" i="4"/>
  <c r="G52" i="4"/>
  <c r="G55" i="4"/>
  <c r="G51" i="4"/>
  <c r="G58" i="4"/>
  <c r="G60" i="4"/>
  <c r="G57" i="4"/>
  <c r="G63" i="4"/>
  <c r="G61" i="4"/>
  <c r="G59" i="4"/>
  <c r="G54" i="4"/>
  <c r="G56" i="4"/>
  <c r="G50" i="4"/>
  <c r="G64" i="4"/>
  <c r="G65" i="4"/>
  <c r="G62" i="4"/>
  <c r="G67" i="4"/>
  <c r="G78" i="4"/>
  <c r="G72" i="4"/>
  <c r="G68" i="4"/>
  <c r="G74" i="4"/>
  <c r="G79" i="4"/>
  <c r="G71" i="4"/>
  <c r="G81" i="4"/>
  <c r="G76" i="4"/>
  <c r="G75" i="4"/>
  <c r="G70" i="4"/>
  <c r="G73" i="4"/>
  <c r="G69" i="4"/>
  <c r="G77" i="4"/>
  <c r="G80" i="4"/>
  <c r="G66" i="4"/>
  <c r="G88" i="4"/>
  <c r="G84" i="4"/>
  <c r="G83" i="4"/>
  <c r="G94" i="4"/>
  <c r="G92" i="4"/>
  <c r="G89" i="4"/>
  <c r="G95" i="4"/>
  <c r="G90" i="4"/>
  <c r="G93" i="4"/>
  <c r="G91" i="4"/>
  <c r="G85" i="4"/>
  <c r="G96" i="4"/>
  <c r="G86" i="4"/>
  <c r="G87" i="4"/>
  <c r="G82" i="4"/>
  <c r="G103" i="4"/>
  <c r="G98" i="4"/>
  <c r="G100" i="4"/>
  <c r="G102" i="4"/>
  <c r="G106" i="4"/>
  <c r="G97" i="4"/>
  <c r="G101" i="4"/>
  <c r="G105" i="4"/>
  <c r="G108" i="4"/>
  <c r="G104" i="4"/>
  <c r="G107" i="4"/>
  <c r="G109" i="4"/>
  <c r="G99" i="4"/>
  <c r="G114" i="4"/>
  <c r="G112" i="4"/>
  <c r="G116" i="4"/>
  <c r="G118" i="4"/>
  <c r="G115" i="4"/>
  <c r="G113" i="4"/>
  <c r="G122" i="4"/>
  <c r="G120" i="4"/>
  <c r="G121" i="4"/>
  <c r="G110" i="4"/>
  <c r="G117" i="4"/>
  <c r="G123" i="4"/>
  <c r="G111" i="4"/>
  <c r="G119" i="4"/>
  <c r="G132" i="4"/>
  <c r="G131" i="4"/>
  <c r="G129" i="4"/>
  <c r="G126" i="4"/>
  <c r="G128" i="4"/>
  <c r="G127" i="4"/>
  <c r="G135" i="4"/>
  <c r="G133" i="4"/>
  <c r="G130" i="4"/>
  <c r="G124" i="4"/>
  <c r="G125" i="4"/>
  <c r="G136" i="4"/>
  <c r="G134" i="4"/>
  <c r="G143" i="4"/>
  <c r="G140" i="4"/>
  <c r="G145" i="4"/>
  <c r="G146" i="4"/>
  <c r="G147" i="4"/>
  <c r="G144" i="4"/>
  <c r="G141" i="4"/>
  <c r="G150" i="4"/>
  <c r="G139" i="4"/>
  <c r="G138" i="4"/>
  <c r="G148" i="4"/>
  <c r="G149" i="4"/>
  <c r="G137" i="4"/>
  <c r="G142" i="4"/>
  <c r="G155" i="4"/>
  <c r="G161" i="4"/>
  <c r="G164" i="4"/>
  <c r="G156" i="4"/>
  <c r="G152" i="4"/>
  <c r="G162" i="4"/>
  <c r="G159" i="4"/>
  <c r="G157" i="4"/>
  <c r="G154" i="4"/>
  <c r="G160" i="4"/>
  <c r="G153" i="4"/>
  <c r="G163" i="4"/>
  <c r="G151" i="4"/>
  <c r="G158" i="4"/>
  <c r="G174" i="4"/>
  <c r="G172" i="4"/>
  <c r="G173" i="4"/>
  <c r="G177" i="4"/>
  <c r="G168" i="4"/>
  <c r="G165" i="4"/>
  <c r="G169" i="4"/>
  <c r="G178" i="4"/>
  <c r="G170" i="4"/>
  <c r="G171" i="4"/>
  <c r="G166" i="4"/>
  <c r="G167" i="4"/>
  <c r="G175" i="4"/>
  <c r="G179" i="4"/>
  <c r="G176" i="4"/>
  <c r="G182" i="4"/>
  <c r="G183" i="4"/>
  <c r="G180" i="4"/>
  <c r="G181" i="4"/>
  <c r="G190" i="4"/>
  <c r="G193" i="4"/>
  <c r="G189" i="4"/>
  <c r="G187" i="4"/>
  <c r="G194" i="4"/>
  <c r="G184" i="4"/>
  <c r="G188" i="4"/>
  <c r="G186" i="4"/>
  <c r="G192" i="4"/>
  <c r="G191" i="4"/>
  <c r="G185" i="4"/>
  <c r="G195" i="4"/>
  <c r="G208" i="4"/>
  <c r="G206" i="4"/>
  <c r="G203" i="4"/>
  <c r="G200" i="4"/>
  <c r="G205" i="4"/>
  <c r="G198" i="4"/>
  <c r="G196" i="4"/>
  <c r="G201" i="4"/>
  <c r="G202" i="4"/>
  <c r="G209" i="4"/>
  <c r="G204" i="4"/>
  <c r="G199" i="4"/>
  <c r="G197" i="4"/>
  <c r="G207" i="4"/>
  <c r="G222" i="4"/>
  <c r="G221" i="4"/>
  <c r="G219" i="4"/>
  <c r="G214" i="4"/>
  <c r="G224" i="4"/>
  <c r="G210" i="4"/>
  <c r="G218" i="4"/>
  <c r="G220" i="4"/>
  <c r="G216" i="4"/>
  <c r="G223" i="4"/>
  <c r="G215" i="4"/>
  <c r="G211" i="4"/>
  <c r="G212" i="4"/>
  <c r="G213" i="4"/>
  <c r="G225" i="4"/>
  <c r="G217" i="4"/>
  <c r="G235" i="4"/>
  <c r="G230" i="4"/>
  <c r="G226" i="4"/>
  <c r="G229" i="4"/>
  <c r="G239" i="4"/>
  <c r="G231" i="4"/>
  <c r="G228" i="4"/>
  <c r="G232" i="4"/>
  <c r="G233" i="4"/>
  <c r="G227" i="4"/>
  <c r="G234" i="4"/>
  <c r="G236" i="4"/>
  <c r="G238" i="4"/>
  <c r="G237" i="4"/>
  <c r="G241" i="4"/>
  <c r="G240" i="4"/>
  <c r="G253" i="4"/>
  <c r="G255" i="4"/>
  <c r="G252" i="4"/>
  <c r="G251" i="4"/>
  <c r="G249" i="4"/>
  <c r="G242" i="4"/>
  <c r="G256" i="4"/>
  <c r="G247" i="4"/>
  <c r="G248" i="4"/>
  <c r="G257" i="4"/>
  <c r="G245" i="4"/>
  <c r="G244" i="4"/>
  <c r="G250" i="4"/>
  <c r="G246" i="4"/>
  <c r="G254" i="4"/>
  <c r="G243" i="4"/>
  <c r="G7" i="4"/>
  <c r="B29" i="3"/>
  <c r="B10" i="3"/>
  <c r="B3" i="3"/>
  <c r="B3" i="1"/>
  <c r="G137" i="2"/>
  <c r="G179" i="2"/>
  <c r="G180" i="2"/>
  <c r="G96" i="2"/>
  <c r="G124" i="2"/>
  <c r="G125" i="2"/>
  <c r="G126" i="2"/>
  <c r="G127" i="2"/>
  <c r="G129" i="2"/>
  <c r="G128" i="2"/>
  <c r="G130" i="2"/>
  <c r="G133" i="2"/>
  <c r="G131" i="2"/>
  <c r="G135" i="2"/>
  <c r="G134" i="2"/>
  <c r="G136" i="2"/>
  <c r="G132" i="2"/>
  <c r="G143" i="2"/>
  <c r="G138" i="2"/>
  <c r="G139" i="2"/>
  <c r="G140" i="2"/>
  <c r="G141" i="2"/>
  <c r="G142" i="2"/>
  <c r="G144" i="2"/>
  <c r="G145" i="2"/>
  <c r="G146" i="2"/>
  <c r="G147" i="2"/>
  <c r="G148" i="2"/>
  <c r="G149" i="2"/>
  <c r="G150" i="2"/>
  <c r="G151" i="2"/>
  <c r="G156" i="2"/>
  <c r="G152" i="2"/>
  <c r="G153" i="2"/>
  <c r="G154" i="2"/>
  <c r="G155" i="2"/>
  <c r="G158" i="2"/>
  <c r="G157" i="2"/>
  <c r="G159" i="2"/>
  <c r="G160" i="2"/>
  <c r="G161" i="2"/>
  <c r="G162" i="2"/>
  <c r="G163" i="2"/>
  <c r="G164" i="2"/>
  <c r="G165" i="2"/>
  <c r="G171" i="2"/>
  <c r="G166" i="2"/>
  <c r="G167" i="2"/>
  <c r="G168" i="2"/>
  <c r="G170" i="2"/>
  <c r="G169" i="2"/>
  <c r="G172" i="2"/>
  <c r="G174" i="2"/>
  <c r="G173" i="2"/>
  <c r="G175" i="2"/>
  <c r="G177" i="2"/>
  <c r="G178" i="2"/>
  <c r="G176" i="2"/>
  <c r="G181" i="2"/>
  <c r="G182" i="2"/>
  <c r="G183" i="2"/>
  <c r="G184" i="2"/>
  <c r="G185" i="2"/>
  <c r="G186" i="2"/>
  <c r="G187" i="2"/>
  <c r="G188" i="2"/>
  <c r="G189" i="2"/>
  <c r="G191" i="2"/>
  <c r="G192" i="2"/>
  <c r="G193" i="2"/>
  <c r="G194" i="2"/>
  <c r="G190" i="2"/>
  <c r="G201" i="2"/>
  <c r="G195" i="2"/>
  <c r="G196" i="2"/>
  <c r="G197" i="2"/>
  <c r="G198" i="2"/>
  <c r="G199" i="2"/>
  <c r="G200" i="2"/>
  <c r="G202" i="2"/>
  <c r="G203" i="2"/>
  <c r="G208" i="2"/>
  <c r="G204" i="2"/>
  <c r="G205" i="2"/>
  <c r="G206" i="2"/>
  <c r="G207" i="2"/>
  <c r="G209" i="2"/>
  <c r="G210" i="2"/>
  <c r="G211" i="2"/>
  <c r="G212" i="2"/>
  <c r="G213" i="2"/>
  <c r="G214" i="2"/>
  <c r="G216" i="2"/>
  <c r="G217" i="2"/>
  <c r="G215" i="2"/>
  <c r="G218" i="2"/>
  <c r="G220" i="2"/>
  <c r="G219" i="2"/>
  <c r="G222" i="2"/>
  <c r="G223" i="2"/>
  <c r="G224" i="2"/>
  <c r="G225" i="2"/>
  <c r="G221" i="2"/>
  <c r="G228" i="2"/>
  <c r="G237" i="2"/>
  <c r="G226" i="2"/>
  <c r="G227" i="2"/>
  <c r="G229" i="2"/>
  <c r="G230" i="2"/>
  <c r="G231" i="2"/>
  <c r="G233" i="2"/>
  <c r="G235" i="2"/>
  <c r="G232" i="2"/>
  <c r="G234" i="2"/>
  <c r="G236" i="2"/>
  <c r="G239" i="2"/>
  <c r="G238" i="2"/>
  <c r="G240" i="2"/>
  <c r="G241" i="2"/>
  <c r="G2" i="2"/>
  <c r="G3" i="2"/>
  <c r="G4" i="2"/>
  <c r="G5" i="2"/>
  <c r="G6" i="2"/>
  <c r="G7" i="2"/>
  <c r="G14" i="2"/>
  <c r="G8" i="2"/>
  <c r="G9" i="2"/>
  <c r="G11" i="2"/>
  <c r="G10" i="2"/>
  <c r="G12" i="2"/>
  <c r="G13" i="2"/>
  <c r="G15" i="2"/>
  <c r="G16" i="2"/>
  <c r="G17" i="2"/>
  <c r="G18" i="2"/>
  <c r="G19" i="2"/>
  <c r="G20" i="2"/>
  <c r="G21" i="2"/>
  <c r="G26" i="2"/>
  <c r="G22" i="2"/>
  <c r="G23" i="2"/>
  <c r="G24" i="2"/>
  <c r="G25" i="2"/>
  <c r="G27" i="2"/>
  <c r="G28" i="2"/>
  <c r="G30" i="2"/>
  <c r="G31" i="2"/>
  <c r="G32" i="2"/>
  <c r="G33" i="2"/>
  <c r="G29" i="2"/>
  <c r="G34" i="2"/>
  <c r="G35" i="2"/>
  <c r="G36" i="2"/>
  <c r="G37" i="2"/>
  <c r="G38" i="2"/>
  <c r="G40" i="2"/>
  <c r="G41" i="2"/>
  <c r="G39" i="2"/>
  <c r="G42" i="2"/>
  <c r="G45" i="2"/>
  <c r="G43" i="2"/>
  <c r="G47" i="2"/>
  <c r="G48" i="2"/>
  <c r="G46" i="2"/>
  <c r="G49" i="2"/>
  <c r="G44" i="2"/>
  <c r="G63" i="2"/>
  <c r="G50" i="2"/>
  <c r="G51" i="2"/>
  <c r="G52" i="2"/>
  <c r="G53" i="2"/>
  <c r="G54" i="2"/>
  <c r="G58" i="2"/>
  <c r="G55" i="2"/>
  <c r="G56" i="2"/>
  <c r="G57" i="2"/>
  <c r="G59" i="2"/>
  <c r="G62" i="2"/>
  <c r="G60" i="2"/>
  <c r="G61" i="2"/>
  <c r="G64" i="2"/>
  <c r="G65" i="2"/>
  <c r="G71" i="2"/>
  <c r="G66" i="2"/>
  <c r="G67" i="2"/>
  <c r="G68" i="2"/>
  <c r="G69" i="2"/>
  <c r="G70" i="2"/>
  <c r="G72" i="2"/>
  <c r="G73" i="2"/>
  <c r="G75" i="2"/>
  <c r="G74" i="2"/>
  <c r="G76" i="2"/>
  <c r="G78" i="2"/>
  <c r="G79" i="2"/>
  <c r="G77" i="2"/>
  <c r="G80" i="2"/>
  <c r="G81" i="2"/>
  <c r="G92" i="2"/>
  <c r="G89" i="2"/>
  <c r="G82" i="2"/>
  <c r="G83" i="2"/>
  <c r="G84" i="2"/>
  <c r="G85" i="2"/>
  <c r="G87" i="2"/>
  <c r="G86" i="2"/>
  <c r="G88" i="2"/>
  <c r="G90" i="2"/>
  <c r="G91" i="2"/>
  <c r="G93" i="2"/>
  <c r="G94" i="2"/>
  <c r="G95" i="2"/>
  <c r="G107" i="2"/>
  <c r="G97" i="2"/>
  <c r="G98" i="2"/>
  <c r="G99" i="2"/>
  <c r="G100" i="2"/>
  <c r="G101" i="2"/>
  <c r="G103" i="2"/>
  <c r="G102" i="2"/>
  <c r="G104" i="2"/>
  <c r="G106" i="2"/>
  <c r="G105" i="2"/>
  <c r="G108" i="2"/>
  <c r="G109" i="2"/>
  <c r="G110" i="2"/>
  <c r="G111" i="2"/>
  <c r="G112" i="2"/>
  <c r="G113" i="2"/>
  <c r="G114" i="2"/>
  <c r="G115" i="2"/>
  <c r="G116" i="2"/>
  <c r="G117" i="2"/>
  <c r="G119" i="2"/>
  <c r="G118" i="2"/>
  <c r="G120" i="2"/>
  <c r="G121" i="2"/>
  <c r="G122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5" i="2"/>
  <c r="G256" i="2"/>
  <c r="G257" i="2"/>
  <c r="G254" i="2"/>
  <c r="F137" i="2"/>
  <c r="F179" i="2"/>
  <c r="F180" i="2"/>
  <c r="F96" i="2"/>
  <c r="F124" i="2"/>
  <c r="F125" i="2"/>
  <c r="F126" i="2"/>
  <c r="F127" i="2"/>
  <c r="F129" i="2"/>
  <c r="F128" i="2"/>
  <c r="F130" i="2"/>
  <c r="F133" i="2"/>
  <c r="F131" i="2"/>
  <c r="F135" i="2"/>
  <c r="F134" i="2"/>
  <c r="F136" i="2"/>
  <c r="F132" i="2"/>
  <c r="F143" i="2"/>
  <c r="F138" i="2"/>
  <c r="F139" i="2"/>
  <c r="H139" i="2" s="1"/>
  <c r="F140" i="2"/>
  <c r="F141" i="2"/>
  <c r="F142" i="2"/>
  <c r="F144" i="2"/>
  <c r="F145" i="2"/>
  <c r="F146" i="2"/>
  <c r="F147" i="2"/>
  <c r="F148" i="2"/>
  <c r="F149" i="2"/>
  <c r="F150" i="2"/>
  <c r="F151" i="2"/>
  <c r="F156" i="2"/>
  <c r="F152" i="2"/>
  <c r="F153" i="2"/>
  <c r="F154" i="2"/>
  <c r="F155" i="2"/>
  <c r="F158" i="2"/>
  <c r="F157" i="2"/>
  <c r="F159" i="2"/>
  <c r="F160" i="2"/>
  <c r="F161" i="2"/>
  <c r="F162" i="2"/>
  <c r="F163" i="2"/>
  <c r="F164" i="2"/>
  <c r="F165" i="2"/>
  <c r="F171" i="2"/>
  <c r="F166" i="2"/>
  <c r="F167" i="2"/>
  <c r="F168" i="2"/>
  <c r="F170" i="2"/>
  <c r="F169" i="2"/>
  <c r="F172" i="2"/>
  <c r="F174" i="2"/>
  <c r="F173" i="2"/>
  <c r="F175" i="2"/>
  <c r="F177" i="2"/>
  <c r="F178" i="2"/>
  <c r="F176" i="2"/>
  <c r="F181" i="2"/>
  <c r="F182" i="2"/>
  <c r="F183" i="2"/>
  <c r="F184" i="2"/>
  <c r="F185" i="2"/>
  <c r="F186" i="2"/>
  <c r="F187" i="2"/>
  <c r="F188" i="2"/>
  <c r="F189" i="2"/>
  <c r="F191" i="2"/>
  <c r="F192" i="2"/>
  <c r="F193" i="2"/>
  <c r="F194" i="2"/>
  <c r="F190" i="2"/>
  <c r="F201" i="2"/>
  <c r="F195" i="2"/>
  <c r="F196" i="2"/>
  <c r="F197" i="2"/>
  <c r="F198" i="2"/>
  <c r="F199" i="2"/>
  <c r="F200" i="2"/>
  <c r="F202" i="2"/>
  <c r="F203" i="2"/>
  <c r="F208" i="2"/>
  <c r="F204" i="2"/>
  <c r="F205" i="2"/>
  <c r="F206" i="2"/>
  <c r="F207" i="2"/>
  <c r="F209" i="2"/>
  <c r="F210" i="2"/>
  <c r="F211" i="2"/>
  <c r="F212" i="2"/>
  <c r="F213" i="2"/>
  <c r="F214" i="2"/>
  <c r="F216" i="2"/>
  <c r="F217" i="2"/>
  <c r="F215" i="2"/>
  <c r="F218" i="2"/>
  <c r="F220" i="2"/>
  <c r="F219" i="2"/>
  <c r="F222" i="2"/>
  <c r="F223" i="2"/>
  <c r="F224" i="2"/>
  <c r="H224" i="2" s="1"/>
  <c r="F225" i="2"/>
  <c r="F221" i="2"/>
  <c r="F228" i="2"/>
  <c r="F237" i="2"/>
  <c r="F226" i="2"/>
  <c r="F227" i="2"/>
  <c r="F229" i="2"/>
  <c r="F230" i="2"/>
  <c r="H230" i="2" s="1"/>
  <c r="F231" i="2"/>
  <c r="F233" i="2"/>
  <c r="F235" i="2"/>
  <c r="F232" i="2"/>
  <c r="F234" i="2"/>
  <c r="F236" i="2"/>
  <c r="F239" i="2"/>
  <c r="F238" i="2"/>
  <c r="F240" i="2"/>
  <c r="F241" i="2"/>
  <c r="F2" i="2"/>
  <c r="F3" i="2"/>
  <c r="F4" i="2"/>
  <c r="F5" i="2"/>
  <c r="F6" i="2"/>
  <c r="F7" i="2"/>
  <c r="F14" i="2"/>
  <c r="F8" i="2"/>
  <c r="F9" i="2"/>
  <c r="F11" i="2"/>
  <c r="F10" i="2"/>
  <c r="F12" i="2"/>
  <c r="F13" i="2"/>
  <c r="F15" i="2"/>
  <c r="F16" i="2"/>
  <c r="F17" i="2"/>
  <c r="F18" i="2"/>
  <c r="F19" i="2"/>
  <c r="F20" i="2"/>
  <c r="F21" i="2"/>
  <c r="F26" i="2"/>
  <c r="F22" i="2"/>
  <c r="F23" i="2"/>
  <c r="F24" i="2"/>
  <c r="F25" i="2"/>
  <c r="F27" i="2"/>
  <c r="F28" i="2"/>
  <c r="F30" i="2"/>
  <c r="F31" i="2"/>
  <c r="F32" i="2"/>
  <c r="F33" i="2"/>
  <c r="F29" i="2"/>
  <c r="F34" i="2"/>
  <c r="F35" i="2"/>
  <c r="F36" i="2"/>
  <c r="F37" i="2"/>
  <c r="F38" i="2"/>
  <c r="F40" i="2"/>
  <c r="F41" i="2"/>
  <c r="F39" i="2"/>
  <c r="F42" i="2"/>
  <c r="F45" i="2"/>
  <c r="F43" i="2"/>
  <c r="F47" i="2"/>
  <c r="F48" i="2"/>
  <c r="F46" i="2"/>
  <c r="F49" i="2"/>
  <c r="F44" i="2"/>
  <c r="F63" i="2"/>
  <c r="F50" i="2"/>
  <c r="F51" i="2"/>
  <c r="F52" i="2"/>
  <c r="F53" i="2"/>
  <c r="F54" i="2"/>
  <c r="F58" i="2"/>
  <c r="F55" i="2"/>
  <c r="F56" i="2"/>
  <c r="F57" i="2"/>
  <c r="F59" i="2"/>
  <c r="F62" i="2"/>
  <c r="F60" i="2"/>
  <c r="F61" i="2"/>
  <c r="F64" i="2"/>
  <c r="F65" i="2"/>
  <c r="F71" i="2"/>
  <c r="F66" i="2"/>
  <c r="F67" i="2"/>
  <c r="F68" i="2"/>
  <c r="F69" i="2"/>
  <c r="F70" i="2"/>
  <c r="F72" i="2"/>
  <c r="F73" i="2"/>
  <c r="F75" i="2"/>
  <c r="F74" i="2"/>
  <c r="F76" i="2"/>
  <c r="F78" i="2"/>
  <c r="F79" i="2"/>
  <c r="F77" i="2"/>
  <c r="F80" i="2"/>
  <c r="F81" i="2"/>
  <c r="F92" i="2"/>
  <c r="F89" i="2"/>
  <c r="F82" i="2"/>
  <c r="F83" i="2"/>
  <c r="F84" i="2"/>
  <c r="F85" i="2"/>
  <c r="F87" i="2"/>
  <c r="F86" i="2"/>
  <c r="F88" i="2"/>
  <c r="F90" i="2"/>
  <c r="F91" i="2"/>
  <c r="F93" i="2"/>
  <c r="F94" i="2"/>
  <c r="F95" i="2"/>
  <c r="F107" i="2"/>
  <c r="F97" i="2"/>
  <c r="F98" i="2"/>
  <c r="F99" i="2"/>
  <c r="F100" i="2"/>
  <c r="F101" i="2"/>
  <c r="F103" i="2"/>
  <c r="F102" i="2"/>
  <c r="F104" i="2"/>
  <c r="F106" i="2"/>
  <c r="F105" i="2"/>
  <c r="F108" i="2"/>
  <c r="F109" i="2"/>
  <c r="F110" i="2"/>
  <c r="F111" i="2"/>
  <c r="F112" i="2"/>
  <c r="F113" i="2"/>
  <c r="F114" i="2"/>
  <c r="F115" i="2"/>
  <c r="F116" i="2"/>
  <c r="F117" i="2"/>
  <c r="F119" i="2"/>
  <c r="F118" i="2"/>
  <c r="F120" i="2"/>
  <c r="F121" i="2"/>
  <c r="F122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5" i="2"/>
  <c r="F256" i="2"/>
  <c r="F257" i="2"/>
  <c r="F254" i="2"/>
  <c r="F5" i="4"/>
  <c r="F6" i="4"/>
  <c r="F15" i="4"/>
  <c r="F3" i="4"/>
  <c r="F14" i="4"/>
  <c r="F4" i="4"/>
  <c r="F17" i="4"/>
  <c r="F13" i="4"/>
  <c r="F11" i="4"/>
  <c r="F9" i="4"/>
  <c r="F2" i="4"/>
  <c r="F10" i="4"/>
  <c r="F8" i="4"/>
  <c r="F12" i="4"/>
  <c r="F16" i="4"/>
  <c r="F28" i="4"/>
  <c r="F21" i="4"/>
  <c r="F22" i="4"/>
  <c r="F27" i="4"/>
  <c r="F24" i="4"/>
  <c r="F26" i="4"/>
  <c r="F23" i="4"/>
  <c r="F19" i="4"/>
  <c r="F29" i="4"/>
  <c r="F32" i="4"/>
  <c r="F18" i="4"/>
  <c r="F25" i="4"/>
  <c r="F31" i="4"/>
  <c r="F20" i="4"/>
  <c r="F30" i="4"/>
  <c r="F33" i="4"/>
  <c r="F41" i="4"/>
  <c r="F45" i="4"/>
  <c r="F44" i="4"/>
  <c r="F43" i="4"/>
  <c r="F38" i="4"/>
  <c r="F39" i="4"/>
  <c r="F48" i="4"/>
  <c r="F34" i="4"/>
  <c r="F49" i="4"/>
  <c r="F37" i="4"/>
  <c r="F42" i="4"/>
  <c r="F36" i="4"/>
  <c r="F47" i="4"/>
  <c r="F35" i="4"/>
  <c r="F46" i="4"/>
  <c r="F40" i="4"/>
  <c r="F53" i="4"/>
  <c r="F52" i="4"/>
  <c r="F55" i="4"/>
  <c r="F51" i="4"/>
  <c r="F58" i="4"/>
  <c r="F60" i="4"/>
  <c r="F57" i="4"/>
  <c r="F63" i="4"/>
  <c r="F61" i="4"/>
  <c r="F59" i="4"/>
  <c r="F54" i="4"/>
  <c r="F56" i="4"/>
  <c r="F50" i="4"/>
  <c r="F64" i="4"/>
  <c r="F65" i="4"/>
  <c r="F62" i="4"/>
  <c r="F67" i="4"/>
  <c r="F78" i="4"/>
  <c r="F72" i="4"/>
  <c r="F68" i="4"/>
  <c r="F74" i="4"/>
  <c r="F79" i="4"/>
  <c r="F71" i="4"/>
  <c r="F81" i="4"/>
  <c r="F76" i="4"/>
  <c r="F75" i="4"/>
  <c r="F70" i="4"/>
  <c r="F73" i="4"/>
  <c r="F69" i="4"/>
  <c r="F77" i="4"/>
  <c r="F80" i="4"/>
  <c r="F66" i="4"/>
  <c r="F88" i="4"/>
  <c r="F84" i="4"/>
  <c r="F83" i="4"/>
  <c r="F94" i="4"/>
  <c r="F92" i="4"/>
  <c r="F89" i="4"/>
  <c r="F95" i="4"/>
  <c r="F90" i="4"/>
  <c r="F93" i="4"/>
  <c r="F91" i="4"/>
  <c r="F85" i="4"/>
  <c r="F96" i="4"/>
  <c r="F86" i="4"/>
  <c r="F87" i="4"/>
  <c r="F82" i="4"/>
  <c r="F103" i="4"/>
  <c r="F98" i="4"/>
  <c r="F100" i="4"/>
  <c r="F102" i="4"/>
  <c r="F106" i="4"/>
  <c r="F97" i="4"/>
  <c r="F101" i="4"/>
  <c r="F105" i="4"/>
  <c r="F108" i="4"/>
  <c r="F104" i="4"/>
  <c r="F107" i="4"/>
  <c r="F109" i="4"/>
  <c r="F99" i="4"/>
  <c r="F114" i="4"/>
  <c r="F112" i="4"/>
  <c r="F116" i="4"/>
  <c r="F118" i="4"/>
  <c r="F115" i="4"/>
  <c r="F113" i="4"/>
  <c r="F122" i="4"/>
  <c r="F120" i="4"/>
  <c r="F121" i="4"/>
  <c r="F110" i="4"/>
  <c r="F117" i="4"/>
  <c r="F123" i="4"/>
  <c r="F111" i="4"/>
  <c r="F119" i="4"/>
  <c r="F132" i="4"/>
  <c r="F131" i="4"/>
  <c r="F129" i="4"/>
  <c r="F126" i="4"/>
  <c r="F128" i="4"/>
  <c r="F127" i="4"/>
  <c r="F135" i="4"/>
  <c r="F133" i="4"/>
  <c r="F130" i="4"/>
  <c r="F124" i="4"/>
  <c r="F125" i="4"/>
  <c r="F136" i="4"/>
  <c r="F134" i="4"/>
  <c r="F143" i="4"/>
  <c r="F140" i="4"/>
  <c r="F145" i="4"/>
  <c r="F146" i="4"/>
  <c r="F147" i="4"/>
  <c r="F144" i="4"/>
  <c r="F141" i="4"/>
  <c r="F150" i="4"/>
  <c r="F139" i="4"/>
  <c r="F138" i="4"/>
  <c r="F148" i="4"/>
  <c r="F149" i="4"/>
  <c r="F137" i="4"/>
  <c r="F142" i="4"/>
  <c r="F155" i="4"/>
  <c r="F161" i="4"/>
  <c r="F164" i="4"/>
  <c r="F156" i="4"/>
  <c r="F152" i="4"/>
  <c r="F162" i="4"/>
  <c r="F159" i="4"/>
  <c r="F157" i="4"/>
  <c r="F154" i="4"/>
  <c r="F160" i="4"/>
  <c r="F153" i="4"/>
  <c r="F163" i="4"/>
  <c r="F151" i="4"/>
  <c r="F158" i="4"/>
  <c r="F174" i="4"/>
  <c r="F172" i="4"/>
  <c r="F173" i="4"/>
  <c r="F177" i="4"/>
  <c r="F168" i="4"/>
  <c r="F165" i="4"/>
  <c r="F169" i="4"/>
  <c r="F178" i="4"/>
  <c r="F170" i="4"/>
  <c r="F171" i="4"/>
  <c r="F166" i="4"/>
  <c r="F167" i="4"/>
  <c r="F175" i="4"/>
  <c r="F179" i="4"/>
  <c r="F176" i="4"/>
  <c r="F182" i="4"/>
  <c r="F183" i="4"/>
  <c r="F180" i="4"/>
  <c r="F181" i="4"/>
  <c r="F190" i="4"/>
  <c r="F193" i="4"/>
  <c r="F189" i="4"/>
  <c r="F187" i="4"/>
  <c r="F194" i="4"/>
  <c r="F184" i="4"/>
  <c r="F188" i="4"/>
  <c r="F186" i="4"/>
  <c r="F192" i="4"/>
  <c r="F191" i="4"/>
  <c r="F185" i="4"/>
  <c r="F195" i="4"/>
  <c r="F208" i="4"/>
  <c r="F206" i="4"/>
  <c r="F203" i="4"/>
  <c r="F200" i="4"/>
  <c r="F205" i="4"/>
  <c r="F198" i="4"/>
  <c r="F196" i="4"/>
  <c r="F201" i="4"/>
  <c r="F202" i="4"/>
  <c r="F209" i="4"/>
  <c r="F204" i="4"/>
  <c r="F199" i="4"/>
  <c r="F197" i="4"/>
  <c r="F207" i="4"/>
  <c r="F222" i="4"/>
  <c r="F221" i="4"/>
  <c r="F219" i="4"/>
  <c r="F214" i="4"/>
  <c r="F224" i="4"/>
  <c r="F210" i="4"/>
  <c r="F218" i="4"/>
  <c r="F220" i="4"/>
  <c r="F216" i="4"/>
  <c r="F223" i="4"/>
  <c r="F215" i="4"/>
  <c r="F211" i="4"/>
  <c r="F212" i="4"/>
  <c r="F213" i="4"/>
  <c r="F225" i="4"/>
  <c r="F217" i="4"/>
  <c r="F235" i="4"/>
  <c r="F230" i="4"/>
  <c r="F226" i="4"/>
  <c r="F229" i="4"/>
  <c r="F239" i="4"/>
  <c r="F231" i="4"/>
  <c r="F228" i="4"/>
  <c r="F232" i="4"/>
  <c r="F233" i="4"/>
  <c r="F227" i="4"/>
  <c r="F234" i="4"/>
  <c r="F236" i="4"/>
  <c r="F238" i="4"/>
  <c r="F237" i="4"/>
  <c r="F241" i="4"/>
  <c r="F240" i="4"/>
  <c r="F253" i="4"/>
  <c r="F255" i="4"/>
  <c r="F252" i="4"/>
  <c r="F251" i="4"/>
  <c r="F249" i="4"/>
  <c r="F242" i="4"/>
  <c r="F256" i="4"/>
  <c r="F247" i="4"/>
  <c r="F248" i="4"/>
  <c r="F257" i="4"/>
  <c r="F245" i="4"/>
  <c r="F244" i="4"/>
  <c r="F250" i="4"/>
  <c r="F246" i="4"/>
  <c r="F254" i="4"/>
  <c r="F243" i="4"/>
  <c r="F7" i="4"/>
  <c r="E33" i="1"/>
  <c r="E32" i="1"/>
  <c r="E31" i="1"/>
  <c r="E30" i="1"/>
  <c r="B29" i="1"/>
  <c r="E29" i="1" s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B10" i="1"/>
  <c r="E10" i="1" s="1"/>
  <c r="E9" i="1"/>
  <c r="E8" i="1"/>
  <c r="E7" i="1"/>
  <c r="E6" i="1"/>
  <c r="E5" i="1"/>
  <c r="E4" i="1"/>
  <c r="E3" i="1"/>
  <c r="E2" i="1"/>
  <c r="H149" i="2"/>
  <c r="J110" i="9" l="1"/>
  <c r="J135" i="9"/>
  <c r="H170" i="7"/>
  <c r="J170" i="7" s="1"/>
  <c r="H256" i="7"/>
  <c r="J256" i="7" s="1"/>
  <c r="H245" i="7"/>
  <c r="J245" i="7" s="1"/>
  <c r="H231" i="7"/>
  <c r="J231" i="7" s="1"/>
  <c r="H238" i="7"/>
  <c r="J238" i="7" s="1"/>
  <c r="H203" i="7"/>
  <c r="J203" i="7" s="1"/>
  <c r="H178" i="7"/>
  <c r="J178" i="7" s="1"/>
  <c r="H165" i="7"/>
  <c r="J165" i="7" s="1"/>
  <c r="H147" i="7"/>
  <c r="J147" i="7" s="1"/>
  <c r="H116" i="7"/>
  <c r="J116" i="7" s="1"/>
  <c r="H247" i="7"/>
  <c r="J247" i="7" s="1"/>
  <c r="H228" i="7"/>
  <c r="J228" i="7" s="1"/>
  <c r="H226" i="7"/>
  <c r="J226" i="7" s="1"/>
  <c r="H204" i="7"/>
  <c r="J204" i="7" s="1"/>
  <c r="H181" i="7"/>
  <c r="J181" i="7" s="1"/>
  <c r="H251" i="7"/>
  <c r="J251" i="7" s="1"/>
  <c r="H229" i="7"/>
  <c r="J229" i="7" s="1"/>
  <c r="H214" i="7"/>
  <c r="J214" i="7" s="1"/>
  <c r="H173" i="7"/>
  <c r="J173" i="7" s="1"/>
  <c r="H199" i="7"/>
  <c r="J199" i="7" s="1"/>
  <c r="H248" i="7"/>
  <c r="J248" i="7" s="1"/>
  <c r="H246" i="7"/>
  <c r="J246" i="7" s="1"/>
  <c r="H233" i="7"/>
  <c r="J233" i="7" s="1"/>
  <c r="H223" i="7"/>
  <c r="J223" i="7" s="1"/>
  <c r="H224" i="7"/>
  <c r="J224" i="7" s="1"/>
  <c r="H202" i="7"/>
  <c r="J202" i="7" s="1"/>
  <c r="H200" i="7"/>
  <c r="J200" i="7" s="1"/>
  <c r="H186" i="7"/>
  <c r="J186" i="7" s="1"/>
  <c r="H174" i="7"/>
  <c r="J174" i="7" s="1"/>
  <c r="H152" i="7"/>
  <c r="J152" i="7" s="1"/>
  <c r="H157" i="7"/>
  <c r="J157" i="7" s="1"/>
  <c r="H144" i="7"/>
  <c r="J144" i="7" s="1"/>
  <c r="H122" i="7"/>
  <c r="J122" i="7" s="1"/>
  <c r="H125" i="7"/>
  <c r="J125" i="7" s="1"/>
  <c r="H244" i="7"/>
  <c r="J244" i="7" s="1"/>
  <c r="H218" i="7"/>
  <c r="J218" i="7" s="1"/>
  <c r="H216" i="7"/>
  <c r="J216" i="7" s="1"/>
  <c r="H176" i="7"/>
  <c r="J176" i="7" s="1"/>
  <c r="H136" i="7"/>
  <c r="J136" i="7" s="1"/>
  <c r="J41" i="7"/>
  <c r="J35" i="7"/>
  <c r="J4" i="7"/>
  <c r="H68" i="7"/>
  <c r="J68" i="7" s="1"/>
  <c r="J38" i="7"/>
  <c r="J19" i="7"/>
  <c r="J13" i="7"/>
  <c r="H135" i="4"/>
  <c r="J135" i="4" s="1"/>
  <c r="H246" i="4"/>
  <c r="J246" i="4" s="1"/>
  <c r="H242" i="4"/>
  <c r="J242" i="4" s="1"/>
  <c r="H237" i="4"/>
  <c r="J237" i="4" s="1"/>
  <c r="H231" i="4"/>
  <c r="J231" i="4" s="1"/>
  <c r="H213" i="4"/>
  <c r="J213" i="4" s="1"/>
  <c r="H210" i="4"/>
  <c r="J210" i="4" s="1"/>
  <c r="H199" i="4"/>
  <c r="J199" i="4" s="1"/>
  <c r="H200" i="4"/>
  <c r="J200" i="4" s="1"/>
  <c r="H186" i="4"/>
  <c r="J186" i="4" s="1"/>
  <c r="H181" i="4"/>
  <c r="J181" i="4" s="1"/>
  <c r="H166" i="4"/>
  <c r="J166" i="4" s="1"/>
  <c r="H173" i="4"/>
  <c r="J173" i="4" s="1"/>
  <c r="H154" i="4"/>
  <c r="J154" i="4" s="1"/>
  <c r="H155" i="4"/>
  <c r="J155" i="4" s="1"/>
  <c r="H141" i="4"/>
  <c r="J141" i="4" s="1"/>
  <c r="H136" i="4"/>
  <c r="J136" i="4" s="1"/>
  <c r="H126" i="4"/>
  <c r="J126" i="4" s="1"/>
  <c r="H110" i="4"/>
  <c r="J110" i="4" s="1"/>
  <c r="H112" i="4"/>
  <c r="J112" i="4" s="1"/>
  <c r="H101" i="4"/>
  <c r="J101" i="4" s="1"/>
  <c r="H87" i="4"/>
  <c r="J87" i="4" s="1"/>
  <c r="H89" i="4"/>
  <c r="J89" i="4" s="1"/>
  <c r="H77" i="4"/>
  <c r="J77" i="4" s="1"/>
  <c r="H79" i="4"/>
  <c r="J79" i="4" s="1"/>
  <c r="H64" i="4"/>
  <c r="J64" i="4" s="1"/>
  <c r="H60" i="4"/>
  <c r="J60" i="4" s="1"/>
  <c r="H35" i="4"/>
  <c r="J35" i="4" s="1"/>
  <c r="H39" i="4"/>
  <c r="J39" i="4" s="1"/>
  <c r="H20" i="4"/>
  <c r="J20" i="4" s="1"/>
  <c r="H26" i="4"/>
  <c r="J26" i="4" s="1"/>
  <c r="H8" i="4"/>
  <c r="J8" i="4" s="1"/>
  <c r="H14" i="4"/>
  <c r="J14" i="4" s="1"/>
  <c r="H167" i="2"/>
  <c r="H256" i="2"/>
  <c r="H120" i="2"/>
  <c r="H252" i="2"/>
  <c r="H91" i="2"/>
  <c r="H76" i="2"/>
  <c r="J76" i="2" s="1"/>
  <c r="H51" i="2"/>
  <c r="J51" i="2" s="1"/>
  <c r="H226" i="2"/>
  <c r="J226" i="2" s="1"/>
  <c r="H219" i="2"/>
  <c r="J219" i="2" s="1"/>
  <c r="H152" i="2"/>
  <c r="J152" i="2" s="1"/>
  <c r="H136" i="2"/>
  <c r="J136" i="2" s="1"/>
  <c r="H35" i="2"/>
  <c r="J35" i="2" s="1"/>
  <c r="H121" i="2"/>
  <c r="J121" i="2" s="1"/>
  <c r="H113" i="2"/>
  <c r="H49" i="2"/>
  <c r="J49" i="2" s="1"/>
  <c r="H132" i="7"/>
  <c r="J132" i="7" s="1"/>
  <c r="H142" i="7"/>
  <c r="J142" i="7" s="1"/>
  <c r="H100" i="7"/>
  <c r="J100" i="7" s="1"/>
  <c r="H104" i="7"/>
  <c r="J104" i="7" s="1"/>
  <c r="H206" i="7"/>
  <c r="J206" i="7" s="1"/>
  <c r="H192" i="7"/>
  <c r="J192" i="7" s="1"/>
  <c r="H162" i="7"/>
  <c r="J162" i="7" s="1"/>
  <c r="H76" i="7"/>
  <c r="J76" i="7" s="1"/>
  <c r="H67" i="7"/>
  <c r="J67" i="7" s="1"/>
  <c r="H64" i="7"/>
  <c r="J64" i="7" s="1"/>
  <c r="H62" i="7"/>
  <c r="J62" i="7" s="1"/>
  <c r="H24" i="7"/>
  <c r="J24" i="7" s="1"/>
  <c r="H22" i="7"/>
  <c r="J22" i="7" s="1"/>
  <c r="H12" i="7"/>
  <c r="J12" i="7" s="1"/>
  <c r="H193" i="7"/>
  <c r="J193" i="7" s="1"/>
  <c r="H153" i="4"/>
  <c r="J153" i="4" s="1"/>
  <c r="J165" i="9"/>
  <c r="J236" i="9"/>
  <c r="J65" i="9"/>
  <c r="J31" i="9"/>
  <c r="H207" i="7"/>
  <c r="J207" i="7" s="1"/>
  <c r="H183" i="7"/>
  <c r="J183" i="7" s="1"/>
  <c r="H194" i="7"/>
  <c r="J194" i="7" s="1"/>
  <c r="H168" i="7"/>
  <c r="J168" i="7" s="1"/>
  <c r="H153" i="7"/>
  <c r="J153" i="7" s="1"/>
  <c r="H127" i="7"/>
  <c r="J127" i="7" s="1"/>
  <c r="H126" i="7"/>
  <c r="J126" i="7" s="1"/>
  <c r="H120" i="7"/>
  <c r="J120" i="7" s="1"/>
  <c r="H84" i="7"/>
  <c r="J84" i="7" s="1"/>
  <c r="H79" i="7"/>
  <c r="J79" i="7" s="1"/>
  <c r="H61" i="7"/>
  <c r="J61" i="7" s="1"/>
  <c r="H59" i="7"/>
  <c r="J59" i="7" s="1"/>
  <c r="H39" i="7"/>
  <c r="J39" i="7" s="1"/>
  <c r="H26" i="7"/>
  <c r="J26" i="7" s="1"/>
  <c r="H212" i="7"/>
  <c r="J212" i="7" s="1"/>
  <c r="H137" i="7"/>
  <c r="J137" i="7" s="1"/>
  <c r="H254" i="4"/>
  <c r="J254" i="4" s="1"/>
  <c r="H256" i="4"/>
  <c r="J256" i="4" s="1"/>
  <c r="H241" i="4"/>
  <c r="J241" i="4" s="1"/>
  <c r="H228" i="4"/>
  <c r="J228" i="4" s="1"/>
  <c r="H225" i="4"/>
  <c r="J225" i="4" s="1"/>
  <c r="H218" i="4"/>
  <c r="J218" i="4" s="1"/>
  <c r="H197" i="4"/>
  <c r="J197" i="4" s="1"/>
  <c r="H205" i="4"/>
  <c r="J205" i="4" s="1"/>
  <c r="H192" i="4"/>
  <c r="J192" i="4" s="1"/>
  <c r="H190" i="4"/>
  <c r="J190" i="4" s="1"/>
  <c r="H167" i="4"/>
  <c r="J167" i="4" s="1"/>
  <c r="H177" i="4"/>
  <c r="J177" i="4" s="1"/>
  <c r="H160" i="4"/>
  <c r="J160" i="4" s="1"/>
  <c r="H161" i="4"/>
  <c r="J161" i="4" s="1"/>
  <c r="H150" i="4"/>
  <c r="J150" i="4" s="1"/>
  <c r="H134" i="4"/>
  <c r="J134" i="4" s="1"/>
  <c r="H128" i="4"/>
  <c r="J128" i="4" s="1"/>
  <c r="H117" i="4"/>
  <c r="J117" i="4" s="1"/>
  <c r="H116" i="4"/>
  <c r="J116" i="4" s="1"/>
  <c r="H105" i="4"/>
  <c r="J105" i="4" s="1"/>
  <c r="H82" i="4"/>
  <c r="J82" i="4" s="1"/>
  <c r="H95" i="4"/>
  <c r="J95" i="4" s="1"/>
  <c r="H80" i="4"/>
  <c r="J80" i="4" s="1"/>
  <c r="H71" i="4"/>
  <c r="J71" i="4" s="1"/>
  <c r="H65" i="4"/>
  <c r="J65" i="4" s="1"/>
  <c r="H57" i="4"/>
  <c r="J57" i="4" s="1"/>
  <c r="H46" i="4"/>
  <c r="J46" i="4" s="1"/>
  <c r="H48" i="4"/>
  <c r="J48" i="4" s="1"/>
  <c r="H30" i="4"/>
  <c r="J30" i="4" s="1"/>
  <c r="H23" i="4"/>
  <c r="J23" i="4" s="1"/>
  <c r="H12" i="4"/>
  <c r="J12" i="4" s="1"/>
  <c r="H4" i="4"/>
  <c r="J4" i="4" s="1"/>
  <c r="I207" i="4"/>
  <c r="I118" i="4"/>
  <c r="I103" i="4"/>
  <c r="H250" i="4"/>
  <c r="J250" i="4" s="1"/>
  <c r="H249" i="4"/>
  <c r="J249" i="4" s="1"/>
  <c r="H238" i="4"/>
  <c r="J238" i="4" s="1"/>
  <c r="H239" i="4"/>
  <c r="H212" i="4"/>
  <c r="J212" i="4" s="1"/>
  <c r="H224" i="4"/>
  <c r="H204" i="4"/>
  <c r="J204" i="4" s="1"/>
  <c r="H203" i="4"/>
  <c r="J203" i="4" s="1"/>
  <c r="H188" i="4"/>
  <c r="J188" i="4" s="1"/>
  <c r="H180" i="4"/>
  <c r="J180" i="4" s="1"/>
  <c r="H171" i="4"/>
  <c r="J171" i="4" s="1"/>
  <c r="H172" i="4"/>
  <c r="J172" i="4" s="1"/>
  <c r="H157" i="4"/>
  <c r="J157" i="4" s="1"/>
  <c r="H142" i="4"/>
  <c r="J142" i="4" s="1"/>
  <c r="H144" i="4"/>
  <c r="J144" i="4" s="1"/>
  <c r="H125" i="4"/>
  <c r="J125" i="4" s="1"/>
  <c r="H129" i="4"/>
  <c r="J129" i="4" s="1"/>
  <c r="H121" i="4"/>
  <c r="J121" i="4" s="1"/>
  <c r="H114" i="4"/>
  <c r="J114" i="4" s="1"/>
  <c r="H97" i="4"/>
  <c r="J97" i="4" s="1"/>
  <c r="H86" i="4"/>
  <c r="J86" i="4" s="1"/>
  <c r="H92" i="4"/>
  <c r="J92" i="4" s="1"/>
  <c r="H69" i="4"/>
  <c r="J69" i="4" s="1"/>
  <c r="H74" i="4"/>
  <c r="J74" i="4" s="1"/>
  <c r="H50" i="4"/>
  <c r="J50" i="4" s="1"/>
  <c r="H58" i="4"/>
  <c r="J58" i="4" s="1"/>
  <c r="H47" i="4"/>
  <c r="J47" i="4" s="1"/>
  <c r="H38" i="4"/>
  <c r="J38" i="4" s="1"/>
  <c r="H31" i="4"/>
  <c r="J31" i="4" s="1"/>
  <c r="H24" i="4"/>
  <c r="J24" i="4" s="1"/>
  <c r="H10" i="4"/>
  <c r="J10" i="4" s="1"/>
  <c r="H3" i="4"/>
  <c r="J3" i="4" s="1"/>
  <c r="I239" i="4"/>
  <c r="I224" i="4"/>
  <c r="I15" i="4"/>
  <c r="I146" i="4"/>
  <c r="H98" i="4"/>
  <c r="J98" i="4" s="1"/>
  <c r="H67" i="4"/>
  <c r="J67" i="4" s="1"/>
  <c r="H41" i="4"/>
  <c r="J41" i="4" s="1"/>
  <c r="H193" i="4"/>
  <c r="J193" i="4" s="1"/>
  <c r="H103" i="4"/>
  <c r="J103" i="4" s="1"/>
  <c r="H62" i="4"/>
  <c r="J62" i="4" s="1"/>
  <c r="H33" i="4"/>
  <c r="J33" i="4" s="1"/>
  <c r="H96" i="2"/>
  <c r="J96" i="2" s="1"/>
  <c r="H176" i="2"/>
  <c r="J176" i="2" s="1"/>
  <c r="J224" i="2"/>
  <c r="H234" i="2"/>
  <c r="J234" i="2" s="1"/>
  <c r="H132" i="2"/>
  <c r="J132" i="2" s="1"/>
  <c r="H189" i="2"/>
  <c r="J189" i="2" s="1"/>
  <c r="J167" i="2"/>
  <c r="H64" i="2"/>
  <c r="H173" i="2"/>
  <c r="J173" i="2" s="1"/>
  <c r="H135" i="2"/>
  <c r="J135" i="2" s="1"/>
  <c r="J47" i="7"/>
  <c r="J8" i="7"/>
  <c r="I51" i="7"/>
  <c r="J3" i="7"/>
  <c r="I65" i="7"/>
  <c r="H198" i="7"/>
  <c r="J198" i="7" s="1"/>
  <c r="H164" i="7"/>
  <c r="J164" i="7" s="1"/>
  <c r="H86" i="7"/>
  <c r="J86" i="7" s="1"/>
  <c r="H69" i="7"/>
  <c r="J69" i="7" s="1"/>
  <c r="H81" i="7"/>
  <c r="J81" i="7" s="1"/>
  <c r="H51" i="7"/>
  <c r="H145" i="7"/>
  <c r="J145" i="7" s="1"/>
  <c r="H130" i="7"/>
  <c r="J130" i="7" s="1"/>
  <c r="H73" i="7"/>
  <c r="J73" i="7" s="1"/>
  <c r="H55" i="7"/>
  <c r="J55" i="7" s="1"/>
  <c r="H28" i="7"/>
  <c r="J28" i="7" s="1"/>
  <c r="H16" i="7"/>
  <c r="J16" i="7" s="1"/>
  <c r="H180" i="7"/>
  <c r="J180" i="7" s="1"/>
  <c r="H131" i="7"/>
  <c r="J131" i="7" s="1"/>
  <c r="H87" i="7"/>
  <c r="J87" i="7" s="1"/>
  <c r="H80" i="7"/>
  <c r="J80" i="7" s="1"/>
  <c r="H20" i="7"/>
  <c r="J20" i="7" s="1"/>
  <c r="H225" i="7"/>
  <c r="J225" i="7" s="1"/>
  <c r="H196" i="7"/>
  <c r="J196" i="7" s="1"/>
  <c r="H185" i="7"/>
  <c r="J185" i="7" s="1"/>
  <c r="H154" i="7"/>
  <c r="J154" i="7" s="1"/>
  <c r="H139" i="7"/>
  <c r="J139" i="7" s="1"/>
  <c r="H109" i="7"/>
  <c r="J109" i="7" s="1"/>
  <c r="H50" i="7"/>
  <c r="J50" i="7" s="1"/>
  <c r="H158" i="7"/>
  <c r="J158" i="7" s="1"/>
  <c r="H48" i="7"/>
  <c r="J48" i="7" s="1"/>
  <c r="H37" i="7"/>
  <c r="J37" i="7" s="1"/>
  <c r="H31" i="7"/>
  <c r="J31" i="7" s="1"/>
  <c r="H25" i="7"/>
  <c r="J25" i="7" s="1"/>
  <c r="H6" i="7"/>
  <c r="J6" i="7" s="1"/>
  <c r="H2" i="7"/>
  <c r="J2" i="7" s="1"/>
  <c r="H141" i="7"/>
  <c r="J141" i="7" s="1"/>
  <c r="H129" i="7"/>
  <c r="J129" i="7" s="1"/>
  <c r="H135" i="7"/>
  <c r="J135" i="7" s="1"/>
  <c r="H115" i="7"/>
  <c r="J115" i="7" s="1"/>
  <c r="H108" i="7"/>
  <c r="J108" i="7" s="1"/>
  <c r="H85" i="7"/>
  <c r="J85" i="7" s="1"/>
  <c r="H184" i="7"/>
  <c r="J184" i="7" s="1"/>
  <c r="H249" i="7"/>
  <c r="J249" i="7" s="1"/>
  <c r="H60" i="7"/>
  <c r="J60" i="7" s="1"/>
  <c r="H172" i="7"/>
  <c r="J172" i="7" s="1"/>
  <c r="H78" i="7"/>
  <c r="J78" i="7" s="1"/>
  <c r="H97" i="7"/>
  <c r="J97" i="7" s="1"/>
  <c r="H179" i="7"/>
  <c r="J179" i="7" s="1"/>
  <c r="H220" i="7"/>
  <c r="J220" i="7" s="1"/>
  <c r="H7" i="7"/>
  <c r="J7" i="7" s="1"/>
  <c r="H75" i="7"/>
  <c r="J75" i="7" s="1"/>
  <c r="H49" i="7"/>
  <c r="J49" i="7" s="1"/>
  <c r="H33" i="7"/>
  <c r="J33" i="7" s="1"/>
  <c r="H14" i="7"/>
  <c r="J14" i="7" s="1"/>
  <c r="H210" i="7"/>
  <c r="J210" i="7" s="1"/>
  <c r="H191" i="7"/>
  <c r="J191" i="7" s="1"/>
  <c r="H232" i="7"/>
  <c r="J232" i="7" s="1"/>
  <c r="H242" i="7"/>
  <c r="J242" i="7" s="1"/>
  <c r="H236" i="7"/>
  <c r="J236" i="7" s="1"/>
  <c r="J11" i="7"/>
  <c r="H63" i="7"/>
  <c r="J63" i="7" s="1"/>
  <c r="H252" i="7"/>
  <c r="J252" i="7" s="1"/>
  <c r="H217" i="7"/>
  <c r="J217" i="7" s="1"/>
  <c r="H143" i="7"/>
  <c r="J143" i="7" s="1"/>
  <c r="H235" i="7"/>
  <c r="J235" i="7" s="1"/>
  <c r="H43" i="7"/>
  <c r="J43" i="7" s="1"/>
  <c r="H56" i="7"/>
  <c r="J56" i="7" s="1"/>
  <c r="H188" i="7"/>
  <c r="J188" i="7" s="1"/>
  <c r="H230" i="7"/>
  <c r="J230" i="7" s="1"/>
  <c r="H32" i="7"/>
  <c r="J32" i="7" s="1"/>
  <c r="H113" i="7"/>
  <c r="J113" i="7" s="1"/>
  <c r="H124" i="7"/>
  <c r="J124" i="7" s="1"/>
  <c r="H166" i="7"/>
  <c r="J166" i="7" s="1"/>
  <c r="H213" i="7"/>
  <c r="J213" i="7" s="1"/>
  <c r="H254" i="7"/>
  <c r="J254" i="7" s="1"/>
  <c r="H128" i="7"/>
  <c r="J128" i="7" s="1"/>
  <c r="H208" i="7"/>
  <c r="J208" i="7" s="1"/>
  <c r="H95" i="7"/>
  <c r="J95" i="7" s="1"/>
  <c r="H222" i="7"/>
  <c r="J222" i="7" s="1"/>
  <c r="H241" i="7"/>
  <c r="J241" i="7" s="1"/>
  <c r="H257" i="7"/>
  <c r="J257" i="7" s="1"/>
  <c r="H45" i="7"/>
  <c r="J45" i="7" s="1"/>
  <c r="H93" i="7"/>
  <c r="J93" i="7" s="1"/>
  <c r="H177" i="7"/>
  <c r="J177" i="7" s="1"/>
  <c r="H237" i="7"/>
  <c r="J237" i="7" s="1"/>
  <c r="H92" i="7"/>
  <c r="J92" i="7" s="1"/>
  <c r="H98" i="7"/>
  <c r="J98" i="7" s="1"/>
  <c r="H102" i="7"/>
  <c r="J102" i="7" s="1"/>
  <c r="H134" i="7"/>
  <c r="J134" i="7" s="1"/>
  <c r="H169" i="7"/>
  <c r="J169" i="7" s="1"/>
  <c r="H205" i="7"/>
  <c r="J205" i="7" s="1"/>
  <c r="H234" i="7"/>
  <c r="J234" i="7" s="1"/>
  <c r="H148" i="7"/>
  <c r="J148" i="7" s="1"/>
  <c r="H175" i="7"/>
  <c r="J175" i="7" s="1"/>
  <c r="H9" i="7"/>
  <c r="J9" i="7" s="1"/>
  <c r="H15" i="7"/>
  <c r="J15" i="7" s="1"/>
  <c r="H18" i="7"/>
  <c r="J18" i="7" s="1"/>
  <c r="H36" i="7"/>
  <c r="J36" i="7" s="1"/>
  <c r="H65" i="7"/>
  <c r="H83" i="7"/>
  <c r="J83" i="7" s="1"/>
  <c r="H89" i="7"/>
  <c r="J89" i="7" s="1"/>
  <c r="H101" i="7"/>
  <c r="J101" i="7" s="1"/>
  <c r="H106" i="7"/>
  <c r="J106" i="7" s="1"/>
  <c r="H105" i="7"/>
  <c r="J105" i="7" s="1"/>
  <c r="H110" i="7"/>
  <c r="J110" i="7" s="1"/>
  <c r="H123" i="7"/>
  <c r="J123" i="7" s="1"/>
  <c r="H146" i="7"/>
  <c r="J146" i="7" s="1"/>
  <c r="H171" i="7"/>
  <c r="J171" i="7" s="1"/>
  <c r="H195" i="7"/>
  <c r="J195" i="7" s="1"/>
  <c r="H240" i="7"/>
  <c r="J240" i="7" s="1"/>
  <c r="H52" i="7"/>
  <c r="J52" i="7" s="1"/>
  <c r="H72" i="7"/>
  <c r="J72" i="7" s="1"/>
  <c r="H201" i="7"/>
  <c r="J201" i="7" s="1"/>
  <c r="H239" i="7"/>
  <c r="J239" i="7" s="1"/>
  <c r="H29" i="7"/>
  <c r="J29" i="7" s="1"/>
  <c r="H46" i="7"/>
  <c r="J46" i="7" s="1"/>
  <c r="H53" i="7"/>
  <c r="J53" i="7" s="1"/>
  <c r="H70" i="7"/>
  <c r="J70" i="7" s="1"/>
  <c r="H150" i="7"/>
  <c r="J150" i="7" s="1"/>
  <c r="H182" i="7"/>
  <c r="J182" i="7" s="1"/>
  <c r="H221" i="7"/>
  <c r="J221" i="7" s="1"/>
  <c r="H243" i="7"/>
  <c r="J243" i="7" s="1"/>
  <c r="H17" i="7"/>
  <c r="J17" i="7" s="1"/>
  <c r="H96" i="7"/>
  <c r="J96" i="7" s="1"/>
  <c r="H82" i="7"/>
  <c r="J82" i="7" s="1"/>
  <c r="H107" i="7"/>
  <c r="J107" i="7" s="1"/>
  <c r="H114" i="7"/>
  <c r="J114" i="7" s="1"/>
  <c r="H112" i="7"/>
  <c r="J112" i="7" s="1"/>
  <c r="H156" i="7"/>
  <c r="J156" i="7" s="1"/>
  <c r="H189" i="7"/>
  <c r="J189" i="7" s="1"/>
  <c r="H219" i="7"/>
  <c r="J219" i="7" s="1"/>
  <c r="H253" i="7"/>
  <c r="J253" i="7" s="1"/>
  <c r="H44" i="7"/>
  <c r="J44" i="7" s="1"/>
  <c r="H160" i="7"/>
  <c r="J160" i="7" s="1"/>
  <c r="H187" i="7"/>
  <c r="J187" i="7" s="1"/>
  <c r="H215" i="7"/>
  <c r="J215" i="7" s="1"/>
  <c r="H255" i="7"/>
  <c r="J255" i="7" s="1"/>
  <c r="H23" i="7"/>
  <c r="J23" i="7" s="1"/>
  <c r="H30" i="7"/>
  <c r="J30" i="7" s="1"/>
  <c r="H40" i="7"/>
  <c r="J40" i="7" s="1"/>
  <c r="H57" i="7"/>
  <c r="J57" i="7" s="1"/>
  <c r="H77" i="7"/>
  <c r="J77" i="7" s="1"/>
  <c r="H88" i="7"/>
  <c r="J88" i="7" s="1"/>
  <c r="H99" i="7"/>
  <c r="J99" i="7" s="1"/>
  <c r="H103" i="7"/>
  <c r="J103" i="7" s="1"/>
  <c r="H118" i="7"/>
  <c r="J118" i="7" s="1"/>
  <c r="H133" i="7"/>
  <c r="J133" i="7" s="1"/>
  <c r="H163" i="7"/>
  <c r="J163" i="7" s="1"/>
  <c r="H190" i="7"/>
  <c r="J190" i="7" s="1"/>
  <c r="H211" i="7"/>
  <c r="J211" i="7" s="1"/>
  <c r="H250" i="7"/>
  <c r="J250" i="7" s="1"/>
  <c r="H21" i="7"/>
  <c r="J21" i="7" s="1"/>
  <c r="H42" i="7"/>
  <c r="J42" i="7" s="1"/>
  <c r="H58" i="7"/>
  <c r="J58" i="7" s="1"/>
  <c r="H74" i="7"/>
  <c r="J74" i="7" s="1"/>
  <c r="H91" i="7"/>
  <c r="J91" i="7" s="1"/>
  <c r="H121" i="7"/>
  <c r="J121" i="7" s="1"/>
  <c r="H138" i="7"/>
  <c r="J138" i="7" s="1"/>
  <c r="H161" i="7"/>
  <c r="J161" i="7" s="1"/>
  <c r="H197" i="7"/>
  <c r="J197" i="7" s="1"/>
  <c r="H227" i="7"/>
  <c r="J227" i="7" s="1"/>
  <c r="H7" i="4"/>
  <c r="J7" i="4" s="1"/>
  <c r="H248" i="4"/>
  <c r="J248" i="4" s="1"/>
  <c r="H253" i="4"/>
  <c r="J253" i="4" s="1"/>
  <c r="H233" i="4"/>
  <c r="J233" i="4" s="1"/>
  <c r="H235" i="4"/>
  <c r="J235" i="4" s="1"/>
  <c r="H216" i="4"/>
  <c r="J216" i="4" s="1"/>
  <c r="H222" i="4"/>
  <c r="J222" i="4" s="1"/>
  <c r="H196" i="4"/>
  <c r="J196" i="4" s="1"/>
  <c r="H185" i="4"/>
  <c r="J185" i="4" s="1"/>
  <c r="H189" i="4"/>
  <c r="J189" i="4" s="1"/>
  <c r="H179" i="4"/>
  <c r="J179" i="4" s="1"/>
  <c r="H165" i="4"/>
  <c r="J165" i="4" s="1"/>
  <c r="H163" i="4"/>
  <c r="J163" i="4" s="1"/>
  <c r="H156" i="4"/>
  <c r="J156" i="4" s="1"/>
  <c r="H138" i="4"/>
  <c r="J138" i="4" s="1"/>
  <c r="H140" i="4"/>
  <c r="J140" i="4" s="1"/>
  <c r="H111" i="4"/>
  <c r="J111" i="4" s="1"/>
  <c r="H115" i="4"/>
  <c r="J115" i="4" s="1"/>
  <c r="H104" i="4"/>
  <c r="J104" i="4" s="1"/>
  <c r="H93" i="4"/>
  <c r="J93" i="4" s="1"/>
  <c r="H88" i="4"/>
  <c r="J88" i="4" s="1"/>
  <c r="H76" i="4"/>
  <c r="J76" i="4" s="1"/>
  <c r="H61" i="4"/>
  <c r="J61" i="4" s="1"/>
  <c r="H53" i="4"/>
  <c r="J53" i="4" s="1"/>
  <c r="H49" i="4"/>
  <c r="J49" i="4" s="1"/>
  <c r="H29" i="4"/>
  <c r="J29" i="4" s="1"/>
  <c r="H28" i="4"/>
  <c r="J28" i="4" s="1"/>
  <c r="H13" i="4"/>
  <c r="J13" i="4" s="1"/>
  <c r="H243" i="4"/>
  <c r="J243" i="4" s="1"/>
  <c r="H247" i="4"/>
  <c r="J247" i="4" s="1"/>
  <c r="H240" i="4"/>
  <c r="J240" i="4" s="1"/>
  <c r="H232" i="4"/>
  <c r="J232" i="4" s="1"/>
  <c r="H217" i="4"/>
  <c r="J217" i="4" s="1"/>
  <c r="H220" i="4"/>
  <c r="J220" i="4" s="1"/>
  <c r="H207" i="4"/>
  <c r="J207" i="4" s="1"/>
  <c r="H198" i="4"/>
  <c r="J198" i="4" s="1"/>
  <c r="H191" i="4"/>
  <c r="J191" i="4" s="1"/>
  <c r="H175" i="4"/>
  <c r="J175" i="4" s="1"/>
  <c r="H168" i="4"/>
  <c r="J168" i="4" s="1"/>
  <c r="H164" i="4"/>
  <c r="J164" i="4" s="1"/>
  <c r="H139" i="4"/>
  <c r="J139" i="4" s="1"/>
  <c r="H143" i="4"/>
  <c r="J143" i="4" s="1"/>
  <c r="H127" i="4"/>
  <c r="J127" i="4" s="1"/>
  <c r="H123" i="4"/>
  <c r="J123" i="4" s="1"/>
  <c r="H118" i="4"/>
  <c r="H108" i="4"/>
  <c r="J108" i="4" s="1"/>
  <c r="H90" i="4"/>
  <c r="J90" i="4" s="1"/>
  <c r="H66" i="4"/>
  <c r="J66" i="4" s="1"/>
  <c r="H81" i="4"/>
  <c r="J81" i="4" s="1"/>
  <c r="H63" i="4"/>
  <c r="J63" i="4" s="1"/>
  <c r="H40" i="4"/>
  <c r="J40" i="4" s="1"/>
  <c r="H34" i="4"/>
  <c r="J34" i="4" s="1"/>
  <c r="H19" i="4"/>
  <c r="J19" i="4" s="1"/>
  <c r="H16" i="4"/>
  <c r="J16" i="4" s="1"/>
  <c r="H17" i="4"/>
  <c r="J17" i="4" s="1"/>
  <c r="H244" i="4"/>
  <c r="J244" i="4" s="1"/>
  <c r="H229" i="4"/>
  <c r="J229" i="4" s="1"/>
  <c r="H209" i="4"/>
  <c r="J209" i="4" s="1"/>
  <c r="H183" i="4"/>
  <c r="J183" i="4" s="1"/>
  <c r="H159" i="4"/>
  <c r="J159" i="4" s="1"/>
  <c r="H131" i="4"/>
  <c r="J131" i="4" s="1"/>
  <c r="H99" i="4"/>
  <c r="J99" i="4" s="1"/>
  <c r="H94" i="4"/>
  <c r="J94" i="4" s="1"/>
  <c r="H73" i="4"/>
  <c r="J73" i="4" s="1"/>
  <c r="H51" i="4"/>
  <c r="J51" i="4" s="1"/>
  <c r="H43" i="4"/>
  <c r="J43" i="4" s="1"/>
  <c r="H15" i="4"/>
  <c r="H251" i="4"/>
  <c r="J251" i="4" s="1"/>
  <c r="H211" i="4"/>
  <c r="J211" i="4" s="1"/>
  <c r="H206" i="4"/>
  <c r="J206" i="4" s="1"/>
  <c r="H170" i="4"/>
  <c r="J170" i="4" s="1"/>
  <c r="H137" i="4"/>
  <c r="J137" i="4" s="1"/>
  <c r="H124" i="4"/>
  <c r="J124" i="4" s="1"/>
  <c r="H106" i="4"/>
  <c r="J106" i="4" s="1"/>
  <c r="H68" i="4"/>
  <c r="J68" i="4" s="1"/>
  <c r="H36" i="4"/>
  <c r="J36" i="4" s="1"/>
  <c r="H25" i="4"/>
  <c r="J25" i="4" s="1"/>
  <c r="H2" i="4"/>
  <c r="J2" i="4" s="1"/>
  <c r="H245" i="4"/>
  <c r="J245" i="4" s="1"/>
  <c r="H252" i="4"/>
  <c r="J252" i="4" s="1"/>
  <c r="H234" i="4"/>
  <c r="J234" i="4" s="1"/>
  <c r="H226" i="4"/>
  <c r="J226" i="4" s="1"/>
  <c r="H215" i="4"/>
  <c r="J215" i="4" s="1"/>
  <c r="H219" i="4"/>
  <c r="J219" i="4" s="1"/>
  <c r="H202" i="4"/>
  <c r="J202" i="4" s="1"/>
  <c r="H208" i="4"/>
  <c r="J208" i="4" s="1"/>
  <c r="H194" i="4"/>
  <c r="J194" i="4" s="1"/>
  <c r="H182" i="4"/>
  <c r="J182" i="4" s="1"/>
  <c r="H178" i="4"/>
  <c r="J178" i="4" s="1"/>
  <c r="H158" i="4"/>
  <c r="J158" i="4" s="1"/>
  <c r="H162" i="4"/>
  <c r="J162" i="4" s="1"/>
  <c r="H149" i="4"/>
  <c r="J149" i="4" s="1"/>
  <c r="H146" i="4"/>
  <c r="H130" i="4"/>
  <c r="J130" i="4" s="1"/>
  <c r="H132" i="4"/>
  <c r="J132" i="4" s="1"/>
  <c r="H122" i="4"/>
  <c r="J122" i="4" s="1"/>
  <c r="H109" i="4"/>
  <c r="J109" i="4" s="1"/>
  <c r="H102" i="4"/>
  <c r="J102" i="4" s="1"/>
  <c r="H85" i="4"/>
  <c r="J85" i="4" s="1"/>
  <c r="H83" i="4"/>
  <c r="J83" i="4" s="1"/>
  <c r="H70" i="4"/>
  <c r="J70" i="4" s="1"/>
  <c r="H72" i="4"/>
  <c r="J72" i="4" s="1"/>
  <c r="H54" i="4"/>
  <c r="J54" i="4" s="1"/>
  <c r="H55" i="4"/>
  <c r="J55" i="4" s="1"/>
  <c r="H42" i="4"/>
  <c r="J42" i="4" s="1"/>
  <c r="H44" i="4"/>
  <c r="J44" i="4" s="1"/>
  <c r="H18" i="4"/>
  <c r="J18" i="4" s="1"/>
  <c r="H22" i="4"/>
  <c r="J22" i="4" s="1"/>
  <c r="H9" i="4"/>
  <c r="J9" i="4" s="1"/>
  <c r="H6" i="4"/>
  <c r="J6" i="4" s="1"/>
  <c r="H236" i="4"/>
  <c r="J236" i="4" s="1"/>
  <c r="H214" i="4"/>
  <c r="J214" i="4" s="1"/>
  <c r="H184" i="4"/>
  <c r="J184" i="4" s="1"/>
  <c r="H174" i="4"/>
  <c r="J174" i="4" s="1"/>
  <c r="H147" i="4"/>
  <c r="J147" i="4" s="1"/>
  <c r="H120" i="4"/>
  <c r="J120" i="4" s="1"/>
  <c r="H96" i="4"/>
  <c r="J96" i="4" s="1"/>
  <c r="H56" i="4"/>
  <c r="J56" i="4" s="1"/>
  <c r="H27" i="4"/>
  <c r="J27" i="4" s="1"/>
  <c r="H257" i="4"/>
  <c r="J257" i="4" s="1"/>
  <c r="H255" i="4"/>
  <c r="J255" i="4" s="1"/>
  <c r="H227" i="4"/>
  <c r="J227" i="4" s="1"/>
  <c r="H230" i="4"/>
  <c r="J230" i="4" s="1"/>
  <c r="H223" i="4"/>
  <c r="J223" i="4" s="1"/>
  <c r="H221" i="4"/>
  <c r="J221" i="4" s="1"/>
  <c r="H201" i="4"/>
  <c r="J201" i="4" s="1"/>
  <c r="H195" i="4"/>
  <c r="J195" i="4" s="1"/>
  <c r="H187" i="4"/>
  <c r="J187" i="4" s="1"/>
  <c r="H176" i="4"/>
  <c r="J176" i="4" s="1"/>
  <c r="H169" i="4"/>
  <c r="J169" i="4" s="1"/>
  <c r="H151" i="4"/>
  <c r="J151" i="4" s="1"/>
  <c r="H152" i="4"/>
  <c r="J152" i="4" s="1"/>
  <c r="H148" i="4"/>
  <c r="J148" i="4" s="1"/>
  <c r="H145" i="4"/>
  <c r="J145" i="4" s="1"/>
  <c r="H133" i="4"/>
  <c r="J133" i="4" s="1"/>
  <c r="H119" i="4"/>
  <c r="J119" i="4" s="1"/>
  <c r="H113" i="4"/>
  <c r="J113" i="4" s="1"/>
  <c r="H107" i="4"/>
  <c r="J107" i="4" s="1"/>
  <c r="H100" i="4"/>
  <c r="J100" i="4" s="1"/>
  <c r="H91" i="4"/>
  <c r="J91" i="4" s="1"/>
  <c r="H84" i="4"/>
  <c r="J84" i="4" s="1"/>
  <c r="H75" i="4"/>
  <c r="J75" i="4" s="1"/>
  <c r="H78" i="4"/>
  <c r="J78" i="4" s="1"/>
  <c r="H59" i="4"/>
  <c r="J59" i="4" s="1"/>
  <c r="H52" i="4"/>
  <c r="J52" i="4" s="1"/>
  <c r="H37" i="4"/>
  <c r="J37" i="4" s="1"/>
  <c r="H45" i="4"/>
  <c r="J45" i="4" s="1"/>
  <c r="H32" i="4"/>
  <c r="J32" i="4" s="1"/>
  <c r="H21" i="4"/>
  <c r="J21" i="4" s="1"/>
  <c r="H11" i="4"/>
  <c r="J11" i="4" s="1"/>
  <c r="H5" i="4"/>
  <c r="J5" i="4" s="1"/>
  <c r="H73" i="2"/>
  <c r="J73" i="2" s="1"/>
  <c r="H39" i="2"/>
  <c r="J39" i="2" s="1"/>
  <c r="J252" i="2"/>
  <c r="H247" i="2"/>
  <c r="J247" i="2" s="1"/>
  <c r="H112" i="2"/>
  <c r="J112" i="2" s="1"/>
  <c r="H85" i="2"/>
  <c r="J85" i="2" s="1"/>
  <c r="H77" i="2"/>
  <c r="J77" i="2" s="1"/>
  <c r="H70" i="2"/>
  <c r="J70" i="2" s="1"/>
  <c r="H54" i="2"/>
  <c r="J54" i="2" s="1"/>
  <c r="H238" i="2"/>
  <c r="J238" i="2" s="1"/>
  <c r="J120" i="2"/>
  <c r="H257" i="2"/>
  <c r="J257" i="2" s="1"/>
  <c r="H178" i="2"/>
  <c r="J178" i="2" s="1"/>
  <c r="H237" i="2"/>
  <c r="J237" i="2" s="1"/>
  <c r="H3" i="2"/>
  <c r="J3" i="2" s="1"/>
  <c r="H11" i="2"/>
  <c r="J11" i="2" s="1"/>
  <c r="H19" i="2"/>
  <c r="J19" i="2" s="1"/>
  <c r="H26" i="2"/>
  <c r="J26" i="2" s="1"/>
  <c r="H27" i="2"/>
  <c r="J27" i="2" s="1"/>
  <c r="H101" i="2"/>
  <c r="J101" i="2" s="1"/>
  <c r="H110" i="2"/>
  <c r="J110" i="2" s="1"/>
  <c r="H50" i="2"/>
  <c r="J50" i="2" s="1"/>
  <c r="H57" i="2"/>
  <c r="J57" i="2" s="1"/>
  <c r="H66" i="2"/>
  <c r="J66" i="2" s="1"/>
  <c r="H74" i="2"/>
  <c r="J74" i="2" s="1"/>
  <c r="H90" i="2"/>
  <c r="J90" i="2" s="1"/>
  <c r="H99" i="2"/>
  <c r="J99" i="2" s="1"/>
  <c r="H108" i="2"/>
  <c r="J108" i="2" s="1"/>
  <c r="H116" i="2"/>
  <c r="J116" i="2" s="1"/>
  <c r="H137" i="2"/>
  <c r="J137" i="2" s="1"/>
  <c r="H190" i="2"/>
  <c r="J190" i="2" s="1"/>
  <c r="H202" i="2"/>
  <c r="H22" i="2"/>
  <c r="J22" i="2" s="1"/>
  <c r="H199" i="2"/>
  <c r="J199" i="2" s="1"/>
  <c r="H231" i="2"/>
  <c r="J231" i="2" s="1"/>
  <c r="H240" i="2"/>
  <c r="J240" i="2" s="1"/>
  <c r="H16" i="2"/>
  <c r="H32" i="2"/>
  <c r="J32" i="2" s="1"/>
  <c r="H46" i="2"/>
  <c r="J46" i="2" s="1"/>
  <c r="J91" i="2"/>
  <c r="H44" i="2"/>
  <c r="J44" i="2" s="1"/>
  <c r="H150" i="2"/>
  <c r="J150" i="2" s="1"/>
  <c r="H87" i="2"/>
  <c r="J87" i="2" s="1"/>
  <c r="H212" i="2"/>
  <c r="J212" i="2" s="1"/>
  <c r="H220" i="2"/>
  <c r="J220" i="2" s="1"/>
  <c r="H36" i="2"/>
  <c r="J36" i="2" s="1"/>
  <c r="H43" i="2"/>
  <c r="J43" i="2" s="1"/>
  <c r="J256" i="2"/>
  <c r="H72" i="2"/>
  <c r="H78" i="2"/>
  <c r="J78" i="2" s="1"/>
  <c r="H145" i="2"/>
  <c r="J145" i="2" s="1"/>
  <c r="H40" i="2"/>
  <c r="J40" i="2" s="1"/>
  <c r="H100" i="2"/>
  <c r="J100" i="2" s="1"/>
  <c r="H180" i="2"/>
  <c r="J180" i="2" s="1"/>
  <c r="H130" i="2"/>
  <c r="J130" i="2" s="1"/>
  <c r="H154" i="2"/>
  <c r="J154" i="2" s="1"/>
  <c r="H171" i="2"/>
  <c r="J171" i="2" s="1"/>
  <c r="H217" i="2"/>
  <c r="J217" i="2" s="1"/>
  <c r="H232" i="2"/>
  <c r="J232" i="2" s="1"/>
  <c r="H37" i="2"/>
  <c r="H59" i="2"/>
  <c r="J59" i="2" s="1"/>
  <c r="H67" i="2"/>
  <c r="J67" i="2" s="1"/>
  <c r="H93" i="2"/>
  <c r="J93" i="2" s="1"/>
  <c r="H249" i="2"/>
  <c r="J249" i="2" s="1"/>
  <c r="H251" i="2"/>
  <c r="J251" i="2" s="1"/>
  <c r="H15" i="2"/>
  <c r="J15" i="2" s="1"/>
  <c r="H95" i="2"/>
  <c r="J95" i="2" s="1"/>
  <c r="H158" i="2"/>
  <c r="J158" i="2" s="1"/>
  <c r="H80" i="2"/>
  <c r="J80" i="2" s="1"/>
  <c r="H129" i="2"/>
  <c r="J129" i="2" s="1"/>
  <c r="H138" i="2"/>
  <c r="H161" i="2"/>
  <c r="J161" i="2" s="1"/>
  <c r="H188" i="2"/>
  <c r="J188" i="2" s="1"/>
  <c r="H197" i="2"/>
  <c r="J197" i="2" s="1"/>
  <c r="H203" i="2"/>
  <c r="J203" i="2" s="1"/>
  <c r="H211" i="2"/>
  <c r="J211" i="2" s="1"/>
  <c r="H222" i="2"/>
  <c r="H81" i="2"/>
  <c r="J81" i="2" s="1"/>
  <c r="H86" i="2"/>
  <c r="J86" i="2" s="1"/>
  <c r="H187" i="2"/>
  <c r="J187" i="2" s="1"/>
  <c r="H55" i="2"/>
  <c r="J55" i="2" s="1"/>
  <c r="H122" i="2"/>
  <c r="J122" i="2" s="1"/>
  <c r="H144" i="2"/>
  <c r="J144" i="2" s="1"/>
  <c r="H181" i="2"/>
  <c r="J181" i="2" s="1"/>
  <c r="H4" i="2"/>
  <c r="J4" i="2" s="1"/>
  <c r="H68" i="2"/>
  <c r="J68" i="2" s="1"/>
  <c r="H25" i="2"/>
  <c r="J25" i="2" s="1"/>
  <c r="H165" i="2"/>
  <c r="J165" i="2" s="1"/>
  <c r="H175" i="2"/>
  <c r="J175" i="2" s="1"/>
  <c r="H206" i="2"/>
  <c r="J206" i="2" s="1"/>
  <c r="H243" i="2"/>
  <c r="J243" i="2" s="1"/>
  <c r="H160" i="2"/>
  <c r="J160" i="2" s="1"/>
  <c r="H155" i="2"/>
  <c r="J155" i="2" s="1"/>
  <c r="H194" i="2"/>
  <c r="J194" i="2" s="1"/>
  <c r="J149" i="2"/>
  <c r="H45" i="2"/>
  <c r="J45" i="2" s="1"/>
  <c r="H102" i="2"/>
  <c r="H124" i="2"/>
  <c r="J124" i="2" s="1"/>
  <c r="H215" i="2"/>
  <c r="J215" i="2" s="1"/>
  <c r="H126" i="2"/>
  <c r="J126" i="2" s="1"/>
  <c r="H133" i="2"/>
  <c r="J133" i="2" s="1"/>
  <c r="H140" i="2"/>
  <c r="J140" i="2" s="1"/>
  <c r="H192" i="2"/>
  <c r="J192" i="2" s="1"/>
  <c r="H204" i="2"/>
  <c r="J204" i="2" s="1"/>
  <c r="H228" i="2"/>
  <c r="J228" i="2" s="1"/>
  <c r="H58" i="2"/>
  <c r="J58" i="2" s="1"/>
  <c r="H148" i="2"/>
  <c r="J148" i="2" s="1"/>
  <c r="H156" i="2"/>
  <c r="H163" i="2"/>
  <c r="J163" i="2" s="1"/>
  <c r="H200" i="2"/>
  <c r="J200" i="2" s="1"/>
  <c r="H216" i="2"/>
  <c r="J216" i="2" s="1"/>
  <c r="J230" i="2"/>
  <c r="H239" i="2"/>
  <c r="J239" i="2" s="1"/>
  <c r="H117" i="2"/>
  <c r="J117" i="2" s="1"/>
  <c r="H169" i="2"/>
  <c r="J169" i="2" s="1"/>
  <c r="H127" i="2"/>
  <c r="J127" i="2" s="1"/>
  <c r="H177" i="2"/>
  <c r="J177" i="2" s="1"/>
  <c r="H183" i="2"/>
  <c r="H185" i="2"/>
  <c r="H213" i="2"/>
  <c r="J213" i="2" s="1"/>
  <c r="H235" i="2"/>
  <c r="J235" i="2" s="1"/>
  <c r="H123" i="2"/>
  <c r="J123" i="2" s="1"/>
  <c r="H179" i="2"/>
  <c r="J179" i="2" s="1"/>
  <c r="H131" i="2"/>
  <c r="J131" i="2" s="1"/>
  <c r="H141" i="2"/>
  <c r="J141" i="2" s="1"/>
  <c r="H159" i="2"/>
  <c r="J159" i="2" s="1"/>
  <c r="H196" i="2"/>
  <c r="J196" i="2" s="1"/>
  <c r="H31" i="2"/>
  <c r="J31" i="2" s="1"/>
  <c r="H47" i="2"/>
  <c r="J47" i="2" s="1"/>
  <c r="H61" i="2"/>
  <c r="J61" i="2" s="1"/>
  <c r="H143" i="2"/>
  <c r="J143" i="2" s="1"/>
  <c r="J139" i="2"/>
  <c r="H166" i="2"/>
  <c r="J166" i="2" s="1"/>
  <c r="H201" i="2"/>
  <c r="J201" i="2" s="1"/>
  <c r="H229" i="2"/>
  <c r="J229" i="2" s="1"/>
  <c r="H7" i="2"/>
  <c r="J7" i="2" s="1"/>
  <c r="H89" i="2"/>
  <c r="J89" i="2" s="1"/>
  <c r="H41" i="2"/>
  <c r="J41" i="2" s="1"/>
  <c r="H134" i="2"/>
  <c r="J134" i="2" s="1"/>
  <c r="H146" i="2"/>
  <c r="J146" i="2" s="1"/>
  <c r="H174" i="2"/>
  <c r="H198" i="2"/>
  <c r="J198" i="2" s="1"/>
  <c r="H225" i="2"/>
  <c r="J225" i="2" s="1"/>
  <c r="H18" i="2"/>
  <c r="J18" i="2" s="1"/>
  <c r="H20" i="2"/>
  <c r="J20" i="2" s="1"/>
  <c r="H23" i="2"/>
  <c r="J23" i="2" s="1"/>
  <c r="H28" i="2"/>
  <c r="J28" i="2" s="1"/>
  <c r="H33" i="2"/>
  <c r="J33" i="2" s="1"/>
  <c r="H65" i="2"/>
  <c r="J65" i="2" s="1"/>
  <c r="H83" i="2"/>
  <c r="J83" i="2" s="1"/>
  <c r="H107" i="2"/>
  <c r="J107" i="2" s="1"/>
  <c r="H106" i="2"/>
  <c r="J106" i="2" s="1"/>
  <c r="H245" i="2"/>
  <c r="J245" i="2" s="1"/>
  <c r="H142" i="2"/>
  <c r="J142" i="2" s="1"/>
  <c r="H153" i="2"/>
  <c r="J153" i="2" s="1"/>
  <c r="H168" i="2"/>
  <c r="J168" i="2" s="1"/>
  <c r="H186" i="2"/>
  <c r="J186" i="2" s="1"/>
  <c r="H191" i="2"/>
  <c r="J191" i="2" s="1"/>
  <c r="H210" i="2"/>
  <c r="J210" i="2" s="1"/>
  <c r="H10" i="2"/>
  <c r="H62" i="2"/>
  <c r="J62" i="2" s="1"/>
  <c r="J113" i="2"/>
  <c r="H125" i="2"/>
  <c r="J125" i="2" s="1"/>
  <c r="H147" i="2"/>
  <c r="J147" i="2" s="1"/>
  <c r="H157" i="2"/>
  <c r="J157" i="2" s="1"/>
  <c r="H182" i="2"/>
  <c r="J182" i="2" s="1"/>
  <c r="H184" i="2"/>
  <c r="J184" i="2" s="1"/>
  <c r="H97" i="2"/>
  <c r="J97" i="2" s="1"/>
  <c r="H109" i="2"/>
  <c r="J109" i="2" s="1"/>
  <c r="H119" i="2"/>
  <c r="H248" i="2"/>
  <c r="J248" i="2" s="1"/>
  <c r="H254" i="2"/>
  <c r="J254" i="2" s="1"/>
  <c r="H128" i="2"/>
  <c r="J128" i="2" s="1"/>
  <c r="H151" i="2"/>
  <c r="J151" i="2" s="1"/>
  <c r="H164" i="2"/>
  <c r="J164" i="2" s="1"/>
  <c r="H172" i="2"/>
  <c r="J172" i="2" s="1"/>
  <c r="H205" i="2"/>
  <c r="J205" i="2" s="1"/>
  <c r="H207" i="2"/>
  <c r="J207" i="2" s="1"/>
  <c r="H214" i="2"/>
  <c r="J214" i="2" s="1"/>
  <c r="H221" i="2"/>
  <c r="J221" i="2" s="1"/>
  <c r="H6" i="2"/>
  <c r="J6" i="2" s="1"/>
  <c r="H14" i="2"/>
  <c r="J14" i="2" s="1"/>
  <c r="H52" i="2"/>
  <c r="J52" i="2" s="1"/>
  <c r="H82" i="2"/>
  <c r="J82" i="2" s="1"/>
  <c r="H104" i="2"/>
  <c r="J104" i="2" s="1"/>
  <c r="H114" i="2"/>
  <c r="J114" i="2" s="1"/>
  <c r="H244" i="2"/>
  <c r="H253" i="2"/>
  <c r="J253" i="2" s="1"/>
  <c r="H8" i="2"/>
  <c r="J8" i="2" s="1"/>
  <c r="H48" i="2"/>
  <c r="J48" i="2" s="1"/>
  <c r="H79" i="2"/>
  <c r="J79" i="2" s="1"/>
  <c r="H111" i="2"/>
  <c r="J111" i="2" s="1"/>
  <c r="H42" i="2"/>
  <c r="J42" i="2" s="1"/>
  <c r="H75" i="2"/>
  <c r="J75" i="2" s="1"/>
  <c r="H170" i="2"/>
  <c r="J170" i="2" s="1"/>
  <c r="H208" i="2"/>
  <c r="J208" i="2" s="1"/>
  <c r="H218" i="2"/>
  <c r="J218" i="2" s="1"/>
  <c r="H2" i="2"/>
  <c r="J2" i="2" s="1"/>
  <c r="H17" i="2"/>
  <c r="J17" i="2" s="1"/>
  <c r="H34" i="2"/>
  <c r="J34" i="2" s="1"/>
  <c r="H38" i="2"/>
  <c r="H69" i="2"/>
  <c r="J69" i="2" s="1"/>
  <c r="H103" i="2"/>
  <c r="J103" i="2" s="1"/>
  <c r="H255" i="2"/>
  <c r="J255" i="2" s="1"/>
  <c r="H227" i="2"/>
  <c r="J227" i="2" s="1"/>
  <c r="H21" i="2"/>
  <c r="J21" i="2" s="1"/>
  <c r="H71" i="2"/>
  <c r="J71" i="2" s="1"/>
  <c r="H98" i="2"/>
  <c r="J98" i="2" s="1"/>
  <c r="H250" i="2"/>
  <c r="J250" i="2" s="1"/>
  <c r="H12" i="2"/>
  <c r="J12" i="2" s="1"/>
  <c r="H162" i="2"/>
  <c r="J162" i="2" s="1"/>
  <c r="H195" i="2"/>
  <c r="J195" i="2" s="1"/>
  <c r="H223" i="2"/>
  <c r="J223" i="2" s="1"/>
  <c r="H233" i="2"/>
  <c r="J233" i="2" s="1"/>
  <c r="H9" i="2"/>
  <c r="J9" i="2" s="1"/>
  <c r="H24" i="2"/>
  <c r="H60" i="2"/>
  <c r="J60" i="2" s="1"/>
  <c r="H94" i="2"/>
  <c r="J94" i="2" s="1"/>
  <c r="H246" i="2"/>
  <c r="J246" i="2" s="1"/>
  <c r="H105" i="2"/>
  <c r="J105" i="2" s="1"/>
  <c r="H193" i="2"/>
  <c r="J193" i="2" s="1"/>
  <c r="H209" i="2"/>
  <c r="J209" i="2" s="1"/>
  <c r="H236" i="2"/>
  <c r="H13" i="2"/>
  <c r="J13" i="2" s="1"/>
  <c r="H30" i="2"/>
  <c r="J30" i="2" s="1"/>
  <c r="H56" i="2"/>
  <c r="J56" i="2" s="1"/>
  <c r="H88" i="2"/>
  <c r="J88" i="2" s="1"/>
  <c r="H242" i="2"/>
  <c r="J242" i="2" s="1"/>
  <c r="H241" i="2"/>
  <c r="J241" i="2" s="1"/>
  <c r="H29" i="2"/>
  <c r="J29" i="2" s="1"/>
  <c r="H53" i="2"/>
  <c r="J53" i="2" s="1"/>
  <c r="H84" i="2"/>
  <c r="J84" i="2" s="1"/>
  <c r="H118" i="2"/>
  <c r="J118" i="2" s="1"/>
  <c r="H5" i="2"/>
  <c r="J5" i="2" s="1"/>
  <c r="H63" i="2"/>
  <c r="J63" i="2" s="1"/>
  <c r="H92" i="2"/>
  <c r="J92" i="2" s="1"/>
  <c r="H115" i="2"/>
  <c r="J115" i="2" s="1"/>
  <c r="J118" i="4" l="1"/>
  <c r="J239" i="4"/>
  <c r="J146" i="4"/>
  <c r="J15" i="4"/>
  <c r="J224" i="4"/>
  <c r="J183" i="2"/>
  <c r="J156" i="2"/>
  <c r="J222" i="2"/>
  <c r="J244" i="2"/>
  <c r="J10" i="2"/>
  <c r="J102" i="2"/>
  <c r="J64" i="2"/>
  <c r="J236" i="2"/>
  <c r="J37" i="2"/>
  <c r="J72" i="2"/>
  <c r="J174" i="2"/>
  <c r="J185" i="2"/>
  <c r="J16" i="2"/>
  <c r="J38" i="2"/>
  <c r="J51" i="7"/>
  <c r="J65" i="7"/>
  <c r="J24" i="2"/>
  <c r="J202" i="2"/>
  <c r="J119" i="2"/>
  <c r="J138" i="2"/>
</calcChain>
</file>

<file path=xl/sharedStrings.xml><?xml version="1.0" encoding="utf-8"?>
<sst xmlns="http://schemas.openxmlformats.org/spreadsheetml/2006/main" count="5597" uniqueCount="79">
  <si>
    <t>Week</t>
  </si>
  <si>
    <t>Home_Team</t>
  </si>
  <si>
    <t>Away_Team</t>
  </si>
  <si>
    <t>Capacity</t>
  </si>
  <si>
    <t>Attendance</t>
  </si>
  <si>
    <t>percent_filled</t>
  </si>
  <si>
    <t>home_attendance_avg</t>
  </si>
  <si>
    <t>game_dif</t>
  </si>
  <si>
    <t>Assumptions</t>
  </si>
  <si>
    <t>Jacksonville Jaguars</t>
  </si>
  <si>
    <t>Houston Texans</t>
  </si>
  <si>
    <t>Y</t>
  </si>
  <si>
    <t>Raised Cowboys cap to 92500 (in between listed cap of 80k and expanded cap of 105k)</t>
  </si>
  <si>
    <t>Los Angeles Rams</t>
  </si>
  <si>
    <t>Cincinnati Bengals</t>
  </si>
  <si>
    <t>Tampa Bay Buccaneers</t>
  </si>
  <si>
    <t>Carolina Panthers</t>
  </si>
  <si>
    <t>Made note of international games which will be ignored during analysis</t>
  </si>
  <si>
    <t>Oakland Raiders</t>
  </si>
  <si>
    <t>Chicago Bears</t>
  </si>
  <si>
    <t>Los Angeles Chargers</t>
  </si>
  <si>
    <t>Kansas City Chiefs</t>
  </si>
  <si>
    <t>Denver Broncos</t>
  </si>
  <si>
    <t>Cleveland Browns</t>
  </si>
  <si>
    <t>Philadelphia Eagles</t>
  </si>
  <si>
    <t>Baltimore Ravens</t>
  </si>
  <si>
    <t>New England Patriots</t>
  </si>
  <si>
    <t>Seattle Seahawks</t>
  </si>
  <si>
    <t>Arizona Cardinals</t>
  </si>
  <si>
    <t>San Francisco 49ers</t>
  </si>
  <si>
    <t>Minnesota Vikings</t>
  </si>
  <si>
    <t>Tennessee Titans</t>
  </si>
  <si>
    <t>Detroit Lions</t>
  </si>
  <si>
    <t>Buffalo Bills</t>
  </si>
  <si>
    <t>Washington Redskins</t>
  </si>
  <si>
    <t>Miami Dolphins</t>
  </si>
  <si>
    <t>New York Jets</t>
  </si>
  <si>
    <t>New York Giants</t>
  </si>
  <si>
    <t>Dallas Cowboys</t>
  </si>
  <si>
    <t>Pittsburgh Steelers</t>
  </si>
  <si>
    <t>Indianapolis Colts</t>
  </si>
  <si>
    <t>Green Bay Packers</t>
  </si>
  <si>
    <t>Atlanta Falcons</t>
  </si>
  <si>
    <t>New Orleans Saints</t>
  </si>
  <si>
    <t>Tm</t>
  </si>
  <si>
    <t>Total</t>
  </si>
  <si>
    <t>Home</t>
  </si>
  <si>
    <t>Home_Filled_Avg</t>
  </si>
  <si>
    <t>Away</t>
  </si>
  <si>
    <t>Bye</t>
  </si>
  <si>
    <t>game_percent_dif</t>
  </si>
  <si>
    <t>game_percent_filled</t>
  </si>
  <si>
    <t>Same for 49ers 71750 (listed cap was 68500, expanded was 75000)</t>
  </si>
  <si>
    <t>Same for Falcons 73000 (listed as 71000, but expanded was 75000)</t>
  </si>
  <si>
    <t>Steps</t>
  </si>
  <si>
    <t>calculate home_filled_avg (avg home stadium capacity filled), accounting for intl games</t>
  </si>
  <si>
    <t>create new sheet with the games copied from nfl_lines_1979_2019</t>
  </si>
  <si>
    <t>make column for international games</t>
  </si>
  <si>
    <t>vlookup stadium capacity and attendance for that game</t>
  </si>
  <si>
    <t>calculate difference between game attendance and capacity to find outliers</t>
  </si>
  <si>
    <t>if outliers, check what stadium that team played in tht season</t>
  </si>
  <si>
    <t>calculate what percent of stadium was filled for that game</t>
  </si>
  <si>
    <t>vlookup home_filled_avg and take difference between that avg and the game</t>
  </si>
  <si>
    <t>change week to just the number</t>
  </si>
  <si>
    <t>Copy values only into new excel doc, delete dif column, saves as nfl_attendance_'YEAR'</t>
  </si>
  <si>
    <t>76,26</t>
  </si>
  <si>
    <t>copy attendance data from pro-football-reference into this workbook, add capacities</t>
  </si>
  <si>
    <t>Teams that had games consistently going 1k+ over capacity I adjusted their capacities based on the expanded cap</t>
  </si>
  <si>
    <t>Notes</t>
  </si>
  <si>
    <t>Year</t>
  </si>
  <si>
    <t>Atlanta changed from Georgia Dome (71228) to Mercedes Benz (73000) in 2017</t>
  </si>
  <si>
    <t>Rams moved to LA in 2016- (93706 pre-2018, 78500 in 2018, 77500 in 2019)</t>
  </si>
  <si>
    <t>SD Chargers becamse LA and changed from SDCCU (70561) to Dignity/Stubhub (27000) in 2017</t>
  </si>
  <si>
    <t>I just changed Rams and Chargers to LA in the years where they were at STL/SD for easier analysis</t>
  </si>
  <si>
    <t>Minnesota changed from TCF Bank (50805) to US Bank (66655) in 2016</t>
  </si>
  <si>
    <t>Neutral_Venue</t>
  </si>
  <si>
    <t>Neutral Venue</t>
  </si>
  <si>
    <t>Some teams report the same home attendance for each game that season, such as Eagles/Pats/Browns/Jets</t>
  </si>
  <si>
    <t>Should I make all the games with over 100% as just 100%?, would have to adjust attendance for each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</si>
</sst>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4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1" applyFont="1" applyAlignment="1" applyProtection="1">
      <alignment horizontal="left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  <xf numFmtId="3" fontId="2" fillId="0" borderId="0" xfId="1" applyNumberFormat="1" applyFont="1" applyAlignment="1" applyProtection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NumberFormat="1"/>
    <xf numFmtId="4" fontId="4" fillId="0" borderId="0" xfId="0" applyNumberFormat="1" applyFont="1" applyFill="1" applyBorder="1" applyAlignment="1">
      <alignment horizontal="right" vertical="center"/>
    </xf>
    <xf numFmtId="0" fontId="1" fillId="0" borderId="1" xfId="0" applyFont="1" applyBorder="1"/>
    <xf numFmtId="0" fontId="0" fillId="0" borderId="0" xfId="0" applyFont="1" applyBorder="1"/>
    <xf numFmtId="0" fontId="6" fillId="2" borderId="0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2" fontId="4" fillId="0" borderId="0" xfId="0" applyNumberFormat="1" applyFont="1" applyFill="1" applyBorder="1"/>
    <xf numFmtId="1" fontId="4" fillId="0" borderId="0" xfId="0" applyNumberFormat="1" applyFont="1" applyFill="1" applyBorder="1"/>
    <xf numFmtId="0" fontId="8" fillId="0" borderId="0" xfId="2"/>
    <xf numFmtId="1" fontId="8" fillId="0" borderId="0" xfId="2" applyNumberFormat="1" applyAlignment="1">
      <alignment horizontal="center"/>
    </xf>
    <xf numFmtId="1" fontId="0" fillId="0" borderId="0" xfId="0" applyNumberFormat="1"/>
    <xf numFmtId="0" fontId="4" fillId="0" borderId="0" xfId="0" applyFont="1"/>
    <xf numFmtId="1" fontId="0" fillId="3" borderId="2" xfId="0" applyNumberFormat="1" applyFont="1" applyFill="1" applyBorder="1"/>
    <xf numFmtId="0" fontId="0" fillId="3" borderId="2" xfId="0" applyNumberFormat="1" applyFont="1" applyFill="1" applyBorder="1"/>
    <xf numFmtId="2" fontId="0" fillId="3" borderId="2" xfId="0" applyNumberFormat="1" applyFont="1" applyFill="1" applyBorder="1"/>
    <xf numFmtId="1" fontId="0" fillId="0" borderId="2" xfId="0" applyNumberFormat="1" applyFont="1" applyBorder="1"/>
    <xf numFmtId="0" fontId="0" fillId="0" borderId="2" xfId="0" applyNumberFormat="1" applyFont="1" applyBorder="1"/>
    <xf numFmtId="2" fontId="0" fillId="0" borderId="2" xfId="0" applyNumberFormat="1" applyFont="1" applyBorder="1"/>
    <xf numFmtId="1" fontId="6" fillId="2" borderId="0" xfId="0" applyNumberFormat="1" applyFont="1" applyFill="1" applyBorder="1"/>
    <xf numFmtId="0" fontId="0" fillId="0" borderId="0" xfId="0" applyFill="1"/>
    <xf numFmtId="1" fontId="7" fillId="2" borderId="3" xfId="0" applyNumberFormat="1" applyFont="1" applyFill="1" applyBorder="1"/>
    <xf numFmtId="1" fontId="7" fillId="2" borderId="4" xfId="0" applyNumberFormat="1" applyFont="1" applyFill="1" applyBorder="1"/>
    <xf numFmtId="0" fontId="7" fillId="2" borderId="4" xfId="0" applyFont="1" applyFill="1" applyBorder="1"/>
    <xf numFmtId="0" fontId="7" fillId="2" borderId="5" xfId="0" applyFont="1" applyFill="1" applyBorder="1"/>
  </cellXfs>
  <cellStyles count="3">
    <cellStyle name="Excel Built-in Normal" xfId="2" xr:uid="{2F3918FC-A1D4-4C97-947D-EAFB0B1D45B8}"/>
    <cellStyle name="Hyperlink" xfId="1" builtinId="8"/>
    <cellStyle name="Normal" xfId="0" builtinId="0"/>
  </cellStyles>
  <dxfs count="4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BC04A-AC0E-4535-AEFE-5D9F3485879E}" name="Table6" displayName="Table6" ref="A1:J257" totalsRowShown="0" headerRowDxfId="22" dataDxfId="23">
  <autoFilter ref="A1:J257" xr:uid="{2688977B-E31E-41FD-8824-49371A772C1E}"/>
  <sortState xmlns:xlrd2="http://schemas.microsoft.com/office/spreadsheetml/2017/richdata2" ref="A2:J257">
    <sortCondition descending="1" ref="A1:A257"/>
  </sortState>
  <tableColumns count="10">
    <tableColumn id="1" xr3:uid="{3379D8AB-0F14-4C7A-8C21-19302F0BAE68}" name="Week" dataDxfId="33"/>
    <tableColumn id="2" xr3:uid="{D6F32EA8-51DE-4F21-AAF8-216F02882949}" name="Year" dataDxfId="32"/>
    <tableColumn id="3" xr3:uid="{4B330B7C-88B9-4D27-A1D0-5621BE1CA4F0}" name="Home_Team" dataDxfId="31"/>
    <tableColumn id="4" xr3:uid="{2CE0CA4D-1077-484E-9923-CC874B641C1D}" name="Away_Team" dataDxfId="30"/>
    <tableColumn id="5" xr3:uid="{2EABD965-E59D-49A4-ACE0-CFC0B34BA26E}" name="Neutral Venue" dataDxfId="29"/>
    <tableColumn id="6" xr3:uid="{83C07EAC-506A-4C67-A18E-2473CA552B1A}" name="Capacity" dataDxfId="28">
      <calculatedColumnFormula>VLOOKUP(C2,'2019 Weekly Attendance'!$A$2:$B$33,2)</calculatedColumnFormula>
    </tableColumn>
    <tableColumn id="7" xr3:uid="{3CB2D4D4-CF38-4139-BB3A-97D84B16196D}" name="Attendance" dataDxfId="27">
      <calculatedColumnFormula>VLOOKUP(C2,'2019 Weekly Attendance'!$A$2:$W$33,MATCH(A2,'2019 Weekly Attendance'!$A$1:$W$1,0))</calculatedColumnFormula>
    </tableColumn>
    <tableColumn id="8" xr3:uid="{E63A4FB2-4CCA-4B02-8DAF-7C0D890BC7CB}" name="percent_filled" dataDxfId="26">
      <calculatedColumnFormula>(G2/F2)*100</calculatedColumnFormula>
    </tableColumn>
    <tableColumn id="9" xr3:uid="{F906D6BB-FD4E-4F2C-A51D-68BC47167DB1}" name="home_attendance_avg" dataDxfId="25">
      <calculatedColumnFormula>VLOOKUP(C2,'2019 Weekly Attendance'!$A$2:$E$33,5)</calculatedColumnFormula>
    </tableColumn>
    <tableColumn id="10" xr3:uid="{EF939320-702B-41D0-B6BA-E849542D2542}" name="game_dif" dataDxfId="24">
      <calculatedColumnFormula>H2-I2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ECAA5F-BC16-4B71-898B-26A301C15C3D}" name="Table4" displayName="Table4" ref="A1:J257" totalsRowShown="0">
  <autoFilter ref="A1:J257" xr:uid="{4D4FE1B3-CC6A-42AC-A2B9-7A67F1947EA3}"/>
  <sortState xmlns:xlrd2="http://schemas.microsoft.com/office/spreadsheetml/2017/richdata2" ref="A2:J257">
    <sortCondition descending="1" ref="A1:A257"/>
  </sortState>
  <tableColumns count="10">
    <tableColumn id="1" xr3:uid="{5208F9E3-0044-4704-8F28-93A0E9DFDD03}" name="Week" dataDxfId="39"/>
    <tableColumn id="11" xr3:uid="{B2855CBA-2A10-4E3A-B459-388EE778F4AF}" name="Year" dataDxfId="21"/>
    <tableColumn id="2" xr3:uid="{51980BA7-1285-43BF-AEEC-8E4E4431414E}" name="Home_Team"/>
    <tableColumn id="3" xr3:uid="{018A0AE3-E3DE-469B-8398-D31592AD30E0}" name="Away_Team"/>
    <tableColumn id="4" xr3:uid="{8ECA0195-2F3D-409C-9874-F34137EA1FC2}" name="Neutral_Venue"/>
    <tableColumn id="5" xr3:uid="{D6485046-99E0-4BD2-82F8-83F06CDC142C}" name="Capacity" dataDxfId="38">
      <calculatedColumnFormula>VLOOKUP(C2,'2018 Weekly Attendance'!$A$2:$B$33,2)</calculatedColumnFormula>
    </tableColumn>
    <tableColumn id="6" xr3:uid="{6AB3B285-5BCB-431A-9666-ABA13D7CB580}" name="Attendance" dataDxfId="37">
      <calculatedColumnFormula>VLOOKUP(C2,'2018 Weekly Attendance'!$A$2:$X$33,MATCH(A2,'2018 Weekly Attendance'!$A$1:$X$1,0))</calculatedColumnFormula>
    </tableColumn>
    <tableColumn id="8" xr3:uid="{03704DA2-E85E-4A47-B0C3-E0419A7B5B5B}" name="game_percent_filled" dataDxfId="36">
      <calculatedColumnFormula>G2/F2*100</calculatedColumnFormula>
    </tableColumn>
    <tableColumn id="9" xr3:uid="{FA24FAB7-BFC5-495C-98BE-B92EFBF8126D}" name="home_attendance_avg" dataDxfId="35">
      <calculatedColumnFormula>VLOOKUP(C2,'2018 Weekly Attendance'!$A$2:$E$33,5)</calculatedColumnFormula>
    </tableColumn>
    <tableColumn id="10" xr3:uid="{D2B6FA5F-6CB8-48EC-850C-7A882374D78D}" name="game_percent_dif" dataDxfId="34">
      <calculatedColumnFormula>H2-I2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20D2E8-87AD-4837-9DCA-0F6B007D3A1B}" name="Table9" displayName="Table9" ref="A1:J257" totalsRowShown="0" headerRowDxfId="8" dataDxfId="9" tableBorderDxfId="20">
  <autoFilter ref="A1:J257" xr:uid="{09373F7F-89F1-4803-AF1B-2CCED770AF81}"/>
  <sortState xmlns:xlrd2="http://schemas.microsoft.com/office/spreadsheetml/2017/richdata2" ref="A2:J257">
    <sortCondition descending="1" ref="A1:A257"/>
  </sortState>
  <tableColumns count="10">
    <tableColumn id="1" xr3:uid="{50C4EF91-554E-459B-A364-41BA8301331C}" name="Week" dataDxfId="19"/>
    <tableColumn id="2" xr3:uid="{B977103D-64A9-4816-8686-B8856073A1B7}" name="Year" dataDxfId="18"/>
    <tableColumn id="3" xr3:uid="{36A0A8EE-9C28-4965-A7C0-7C55A46B454A}" name="Home_Team" dataDxfId="17"/>
    <tableColumn id="4" xr3:uid="{5DF580C4-4290-455D-9D00-4FB88967426C}" name="Away_Team" dataDxfId="16"/>
    <tableColumn id="5" xr3:uid="{84472DB1-BF9B-4803-897B-CFBE7F7AF072}" name="Neutral Venue" dataDxfId="15"/>
    <tableColumn id="6" xr3:uid="{689405E6-0D6C-4D83-AA64-69E3AF05AA1B}" name="Capacity" dataDxfId="14">
      <calculatedColumnFormula>VLOOKUP(C2,'2017 Weekly Attendance'!$A$2:$B$33,2)</calculatedColumnFormula>
    </tableColumn>
    <tableColumn id="7" xr3:uid="{9AE207B2-0C74-4FC7-8B65-4ECCA854F707}" name="Attendance" dataDxfId="13">
      <calculatedColumnFormula>VLOOKUP(C2,'2017 Weekly Attendance'!$A$2:$X$33,MATCH(A2,'2017 Weekly Attendance'!$A$1:$X$1,0))</calculatedColumnFormula>
    </tableColumn>
    <tableColumn id="8" xr3:uid="{C8080A55-DE7A-4F01-B57D-536A50C297EF}" name="game_percent_filled" dataDxfId="12">
      <calculatedColumnFormula>G2/F2*100</calculatedColumnFormula>
    </tableColumn>
    <tableColumn id="9" xr3:uid="{BCC9BA2D-EF91-41E5-948A-BA06BB06E887}" name="home_attendance_avg" dataDxfId="11">
      <calculatedColumnFormula>VLOOKUP(C2,'2017 Weekly Attendance'!$A$2:$E$33,5)</calculatedColumnFormula>
    </tableColumn>
    <tableColumn id="10" xr3:uid="{02ABBFEC-E93A-4A23-AE5F-B397A496B18B}" name="game_percent_dif" dataDxfId="10">
      <calculatedColumnFormula>H2-I2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5480D-C71E-42A2-BB3D-29AF4A6F7139}" name="Table2" displayName="Table2" ref="A1:J257" totalsRowShown="0" headerRowDxfId="40">
  <autoFilter ref="A1:J257" xr:uid="{E1F51BFE-3D97-4931-97A8-DE460989D303}"/>
  <tableColumns count="10">
    <tableColumn id="1" xr3:uid="{5B9F1513-3156-4471-B2F9-AAB8D2146FC1}" name="Week" dataDxfId="42" dataCellStyle="Excel Built-in Normal"/>
    <tableColumn id="2" xr3:uid="{3DE48026-CA45-4043-90D4-5CAE3DE047E4}" name="Year" dataDxfId="41" dataCellStyle="Excel Built-in Normal"/>
    <tableColumn id="3" xr3:uid="{8E3E5561-DB8A-4C0E-9212-212AE9E1FE6F}" name="Home_Team" dataCellStyle="Excel Built-in Normal"/>
    <tableColumn id="4" xr3:uid="{9871956E-11F7-432E-AD50-BDC736B5DBB1}" name="Away_Team" dataCellStyle="Excel Built-in Normal"/>
    <tableColumn id="5" xr3:uid="{324B2696-D651-49BE-88C6-695ED32BBB45}" name="Neutral Venue"/>
    <tableColumn id="6" xr3:uid="{DD5ED4F7-9794-4E81-8EC5-5F6AE0CA9F49}" name="Capacity">
      <calculatedColumnFormula>VLOOKUP(C2,'2016 Weekly Attendance'!$A$2:$B$33,2)</calculatedColumnFormula>
    </tableColumn>
    <tableColumn id="7" xr3:uid="{92F2930A-FA6C-4700-9900-24EA32264DFB}" name="Attendance">
      <calculatedColumnFormula>VLOOKUP(C2,'2016 Weekly Attendance'!$A$2:$W$33,MATCH(A2,'2016 Weekly Attendance'!$A$1:$W$1))</calculatedColumnFormula>
    </tableColumn>
    <tableColumn id="8" xr3:uid="{1B197BBC-FF86-4E34-B5D1-CDBC8397BB27}" name="percent_filled">
      <calculatedColumnFormula>G2/F2*100</calculatedColumnFormula>
    </tableColumn>
    <tableColumn id="9" xr3:uid="{4612A5F3-9498-4CCD-8786-F4529CF4B5DC}" name="home_attendance_avg">
      <calculatedColumnFormula>VLOOKUP(C2,'2016 Weekly Attendance'!$A$2:$E$33,5)</calculatedColumnFormula>
    </tableColumn>
    <tableColumn id="10" xr3:uid="{44D3E75E-E1EB-48D8-BA12-67129AE97DB7}" name="game_dif">
      <calculatedColumnFormula>H2-I2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E1A320-5CDD-4ACE-B27A-8D5D6CAD0412}" name="Table10" displayName="Table10" ref="A1:J257" totalsRowShown="0" headerRowDxfId="0" headerRowBorderDxfId="6" tableBorderDxfId="7">
  <autoFilter ref="A1:J257" xr:uid="{EB6EAC02-5CE3-4DAA-B1EB-C7A92D33E0FB}"/>
  <sortState xmlns:xlrd2="http://schemas.microsoft.com/office/spreadsheetml/2017/richdata2" ref="A2:J257">
    <sortCondition descending="1" ref="A1:A257"/>
  </sortState>
  <tableColumns count="10">
    <tableColumn id="1" xr3:uid="{1C4D467F-BFD2-4238-AF7F-BC0B6EC483D1}" name="Week" dataDxfId="5" dataCellStyle="Excel Built-in Normal"/>
    <tableColumn id="2" xr3:uid="{563739FB-B902-4A8D-BF6D-99F9849AB5CA}" name="Year" dataDxfId="4" dataCellStyle="Excel Built-in Normal"/>
    <tableColumn id="3" xr3:uid="{96C081E8-F296-44C4-987E-CAF1A00E3CF1}" name="Home_Team" dataCellStyle="Excel Built-in Normal"/>
    <tableColumn id="4" xr3:uid="{4755A543-272A-4721-A756-F4EE7E766766}" name="Away_Team" dataCellStyle="Excel Built-in Normal"/>
    <tableColumn id="5" xr3:uid="{A45E9014-21FC-431C-92D1-04A5C34ED9F9}" name="Neutral Venue"/>
    <tableColumn id="6" xr3:uid="{7E203E93-2C6B-4C11-8741-AB417299942D}" name="Capacity">
      <calculatedColumnFormula>VLOOKUP(C2,'2015 Weekly Attendance'!$A$2:$B$33,2)</calculatedColumnFormula>
    </tableColumn>
    <tableColumn id="7" xr3:uid="{BB08174D-8102-4045-BE82-D1D46D8FD2A7}" name="Attendance">
      <calculatedColumnFormula>VLOOKUP(C2,'2015 Weekly Attendance'!$A$2:$W$33,MATCH(A2,'2015 Weekly Attendance'!$A$1:$W$1))</calculatedColumnFormula>
    </tableColumn>
    <tableColumn id="8" xr3:uid="{29C53C31-497C-41E3-A633-F4285F448D8D}" name="percent_filled" dataDxfId="3">
      <calculatedColumnFormula>G2/F2*100</calculatedColumnFormula>
    </tableColumn>
    <tableColumn id="9" xr3:uid="{76F4A8E1-530A-4E12-BD6D-E9AF71193F7B}" name="home_attendance_avg" dataDxfId="2">
      <calculatedColumnFormula>VLOOKUP(C2,'2015 Weekly Attendance'!$A$2:$E$33,5)</calculatedColumnFormula>
    </tableColumn>
    <tableColumn id="10" xr3:uid="{92F1754E-0B67-4390-841D-0615D4EAEFEA}" name="game_dif" dataDxfId="1">
      <calculatedColumnFormula>H2-I2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F37F-FA7D-41AC-AB3C-25782EFAB287}">
  <dimension ref="A1:A28"/>
  <sheetViews>
    <sheetView tabSelected="1" workbookViewId="0">
      <selection activeCell="A28" sqref="A28"/>
    </sheetView>
  </sheetViews>
  <sheetFormatPr defaultRowHeight="14.5" x14ac:dyDescent="0.35"/>
  <cols>
    <col min="1" max="1" width="96.26953125" bestFit="1" customWidth="1"/>
  </cols>
  <sheetData>
    <row r="1" spans="1:1" ht="15" thickBot="1" x14ac:dyDescent="0.4">
      <c r="A1" s="17" t="s">
        <v>54</v>
      </c>
    </row>
    <row r="2" spans="1:1" x14ac:dyDescent="0.35">
      <c r="A2" t="s">
        <v>66</v>
      </c>
    </row>
    <row r="3" spans="1:1" x14ac:dyDescent="0.35">
      <c r="A3" t="s">
        <v>55</v>
      </c>
    </row>
    <row r="4" spans="1:1" x14ac:dyDescent="0.35">
      <c r="A4" t="s">
        <v>56</v>
      </c>
    </row>
    <row r="5" spans="1:1" x14ac:dyDescent="0.35">
      <c r="A5" t="s">
        <v>57</v>
      </c>
    </row>
    <row r="6" spans="1:1" x14ac:dyDescent="0.35">
      <c r="A6" t="s">
        <v>58</v>
      </c>
    </row>
    <row r="7" spans="1:1" x14ac:dyDescent="0.35">
      <c r="A7" t="s">
        <v>59</v>
      </c>
    </row>
    <row r="8" spans="1:1" x14ac:dyDescent="0.35">
      <c r="A8" t="s">
        <v>60</v>
      </c>
    </row>
    <row r="9" spans="1:1" x14ac:dyDescent="0.35">
      <c r="A9" t="s">
        <v>61</v>
      </c>
    </row>
    <row r="10" spans="1:1" x14ac:dyDescent="0.35">
      <c r="A10" t="s">
        <v>62</v>
      </c>
    </row>
    <row r="11" spans="1:1" x14ac:dyDescent="0.35">
      <c r="A11" t="s">
        <v>63</v>
      </c>
    </row>
    <row r="12" spans="1:1" x14ac:dyDescent="0.35">
      <c r="A12" t="s">
        <v>64</v>
      </c>
    </row>
    <row r="14" spans="1:1" ht="15" thickBot="1" x14ac:dyDescent="0.4">
      <c r="A14" s="17" t="s">
        <v>8</v>
      </c>
    </row>
    <row r="15" spans="1:1" x14ac:dyDescent="0.35">
      <c r="A15" s="18" t="s">
        <v>67</v>
      </c>
    </row>
    <row r="16" spans="1:1" x14ac:dyDescent="0.35">
      <c r="A16" t="s">
        <v>12</v>
      </c>
    </row>
    <row r="17" spans="1:1" x14ac:dyDescent="0.35">
      <c r="A17" t="s">
        <v>52</v>
      </c>
    </row>
    <row r="18" spans="1:1" x14ac:dyDescent="0.35">
      <c r="A18" t="s">
        <v>53</v>
      </c>
    </row>
    <row r="19" spans="1:1" x14ac:dyDescent="0.35">
      <c r="A19" t="s">
        <v>17</v>
      </c>
    </row>
    <row r="20" spans="1:1" x14ac:dyDescent="0.35">
      <c r="A20" t="s">
        <v>70</v>
      </c>
    </row>
    <row r="21" spans="1:1" x14ac:dyDescent="0.35">
      <c r="A21" t="s">
        <v>74</v>
      </c>
    </row>
    <row r="22" spans="1:1" x14ac:dyDescent="0.35">
      <c r="A22" t="s">
        <v>72</v>
      </c>
    </row>
    <row r="23" spans="1:1" x14ac:dyDescent="0.35">
      <c r="A23" t="s">
        <v>71</v>
      </c>
    </row>
    <row r="24" spans="1:1" x14ac:dyDescent="0.35">
      <c r="A24" t="s">
        <v>73</v>
      </c>
    </row>
    <row r="26" spans="1:1" ht="15" thickBot="1" x14ac:dyDescent="0.4">
      <c r="A26" s="17" t="s">
        <v>68</v>
      </c>
    </row>
    <row r="27" spans="1:1" x14ac:dyDescent="0.35">
      <c r="A27" t="s">
        <v>77</v>
      </c>
    </row>
    <row r="28" spans="1:1" x14ac:dyDescent="0.35">
      <c r="A28" t="s">
        <v>78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9C97-0584-4CBE-B94C-6E7B3D654AB4}">
  <dimension ref="A1:J257"/>
  <sheetViews>
    <sheetView workbookViewId="0">
      <selection activeCell="E2" sqref="E2"/>
    </sheetView>
  </sheetViews>
  <sheetFormatPr defaultRowHeight="14.5" x14ac:dyDescent="0.35"/>
  <cols>
    <col min="1" max="1" width="10.08984375" style="26" bestFit="1" customWidth="1"/>
    <col min="2" max="2" width="10.08984375" style="26" customWidth="1"/>
    <col min="3" max="4" width="20.08984375" bestFit="1" customWidth="1"/>
    <col min="5" max="5" width="13.81640625" customWidth="1"/>
    <col min="6" max="6" width="9.90625" customWidth="1"/>
    <col min="7" max="7" width="12.54296875" customWidth="1"/>
    <col min="8" max="8" width="14.36328125" customWidth="1"/>
    <col min="9" max="9" width="22" customWidth="1"/>
    <col min="10" max="10" width="10.54296875" customWidth="1"/>
  </cols>
  <sheetData>
    <row r="1" spans="1:10" x14ac:dyDescent="0.35">
      <c r="A1" s="23" t="s">
        <v>0</v>
      </c>
      <c r="B1" s="23" t="s">
        <v>69</v>
      </c>
      <c r="C1" s="9" t="s">
        <v>1</v>
      </c>
      <c r="D1" s="9" t="s">
        <v>2</v>
      </c>
      <c r="E1" s="9" t="s">
        <v>76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35">
      <c r="A2" s="25">
        <v>17</v>
      </c>
      <c r="B2" s="25">
        <v>2016</v>
      </c>
      <c r="C2" s="24" t="s">
        <v>32</v>
      </c>
      <c r="D2" s="24" t="s">
        <v>41</v>
      </c>
      <c r="F2">
        <f>VLOOKUP(C2,'2016 Weekly Attendance'!$A$2:$B$33,2)</f>
        <v>65000</v>
      </c>
      <c r="G2">
        <f>VLOOKUP(C2,'2016 Weekly Attendance'!$A$2:$W$33,MATCH(A2,'2016 Weekly Attendance'!$A$1:$W$1))</f>
        <v>66345</v>
      </c>
      <c r="H2">
        <f>G2/F2*100</f>
        <v>102.06923076923078</v>
      </c>
      <c r="I2">
        <f>VLOOKUP(C2,'2016 Weekly Attendance'!$A$2:$E$33,5)</f>
        <v>93.527307692307687</v>
      </c>
      <c r="J2">
        <f>H2-I2</f>
        <v>8.5419230769230978</v>
      </c>
    </row>
    <row r="3" spans="1:10" x14ac:dyDescent="0.35">
      <c r="A3" s="25">
        <v>17</v>
      </c>
      <c r="B3" s="25">
        <v>2016</v>
      </c>
      <c r="C3" s="24" t="s">
        <v>35</v>
      </c>
      <c r="D3" s="24" t="s">
        <v>26</v>
      </c>
      <c r="F3">
        <f>VLOOKUP(C3,'2016 Weekly Attendance'!$A$2:$B$33,2)</f>
        <v>65326</v>
      </c>
      <c r="G3">
        <f>VLOOKUP(C3,'2016 Weekly Attendance'!$A$2:$W$33,MATCH(A3,'2016 Weekly Attendance'!$A$1:$W$1))</f>
        <v>66163</v>
      </c>
      <c r="H3">
        <f>G3/F3*100</f>
        <v>101.28126626458072</v>
      </c>
      <c r="I3">
        <f>VLOOKUP(C3,'2016 Weekly Attendance'!$A$2:$E$33,5)</f>
        <v>100.28568257661574</v>
      </c>
      <c r="J3">
        <f>H3-I3</f>
        <v>0.99558368796498087</v>
      </c>
    </row>
    <row r="4" spans="1:10" x14ac:dyDescent="0.35">
      <c r="A4" s="25">
        <v>17</v>
      </c>
      <c r="B4" s="25">
        <v>2016</v>
      </c>
      <c r="C4" s="24" t="s">
        <v>22</v>
      </c>
      <c r="D4" s="24" t="s">
        <v>18</v>
      </c>
      <c r="F4">
        <f>VLOOKUP(C4,'2016 Weekly Attendance'!$A$2:$B$33,2)</f>
        <v>76125</v>
      </c>
      <c r="G4">
        <f>VLOOKUP(C4,'2016 Weekly Attendance'!$A$2:$W$33,MATCH(A4,'2016 Weekly Attendance'!$A$1:$W$1))</f>
        <v>76836</v>
      </c>
      <c r="H4">
        <f>G4/F4*100</f>
        <v>100.93399014778326</v>
      </c>
      <c r="I4">
        <f>VLOOKUP(C4,'2016 Weekly Attendance'!$A$2:$E$33,5)</f>
        <v>100.85270935960591</v>
      </c>
      <c r="J4">
        <f>H4-I4</f>
        <v>8.1280788177352292E-2</v>
      </c>
    </row>
    <row r="5" spans="1:10" x14ac:dyDescent="0.35">
      <c r="A5" s="25">
        <v>17</v>
      </c>
      <c r="B5" s="25">
        <v>2016</v>
      </c>
      <c r="C5" s="24" t="s">
        <v>30</v>
      </c>
      <c r="D5" s="24" t="s">
        <v>19</v>
      </c>
      <c r="F5">
        <f>VLOOKUP(C5,'2016 Weekly Attendance'!$A$2:$B$33,2)</f>
        <v>66655</v>
      </c>
      <c r="G5">
        <f>VLOOKUP(C5,'2016 Weekly Attendance'!$A$2:$W$33,MATCH(A5,'2016 Weekly Attendance'!$A$1:$W$1))</f>
        <v>66808</v>
      </c>
      <c r="H5">
        <f>G5/F5*100</f>
        <v>100.22954016952967</v>
      </c>
      <c r="I5">
        <f>VLOOKUP(C5,'2016 Weekly Attendance'!$A$2:$E$33,5)</f>
        <v>100.1967219263371</v>
      </c>
      <c r="J5">
        <f>H5-I5</f>
        <v>3.2818243192565433E-2</v>
      </c>
    </row>
    <row r="6" spans="1:10" x14ac:dyDescent="0.35">
      <c r="A6" s="25">
        <v>17</v>
      </c>
      <c r="B6" s="25">
        <v>2016</v>
      </c>
      <c r="C6" s="24" t="s">
        <v>24</v>
      </c>
      <c r="D6" s="24" t="s">
        <v>38</v>
      </c>
      <c r="F6">
        <f>VLOOKUP(C6,'2016 Weekly Attendance'!$A$2:$B$33,2)</f>
        <v>69596</v>
      </c>
      <c r="G6">
        <f>VLOOKUP(C6,'2016 Weekly Attendance'!$A$2:$W$33,MATCH(A6,'2016 Weekly Attendance'!$A$1:$W$1))</f>
        <v>69596</v>
      </c>
      <c r="H6">
        <f>G6/F6*100</f>
        <v>100</v>
      </c>
      <c r="I6">
        <f>VLOOKUP(C6,'2016 Weekly Attendance'!$A$2:$E$33,5)</f>
        <v>100</v>
      </c>
      <c r="J6">
        <f>H6-I6</f>
        <v>0</v>
      </c>
    </row>
    <row r="7" spans="1:10" x14ac:dyDescent="0.35">
      <c r="A7" s="25">
        <v>17</v>
      </c>
      <c r="B7" s="25">
        <v>2016</v>
      </c>
      <c r="C7" s="24" t="s">
        <v>42</v>
      </c>
      <c r="D7" s="24" t="s">
        <v>43</v>
      </c>
      <c r="F7">
        <f>VLOOKUP(C7,'2016 Weekly Attendance'!$A$2:$B$33,2)</f>
        <v>71228</v>
      </c>
      <c r="G7">
        <f>VLOOKUP(C7,'2016 Weekly Attendance'!$A$2:$W$33,MATCH(A7,'2016 Weekly Attendance'!$A$1:$W$1))</f>
        <v>70835</v>
      </c>
      <c r="H7">
        <f>G7/F7*100</f>
        <v>99.448250687931719</v>
      </c>
      <c r="I7">
        <f>VLOOKUP(C7,'2016 Weekly Attendance'!$A$2:$E$33,5)</f>
        <v>98.275607907002865</v>
      </c>
      <c r="J7">
        <f>H7-I7</f>
        <v>1.1726427809288538</v>
      </c>
    </row>
    <row r="8" spans="1:10" x14ac:dyDescent="0.35">
      <c r="A8" s="25">
        <v>17</v>
      </c>
      <c r="B8" s="25">
        <v>2016</v>
      </c>
      <c r="C8" s="24" t="s">
        <v>29</v>
      </c>
      <c r="D8" s="24" t="s">
        <v>27</v>
      </c>
      <c r="F8">
        <f>VLOOKUP(C8,'2016 Weekly Attendance'!$A$2:$B$33,2)</f>
        <v>71750</v>
      </c>
      <c r="G8">
        <f>VLOOKUP(C8,'2016 Weekly Attendance'!$A$2:$W$33,MATCH(A8,'2016 Weekly Attendance'!$A$1:$W$1))</f>
        <v>70178</v>
      </c>
      <c r="H8">
        <f>G8/F8*100</f>
        <v>97.809059233449474</v>
      </c>
      <c r="I8">
        <f>VLOOKUP(C8,'2016 Weekly Attendance'!$A$2:$E$33,5)</f>
        <v>97.809059233449474</v>
      </c>
      <c r="J8">
        <f>H8-I8</f>
        <v>0</v>
      </c>
    </row>
    <row r="9" spans="1:10" x14ac:dyDescent="0.35">
      <c r="A9" s="25">
        <v>17</v>
      </c>
      <c r="B9" s="25">
        <v>2016</v>
      </c>
      <c r="C9" s="24" t="s">
        <v>40</v>
      </c>
      <c r="D9" s="24" t="s">
        <v>9</v>
      </c>
      <c r="F9">
        <f>VLOOKUP(C9,'2016 Weekly Attendance'!$A$2:$B$33,2)</f>
        <v>67000</v>
      </c>
      <c r="G9">
        <f>VLOOKUP(C9,'2016 Weekly Attendance'!$A$2:$W$33,MATCH(A9,'2016 Weekly Attendance'!$A$1:$W$1))</f>
        <v>65160</v>
      </c>
      <c r="H9">
        <f>G9/F9*100</f>
        <v>97.253731343283576</v>
      </c>
      <c r="I9">
        <f>VLOOKUP(C9,'2016 Weekly Attendance'!$A$2:$E$33,5)</f>
        <v>97.834514925373142</v>
      </c>
      <c r="J9">
        <f>H9-I9</f>
        <v>-0.58078358208956615</v>
      </c>
    </row>
    <row r="10" spans="1:10" x14ac:dyDescent="0.35">
      <c r="A10" s="25">
        <v>17</v>
      </c>
      <c r="B10" s="25">
        <v>2016</v>
      </c>
      <c r="C10" s="24" t="s">
        <v>34</v>
      </c>
      <c r="D10" s="24" t="s">
        <v>37</v>
      </c>
      <c r="F10">
        <f>VLOOKUP(C10,'2016 Weekly Attendance'!$A$2:$B$33,2)</f>
        <v>82000</v>
      </c>
      <c r="G10">
        <f>VLOOKUP(C10,'2016 Weekly Attendance'!$A$2:$W$33,MATCH(A10,'2016 Weekly Attendance'!$A$1:$W$1))</f>
        <v>79471</v>
      </c>
      <c r="H10">
        <f>G10/F10*100</f>
        <v>96.915853658536591</v>
      </c>
      <c r="I10">
        <f>VLOOKUP(C10,'2016 Weekly Attendance'!$A$2:$E$33,5)</f>
        <v>95.492682926829261</v>
      </c>
      <c r="J10">
        <f>H10-I10</f>
        <v>1.4231707317073301</v>
      </c>
    </row>
    <row r="11" spans="1:10" x14ac:dyDescent="0.35">
      <c r="A11" s="25">
        <v>17</v>
      </c>
      <c r="B11" s="25">
        <v>2016</v>
      </c>
      <c r="C11" s="24" t="s">
        <v>36</v>
      </c>
      <c r="D11" s="24" t="s">
        <v>33</v>
      </c>
      <c r="F11">
        <f>VLOOKUP(C11,'2016 Weekly Attendance'!$A$2:$B$33,2)</f>
        <v>82500</v>
      </c>
      <c r="G11">
        <f>VLOOKUP(C11,'2016 Weekly Attendance'!$A$2:$W$33,MATCH(A11,'2016 Weekly Attendance'!$A$1:$W$1))</f>
        <v>78160</v>
      </c>
      <c r="H11">
        <f>G11/F11*100</f>
        <v>94.739393939393935</v>
      </c>
      <c r="I11">
        <f>VLOOKUP(C11,'2016 Weekly Attendance'!$A$2:$E$33,5)</f>
        <v>94.739393939393935</v>
      </c>
      <c r="J11">
        <f>H11-I11</f>
        <v>0</v>
      </c>
    </row>
    <row r="12" spans="1:10" x14ac:dyDescent="0.35">
      <c r="A12" s="25">
        <v>17</v>
      </c>
      <c r="B12" s="25">
        <v>2016</v>
      </c>
      <c r="C12" s="24" t="s">
        <v>31</v>
      </c>
      <c r="D12" s="24" t="s">
        <v>10</v>
      </c>
      <c r="F12">
        <f>VLOOKUP(C12,'2016 Weekly Attendance'!$A$2:$B$33,2)</f>
        <v>69143</v>
      </c>
      <c r="G12">
        <f>VLOOKUP(C12,'2016 Weekly Attendance'!$A$2:$W$33,MATCH(A12,'2016 Weekly Attendance'!$A$1:$W$1))</f>
        <v>65205</v>
      </c>
      <c r="H12">
        <f>G12/F12*100</f>
        <v>94.304557221989214</v>
      </c>
      <c r="I12">
        <f>VLOOKUP(C12,'2016 Weekly Attendance'!$A$2:$E$33,5)</f>
        <v>93.515070216797071</v>
      </c>
      <c r="J12">
        <f>H12-I12</f>
        <v>0.78948700519214299</v>
      </c>
    </row>
    <row r="13" spans="1:10" x14ac:dyDescent="0.35">
      <c r="A13" s="25">
        <v>17</v>
      </c>
      <c r="B13" s="25">
        <v>2016</v>
      </c>
      <c r="C13" s="24" t="s">
        <v>15</v>
      </c>
      <c r="D13" s="24" t="s">
        <v>16</v>
      </c>
      <c r="F13">
        <f>VLOOKUP(C13,'2016 Weekly Attendance'!$A$2:$B$33,2)</f>
        <v>65890</v>
      </c>
      <c r="G13">
        <f>VLOOKUP(C13,'2016 Weekly Attendance'!$A$2:$W$33,MATCH(A13,'2016 Weekly Attendance'!$A$1:$W$1))</f>
        <v>62037</v>
      </c>
      <c r="H13">
        <f>G13/F13*100</f>
        <v>94.152375170739106</v>
      </c>
      <c r="I13">
        <f>VLOOKUP(C13,'2016 Weekly Attendance'!$A$2:$E$33,5)</f>
        <v>92.009030201851573</v>
      </c>
      <c r="J13">
        <f>H13-I13</f>
        <v>2.1433449688875328</v>
      </c>
    </row>
    <row r="14" spans="1:10" x14ac:dyDescent="0.35">
      <c r="A14" s="25">
        <v>17</v>
      </c>
      <c r="B14" s="25">
        <v>2016</v>
      </c>
      <c r="C14" s="24" t="s">
        <v>13</v>
      </c>
      <c r="D14" s="24" t="s">
        <v>28</v>
      </c>
      <c r="F14">
        <f>VLOOKUP(C14,'2016 Weekly Attendance'!$A$2:$B$33,2)</f>
        <v>93607</v>
      </c>
      <c r="G14">
        <f>VLOOKUP(C14,'2016 Weekly Attendance'!$A$2:$W$33,MATCH(A14,'2016 Weekly Attendance'!$A$1:$W$1))</f>
        <v>80729</v>
      </c>
      <c r="H14">
        <f>G14/F14*100</f>
        <v>86.242481865672431</v>
      </c>
      <c r="I14">
        <f>VLOOKUP(C14,'2016 Weekly Attendance'!$A$2:$E$33,5)</f>
        <v>90.22478477647428</v>
      </c>
      <c r="J14">
        <f>H14-I14</f>
        <v>-3.9823029108018488</v>
      </c>
    </row>
    <row r="15" spans="1:10" x14ac:dyDescent="0.35">
      <c r="A15" s="25">
        <v>17</v>
      </c>
      <c r="B15" s="25">
        <v>2016</v>
      </c>
      <c r="C15" s="24" t="s">
        <v>14</v>
      </c>
      <c r="D15" s="24" t="s">
        <v>25</v>
      </c>
      <c r="F15">
        <f>VLOOKUP(C15,'2016 Weekly Attendance'!$A$2:$B$33,2)</f>
        <v>65515</v>
      </c>
      <c r="G15">
        <f>VLOOKUP(C15,'2016 Weekly Attendance'!$A$2:$W$33,MATCH(A15,'2016 Weekly Attendance'!$A$1:$W$1))</f>
        <v>54944</v>
      </c>
      <c r="H15">
        <f>G15/F15*100</f>
        <v>83.864763794550868</v>
      </c>
      <c r="I15">
        <f>VLOOKUP(C15,'2016 Weekly Attendance'!$A$2:$E$33,5)</f>
        <v>92.363362806772713</v>
      </c>
      <c r="J15">
        <f>H15-I15</f>
        <v>-8.4985990122218453</v>
      </c>
    </row>
    <row r="16" spans="1:10" x14ac:dyDescent="0.35">
      <c r="A16" s="25">
        <v>17</v>
      </c>
      <c r="B16" s="25">
        <v>2016</v>
      </c>
      <c r="C16" s="24" t="s">
        <v>39</v>
      </c>
      <c r="D16" s="24" t="s">
        <v>23</v>
      </c>
      <c r="F16">
        <f>VLOOKUP(C16,'2016 Weekly Attendance'!$A$2:$B$33,2)</f>
        <v>68400</v>
      </c>
      <c r="G16">
        <f>VLOOKUP(C16,'2016 Weekly Attendance'!$A$2:$W$33,MATCH(A16,'2016 Weekly Attendance'!$A$1:$W$1))</f>
        <v>55921</v>
      </c>
      <c r="H16">
        <f>G16/F16*100</f>
        <v>81.755847953216374</v>
      </c>
      <c r="I16">
        <f>VLOOKUP(C16,'2016 Weekly Attendance'!$A$2:$E$33,5)</f>
        <v>94.024671052631575</v>
      </c>
      <c r="J16">
        <f>H16-I16</f>
        <v>-12.268823099415201</v>
      </c>
    </row>
    <row r="17" spans="1:10" x14ac:dyDescent="0.35">
      <c r="A17" s="25">
        <v>17</v>
      </c>
      <c r="B17" s="25">
        <v>2016</v>
      </c>
      <c r="C17" s="24" t="s">
        <v>20</v>
      </c>
      <c r="D17" s="24" t="s">
        <v>21</v>
      </c>
      <c r="F17">
        <f>VLOOKUP(C17,'2016 Weekly Attendance'!$A$2:$B$33,2)</f>
        <v>70561</v>
      </c>
      <c r="G17">
        <f>VLOOKUP(C17,'2016 Weekly Attendance'!$A$2:$W$33,MATCH(A17,'2016 Weekly Attendance'!$A$1:$W$1))</f>
        <v>54915</v>
      </c>
      <c r="H17">
        <f>G17/F17*100</f>
        <v>77.826277972250963</v>
      </c>
      <c r="I17">
        <f>VLOOKUP(C17,'2016 Weekly Attendance'!$A$2:$E$33,5)</f>
        <v>80.816066949164551</v>
      </c>
      <c r="J17">
        <f>H17-I17</f>
        <v>-2.9897889769135872</v>
      </c>
    </row>
    <row r="18" spans="1:10" x14ac:dyDescent="0.35">
      <c r="A18" s="25">
        <v>16</v>
      </c>
      <c r="B18" s="25">
        <v>2016</v>
      </c>
      <c r="C18" s="24" t="s">
        <v>38</v>
      </c>
      <c r="D18" s="24" t="s">
        <v>32</v>
      </c>
      <c r="F18">
        <f>VLOOKUP(C18,'2016 Weekly Attendance'!$A$2:$B$33,2)</f>
        <v>92500</v>
      </c>
      <c r="G18">
        <f>VLOOKUP(C18,'2016 Weekly Attendance'!$A$2:$W$33,MATCH(A18,'2016 Weekly Attendance'!$A$1:$W$1))</f>
        <v>92885</v>
      </c>
      <c r="H18">
        <f>G18/F18*100</f>
        <v>100.41621621621621</v>
      </c>
      <c r="I18">
        <f>VLOOKUP(C18,'2016 Weekly Attendance'!$A$2:$E$33,5)</f>
        <v>100.04297297297298</v>
      </c>
      <c r="J18">
        <f>H18-I18</f>
        <v>0.37324324324323754</v>
      </c>
    </row>
    <row r="19" spans="1:10" x14ac:dyDescent="0.35">
      <c r="A19" s="25">
        <v>16</v>
      </c>
      <c r="B19" s="25">
        <v>2016</v>
      </c>
      <c r="C19" s="24" t="s">
        <v>21</v>
      </c>
      <c r="D19" s="24" t="s">
        <v>22</v>
      </c>
      <c r="F19">
        <f>VLOOKUP(C19,'2016 Weekly Attendance'!$A$2:$B$33,2)</f>
        <v>76416</v>
      </c>
      <c r="G19">
        <f>VLOOKUP(C19,'2016 Weekly Attendance'!$A$2:$W$33,MATCH(A19,'2016 Weekly Attendance'!$A$1:$W$1))</f>
        <v>76671</v>
      </c>
      <c r="H19">
        <f>G19/F19*100</f>
        <v>100.33369974874371</v>
      </c>
      <c r="I19">
        <f>VLOOKUP(C19,'2016 Weekly Attendance'!$A$2:$E$33,5)</f>
        <v>95.958961474036855</v>
      </c>
      <c r="J19">
        <f>H19-I19</f>
        <v>4.3747382747068571</v>
      </c>
    </row>
    <row r="20" spans="1:10" x14ac:dyDescent="0.35">
      <c r="A20" s="25">
        <v>16</v>
      </c>
      <c r="B20" s="25">
        <v>2016</v>
      </c>
      <c r="C20" s="24" t="s">
        <v>27</v>
      </c>
      <c r="D20" s="24" t="s">
        <v>28</v>
      </c>
      <c r="F20">
        <f>VLOOKUP(C20,'2016 Weekly Attendance'!$A$2:$B$33,2)</f>
        <v>69000</v>
      </c>
      <c r="G20">
        <f>VLOOKUP(C20,'2016 Weekly Attendance'!$A$2:$W$33,MATCH(A20,'2016 Weekly Attendance'!$A$1:$W$1))</f>
        <v>69050</v>
      </c>
      <c r="H20">
        <f>G20/F20*100</f>
        <v>100.07246376811594</v>
      </c>
      <c r="I20">
        <f>VLOOKUP(C20,'2016 Weekly Attendance'!$A$2:$E$33,5)</f>
        <v>100.10652173913044</v>
      </c>
      <c r="J20">
        <f>H20-I20</f>
        <v>-3.4057971014505029E-2</v>
      </c>
    </row>
    <row r="21" spans="1:10" x14ac:dyDescent="0.35">
      <c r="A21" s="25">
        <v>16</v>
      </c>
      <c r="B21" s="25">
        <v>2016</v>
      </c>
      <c r="C21" s="24" t="s">
        <v>26</v>
      </c>
      <c r="D21" s="24" t="s">
        <v>36</v>
      </c>
      <c r="F21">
        <f>VLOOKUP(C21,'2016 Weekly Attendance'!$A$2:$B$33,2)</f>
        <v>66829</v>
      </c>
      <c r="G21">
        <f>VLOOKUP(C21,'2016 Weekly Attendance'!$A$2:$W$33,MATCH(A21,'2016 Weekly Attendance'!$A$1:$W$1))</f>
        <v>66829</v>
      </c>
      <c r="H21">
        <f>G21/F21*100</f>
        <v>100</v>
      </c>
      <c r="I21">
        <f>VLOOKUP(C21,'2016 Weekly Attendance'!$A$2:$E$33,5)</f>
        <v>100</v>
      </c>
      <c r="J21">
        <f>H21-I21</f>
        <v>0</v>
      </c>
    </row>
    <row r="22" spans="1:10" x14ac:dyDescent="0.35">
      <c r="A22" s="25">
        <v>16</v>
      </c>
      <c r="B22" s="25">
        <v>2016</v>
      </c>
      <c r="C22" s="24" t="s">
        <v>24</v>
      </c>
      <c r="D22" s="24" t="s">
        <v>37</v>
      </c>
      <c r="F22">
        <f>VLOOKUP(C22,'2016 Weekly Attendance'!$A$2:$B$33,2)</f>
        <v>69596</v>
      </c>
      <c r="G22">
        <f>VLOOKUP(C22,'2016 Weekly Attendance'!$A$2:$W$33,MATCH(A22,'2016 Weekly Attendance'!$A$1:$W$1))</f>
        <v>69596</v>
      </c>
      <c r="H22">
        <f>G22/F22*100</f>
        <v>100</v>
      </c>
      <c r="I22">
        <f>VLOOKUP(C22,'2016 Weekly Attendance'!$A$2:$E$33,5)</f>
        <v>100</v>
      </c>
      <c r="J22">
        <f>H22-I22</f>
        <v>0</v>
      </c>
    </row>
    <row r="23" spans="1:10" x14ac:dyDescent="0.35">
      <c r="A23" s="25">
        <v>16</v>
      </c>
      <c r="B23" s="25">
        <v>2016</v>
      </c>
      <c r="C23" s="24" t="s">
        <v>43</v>
      </c>
      <c r="D23" s="24" t="s">
        <v>15</v>
      </c>
      <c r="F23">
        <f>VLOOKUP(C23,'2016 Weekly Attendance'!$A$2:$B$33,2)</f>
        <v>73208</v>
      </c>
      <c r="G23">
        <f>VLOOKUP(C23,'2016 Weekly Attendance'!$A$2:$W$33,MATCH(A23,'2016 Weekly Attendance'!$A$1:$W$1))</f>
        <v>73177</v>
      </c>
      <c r="H23">
        <f>G23/F23*100</f>
        <v>99.957654901103709</v>
      </c>
      <c r="I23">
        <f>VLOOKUP(C23,'2016 Weekly Attendance'!$A$2:$E$33,5)</f>
        <v>99.865451863184347</v>
      </c>
      <c r="J23">
        <f>H23-I23</f>
        <v>9.2203037919361464E-2</v>
      </c>
    </row>
    <row r="24" spans="1:10" x14ac:dyDescent="0.35">
      <c r="A24" s="25">
        <v>16</v>
      </c>
      <c r="B24" s="25">
        <v>2016</v>
      </c>
      <c r="C24" s="24" t="s">
        <v>10</v>
      </c>
      <c r="D24" s="24" t="s">
        <v>14</v>
      </c>
      <c r="F24">
        <f>VLOOKUP(C24,'2016 Weekly Attendance'!$A$2:$B$33,2)</f>
        <v>72220</v>
      </c>
      <c r="G24">
        <f>VLOOKUP(C24,'2016 Weekly Attendance'!$A$2:$W$33,MATCH(A24,'2016 Weekly Attendance'!$A$1:$W$1))</f>
        <v>71836</v>
      </c>
      <c r="H24">
        <f>G24/F24*100</f>
        <v>99.468291332040977</v>
      </c>
      <c r="I24">
        <f>VLOOKUP(C24,'2016 Weekly Attendance'!$A$2:$E$33,5)</f>
        <v>99.513119634450291</v>
      </c>
      <c r="J24">
        <f>H24-I24</f>
        <v>-4.4828302409314347E-2</v>
      </c>
    </row>
    <row r="25" spans="1:10" x14ac:dyDescent="0.35">
      <c r="A25" s="25">
        <v>16</v>
      </c>
      <c r="B25" s="25">
        <v>2016</v>
      </c>
      <c r="C25" s="24" t="s">
        <v>16</v>
      </c>
      <c r="D25" s="24" t="s">
        <v>42</v>
      </c>
      <c r="F25">
        <f>VLOOKUP(C25,'2016 Weekly Attendance'!$A$2:$B$33,2)</f>
        <v>75523</v>
      </c>
      <c r="G25">
        <f>VLOOKUP(C25,'2016 Weekly Attendance'!$A$2:$W$33,MATCH(A25,'2016 Weekly Attendance'!$A$1:$W$1))</f>
        <v>73549</v>
      </c>
      <c r="H25">
        <f>G25/F25*100</f>
        <v>97.386226712392258</v>
      </c>
      <c r="I25">
        <f>VLOOKUP(C25,'2016 Weekly Attendance'!$A$2:$E$33,5)</f>
        <v>97.709141586006908</v>
      </c>
      <c r="J25">
        <f>H25-I25</f>
        <v>-0.32291487361464988</v>
      </c>
    </row>
    <row r="26" spans="1:10" x14ac:dyDescent="0.35">
      <c r="A26" s="25">
        <v>16</v>
      </c>
      <c r="B26" s="25">
        <v>2016</v>
      </c>
      <c r="C26" s="24" t="s">
        <v>18</v>
      </c>
      <c r="D26" s="24" t="s">
        <v>40</v>
      </c>
      <c r="F26">
        <f>VLOOKUP(C26,'2016 Weekly Attendance'!$A$2:$B$33,2)</f>
        <v>56603</v>
      </c>
      <c r="G26">
        <f>VLOOKUP(C26,'2016 Weekly Attendance'!$A$2:$W$33,MATCH(A26,'2016 Weekly Attendance'!$A$1:$W$1))</f>
        <v>54896</v>
      </c>
      <c r="H26">
        <f>G26/F26*100</f>
        <v>96.984258784870065</v>
      </c>
      <c r="I26">
        <f>VLOOKUP(C26,'2016 Weekly Attendance'!$A$2:$E$33,5)</f>
        <v>96.433051251700448</v>
      </c>
      <c r="J26">
        <f>H26-I26</f>
        <v>0.55120753316961668</v>
      </c>
    </row>
    <row r="27" spans="1:10" x14ac:dyDescent="0.35">
      <c r="A27" s="25">
        <v>16</v>
      </c>
      <c r="B27" s="25">
        <v>2016</v>
      </c>
      <c r="C27" s="24" t="s">
        <v>39</v>
      </c>
      <c r="D27" s="24" t="s">
        <v>25</v>
      </c>
      <c r="F27">
        <f>VLOOKUP(C27,'2016 Weekly Attendance'!$A$2:$B$33,2)</f>
        <v>68400</v>
      </c>
      <c r="G27">
        <f>VLOOKUP(C27,'2016 Weekly Attendance'!$A$2:$W$33,MATCH(A27,'2016 Weekly Attendance'!$A$1:$W$1))</f>
        <v>66276</v>
      </c>
      <c r="H27">
        <f>G27/F27*100</f>
        <v>96.89473684210526</v>
      </c>
      <c r="I27">
        <f>VLOOKUP(C27,'2016 Weekly Attendance'!$A$2:$E$33,5)</f>
        <v>94.024671052631575</v>
      </c>
      <c r="J27">
        <f>H27-I27</f>
        <v>2.870065789473685</v>
      </c>
    </row>
    <row r="28" spans="1:10" x14ac:dyDescent="0.35">
      <c r="A28" s="25">
        <v>16</v>
      </c>
      <c r="B28" s="25">
        <v>2016</v>
      </c>
      <c r="C28" s="24" t="s">
        <v>41</v>
      </c>
      <c r="D28" s="24" t="s">
        <v>30</v>
      </c>
      <c r="F28">
        <f>VLOOKUP(C28,'2016 Weekly Attendance'!$A$2:$B$33,2)</f>
        <v>81441</v>
      </c>
      <c r="G28">
        <f>VLOOKUP(C28,'2016 Weekly Attendance'!$A$2:$W$33,MATCH(A28,'2016 Weekly Attendance'!$A$1:$W$1))</f>
        <v>77856</v>
      </c>
      <c r="H28">
        <f>G28/F28*100</f>
        <v>95.598040299112242</v>
      </c>
      <c r="I28">
        <f>VLOOKUP(C28,'2016 Weekly Attendance'!$A$2:$E$33,5)</f>
        <v>96.039924607998429</v>
      </c>
      <c r="J28">
        <f>H28-I28</f>
        <v>-0.44188430888618768</v>
      </c>
    </row>
    <row r="29" spans="1:10" x14ac:dyDescent="0.35">
      <c r="A29" s="25">
        <v>16</v>
      </c>
      <c r="B29" s="25">
        <v>2016</v>
      </c>
      <c r="C29" s="24" t="s">
        <v>19</v>
      </c>
      <c r="D29" s="24" t="s">
        <v>34</v>
      </c>
      <c r="F29">
        <f>VLOOKUP(C29,'2016 Weekly Attendance'!$A$2:$B$33,2)</f>
        <v>61500</v>
      </c>
      <c r="G29">
        <f>VLOOKUP(C29,'2016 Weekly Attendance'!$A$2:$W$33,MATCH(A29,'2016 Weekly Attendance'!$A$1:$W$1))</f>
        <v>57953</v>
      </c>
      <c r="H29">
        <f>G29/F29*100</f>
        <v>94.232520325203254</v>
      </c>
      <c r="I29">
        <f>VLOOKUP(C29,'2016 Weekly Attendance'!$A$2:$E$33,5)</f>
        <v>98.160772357723573</v>
      </c>
      <c r="J29">
        <f>H29-I29</f>
        <v>-3.9282520325203194</v>
      </c>
    </row>
    <row r="30" spans="1:10" x14ac:dyDescent="0.35">
      <c r="A30" s="25">
        <v>16</v>
      </c>
      <c r="B30" s="25">
        <v>2016</v>
      </c>
      <c r="C30" s="24" t="s">
        <v>33</v>
      </c>
      <c r="D30" s="24" t="s">
        <v>35</v>
      </c>
      <c r="F30">
        <f>VLOOKUP(C30,'2016 Weekly Attendance'!$A$2:$B$33,2)</f>
        <v>71608</v>
      </c>
      <c r="G30">
        <f>VLOOKUP(C30,'2016 Weekly Attendance'!$A$2:$W$33,MATCH(A30,'2016 Weekly Attendance'!$A$1:$W$1))</f>
        <v>64690</v>
      </c>
      <c r="H30">
        <f>G30/F30*100</f>
        <v>90.339068260529558</v>
      </c>
      <c r="I30">
        <f>VLOOKUP(C30,'2016 Weekly Attendance'!$A$2:$E$33,5)</f>
        <v>95.672445816109928</v>
      </c>
      <c r="J30">
        <f>H30-I30</f>
        <v>-5.3333775555803697</v>
      </c>
    </row>
    <row r="31" spans="1:10" x14ac:dyDescent="0.35">
      <c r="A31" s="25">
        <v>16</v>
      </c>
      <c r="B31" s="25">
        <v>2016</v>
      </c>
      <c r="C31" s="24" t="s">
        <v>13</v>
      </c>
      <c r="D31" s="24" t="s">
        <v>29</v>
      </c>
      <c r="F31">
        <f>VLOOKUP(C31,'2016 Weekly Attendance'!$A$2:$B$33,2)</f>
        <v>93607</v>
      </c>
      <c r="G31">
        <f>VLOOKUP(C31,'2016 Weekly Attendance'!$A$2:$W$33,MATCH(A31,'2016 Weekly Attendance'!$A$1:$W$1))</f>
        <v>83656</v>
      </c>
      <c r="H31">
        <f>G31/F31*100</f>
        <v>89.369384768233147</v>
      </c>
      <c r="I31">
        <f>VLOOKUP(C31,'2016 Weekly Attendance'!$A$2:$E$33,5)</f>
        <v>90.22478477647428</v>
      </c>
      <c r="J31">
        <f>H31-I31</f>
        <v>-0.85540000824113349</v>
      </c>
    </row>
    <row r="32" spans="1:10" x14ac:dyDescent="0.35">
      <c r="A32" s="25">
        <v>16</v>
      </c>
      <c r="B32" s="25">
        <v>2016</v>
      </c>
      <c r="C32" s="24" t="s">
        <v>9</v>
      </c>
      <c r="D32" s="24" t="s">
        <v>31</v>
      </c>
      <c r="F32">
        <f>VLOOKUP(C32,'2016 Weekly Attendance'!$A$2:$B$33,2)</f>
        <v>69132</v>
      </c>
      <c r="G32">
        <f>VLOOKUP(C32,'2016 Weekly Attendance'!$A$2:$W$33,MATCH(A32,'2016 Weekly Attendance'!$A$1:$W$1))</f>
        <v>59621</v>
      </c>
      <c r="H32">
        <f>G32/F32*100</f>
        <v>86.242261181507843</v>
      </c>
      <c r="I32">
        <f>VLOOKUP(C32,'2016 Weekly Attendance'!$A$2:$E$33,5)</f>
        <v>89.561170762351111</v>
      </c>
      <c r="J32">
        <f>H32-I32</f>
        <v>-3.3189095808432683</v>
      </c>
    </row>
    <row r="33" spans="1:10" x14ac:dyDescent="0.35">
      <c r="A33" s="25">
        <v>16</v>
      </c>
      <c r="B33" s="25">
        <v>2016</v>
      </c>
      <c r="C33" s="24" t="s">
        <v>23</v>
      </c>
      <c r="D33" s="24" t="s">
        <v>20</v>
      </c>
      <c r="F33">
        <f>VLOOKUP(C33,'2016 Weekly Attendance'!$A$2:$B$33,2)</f>
        <v>67895</v>
      </c>
      <c r="G33">
        <f>VLOOKUP(C33,'2016 Weekly Attendance'!$A$2:$W$33,MATCH(A33,'2016 Weekly Attendance'!$A$1:$W$1))</f>
        <v>57272</v>
      </c>
      <c r="H33">
        <f>G33/F33*100</f>
        <v>84.353781574490014</v>
      </c>
      <c r="I33">
        <f>VLOOKUP(C33,'2016 Weekly Attendance'!$A$2:$E$33,5)</f>
        <v>94.721444878120636</v>
      </c>
      <c r="J33">
        <f>H33-I33</f>
        <v>-10.367663303630621</v>
      </c>
    </row>
    <row r="34" spans="1:10" x14ac:dyDescent="0.35">
      <c r="A34" s="25">
        <v>15</v>
      </c>
      <c r="B34" s="25">
        <v>2016</v>
      </c>
      <c r="C34" s="24" t="s">
        <v>28</v>
      </c>
      <c r="D34" s="24" t="s">
        <v>43</v>
      </c>
      <c r="F34">
        <f>VLOOKUP(C34,'2016 Weekly Attendance'!$A$2:$B$33,2)</f>
        <v>63400</v>
      </c>
      <c r="G34">
        <f>VLOOKUP(C34,'2016 Weekly Attendance'!$A$2:$W$33,MATCH(A34,'2016 Weekly Attendance'!$A$1:$W$1))</f>
        <v>65072</v>
      </c>
      <c r="H34">
        <f>G34/F34*100</f>
        <v>102.6372239747634</v>
      </c>
      <c r="I34">
        <f>VLOOKUP(C34,'2016 Weekly Attendance'!$A$2:$E$33,5)</f>
        <v>102.25788643533123</v>
      </c>
      <c r="J34">
        <f>H34-I34</f>
        <v>0.37933753943217141</v>
      </c>
    </row>
    <row r="35" spans="1:10" x14ac:dyDescent="0.35">
      <c r="A35" s="25">
        <v>15</v>
      </c>
      <c r="B35" s="25">
        <v>2016</v>
      </c>
      <c r="C35" s="24" t="s">
        <v>22</v>
      </c>
      <c r="D35" s="24" t="s">
        <v>26</v>
      </c>
      <c r="F35">
        <f>VLOOKUP(C35,'2016 Weekly Attendance'!$A$2:$B$33,2)</f>
        <v>76125</v>
      </c>
      <c r="G35">
        <f>VLOOKUP(C35,'2016 Weekly Attendance'!$A$2:$W$33,MATCH(A35,'2016 Weekly Attendance'!$A$1:$W$1))</f>
        <v>76893</v>
      </c>
      <c r="H35">
        <f>G35/F35*100</f>
        <v>101.0088669950739</v>
      </c>
      <c r="I35">
        <f>VLOOKUP(C35,'2016 Weekly Attendance'!$A$2:$E$33,5)</f>
        <v>100.85270935960591</v>
      </c>
      <c r="J35">
        <f>H35-I35</f>
        <v>0.15615763546799144</v>
      </c>
    </row>
    <row r="36" spans="1:10" x14ac:dyDescent="0.35">
      <c r="A36" s="25">
        <v>15</v>
      </c>
      <c r="B36" s="25">
        <v>2016</v>
      </c>
      <c r="C36" s="24" t="s">
        <v>38</v>
      </c>
      <c r="D36" s="24" t="s">
        <v>15</v>
      </c>
      <c r="F36">
        <f>VLOOKUP(C36,'2016 Weekly Attendance'!$A$2:$B$33,2)</f>
        <v>92500</v>
      </c>
      <c r="G36">
        <f>VLOOKUP(C36,'2016 Weekly Attendance'!$A$2:$W$33,MATCH(A36,'2016 Weekly Attendance'!$A$1:$W$1))</f>
        <v>93101</v>
      </c>
      <c r="H36">
        <f>G36/F36*100</f>
        <v>100.64972972972971</v>
      </c>
      <c r="I36">
        <f>VLOOKUP(C36,'2016 Weekly Attendance'!$A$2:$E$33,5)</f>
        <v>100.04297297297298</v>
      </c>
      <c r="J36">
        <f>H36-I36</f>
        <v>0.60675675675673801</v>
      </c>
    </row>
    <row r="37" spans="1:10" x14ac:dyDescent="0.35">
      <c r="A37" s="25">
        <v>15</v>
      </c>
      <c r="B37" s="25">
        <v>2016</v>
      </c>
      <c r="C37" s="24" t="s">
        <v>25</v>
      </c>
      <c r="D37" s="24" t="s">
        <v>24</v>
      </c>
      <c r="F37">
        <f>VLOOKUP(C37,'2016 Weekly Attendance'!$A$2:$B$33,2)</f>
        <v>71008</v>
      </c>
      <c r="G37">
        <f>VLOOKUP(C37,'2016 Weekly Attendance'!$A$2:$W$33,MATCH(A37,'2016 Weekly Attendance'!$A$1:$W$1))</f>
        <v>71223</v>
      </c>
      <c r="H37">
        <f>G37/F37*100</f>
        <v>100.3027827850383</v>
      </c>
      <c r="I37">
        <f>VLOOKUP(C37,'2016 Weekly Attendance'!$A$2:$E$33,5)</f>
        <v>100.1336117057233</v>
      </c>
      <c r="J37">
        <f>H37-I37</f>
        <v>0.16917107931500652</v>
      </c>
    </row>
    <row r="38" spans="1:10" x14ac:dyDescent="0.35">
      <c r="A38" s="25">
        <v>15</v>
      </c>
      <c r="B38" s="25">
        <v>2016</v>
      </c>
      <c r="C38" s="24" t="s">
        <v>30</v>
      </c>
      <c r="D38" s="24" t="s">
        <v>40</v>
      </c>
      <c r="F38">
        <f>VLOOKUP(C38,'2016 Weekly Attendance'!$A$2:$B$33,2)</f>
        <v>66655</v>
      </c>
      <c r="G38">
        <f>VLOOKUP(C38,'2016 Weekly Attendance'!$A$2:$W$33,MATCH(A38,'2016 Weekly Attendance'!$A$1:$W$1))</f>
        <v>66820</v>
      </c>
      <c r="H38">
        <f>G38/F38*100</f>
        <v>100.24754332008101</v>
      </c>
      <c r="I38">
        <f>VLOOKUP(C38,'2016 Weekly Attendance'!$A$2:$E$33,5)</f>
        <v>100.1967219263371</v>
      </c>
      <c r="J38">
        <f>H38-I38</f>
        <v>5.0821393743902377E-2</v>
      </c>
    </row>
    <row r="39" spans="1:10" x14ac:dyDescent="0.35">
      <c r="A39" s="25">
        <v>15</v>
      </c>
      <c r="B39" s="25">
        <v>2016</v>
      </c>
      <c r="C39" s="24" t="s">
        <v>27</v>
      </c>
      <c r="D39" s="24" t="s">
        <v>13</v>
      </c>
      <c r="F39">
        <f>VLOOKUP(C39,'2016 Weekly Attendance'!$A$2:$B$33,2)</f>
        <v>69000</v>
      </c>
      <c r="G39">
        <f>VLOOKUP(C39,'2016 Weekly Attendance'!$A$2:$W$33,MATCH(A39,'2016 Weekly Attendance'!$A$1:$W$1))</f>
        <v>69067</v>
      </c>
      <c r="H39">
        <f>G39/F39*100</f>
        <v>100.09710144927537</v>
      </c>
      <c r="I39">
        <f>VLOOKUP(C39,'2016 Weekly Attendance'!$A$2:$E$33,5)</f>
        <v>100.10652173913044</v>
      </c>
      <c r="J39">
        <f>H39-I39</f>
        <v>-9.4202898550719283E-3</v>
      </c>
    </row>
    <row r="40" spans="1:10" x14ac:dyDescent="0.35">
      <c r="A40" s="25">
        <v>15</v>
      </c>
      <c r="B40" s="25">
        <v>2016</v>
      </c>
      <c r="C40" s="24" t="s">
        <v>10</v>
      </c>
      <c r="D40" s="24" t="s">
        <v>9</v>
      </c>
      <c r="F40">
        <f>VLOOKUP(C40,'2016 Weekly Attendance'!$A$2:$B$33,2)</f>
        <v>72220</v>
      </c>
      <c r="G40">
        <f>VLOOKUP(C40,'2016 Weekly Attendance'!$A$2:$W$33,MATCH(A40,'2016 Weekly Attendance'!$A$1:$W$1))</f>
        <v>71803</v>
      </c>
      <c r="H40">
        <f>G40/F40*100</f>
        <v>99.422597618388252</v>
      </c>
      <c r="I40">
        <f>VLOOKUP(C40,'2016 Weekly Attendance'!$A$2:$E$33,5)</f>
        <v>99.513119634450291</v>
      </c>
      <c r="J40">
        <f>H40-I40</f>
        <v>-9.0522016062038801E-2</v>
      </c>
    </row>
    <row r="41" spans="1:10" x14ac:dyDescent="0.35">
      <c r="A41" s="25">
        <v>15</v>
      </c>
      <c r="B41" s="25">
        <v>2016</v>
      </c>
      <c r="C41" s="24" t="s">
        <v>19</v>
      </c>
      <c r="D41" s="24" t="s">
        <v>41</v>
      </c>
      <c r="F41">
        <f>VLOOKUP(C41,'2016 Weekly Attendance'!$A$2:$B$33,2)</f>
        <v>61500</v>
      </c>
      <c r="G41">
        <f>VLOOKUP(C41,'2016 Weekly Attendance'!$A$2:$W$33,MATCH(A41,'2016 Weekly Attendance'!$A$1:$W$1))</f>
        <v>61137</v>
      </c>
      <c r="H41">
        <f>G41/F41*100</f>
        <v>99.409756097560972</v>
      </c>
      <c r="I41">
        <f>VLOOKUP(C41,'2016 Weekly Attendance'!$A$2:$E$33,5)</f>
        <v>98.160772357723573</v>
      </c>
      <c r="J41">
        <f>H41-I41</f>
        <v>1.2489837398373993</v>
      </c>
    </row>
    <row r="42" spans="1:10" x14ac:dyDescent="0.35">
      <c r="A42" s="25">
        <v>15</v>
      </c>
      <c r="B42" s="25">
        <v>2016</v>
      </c>
      <c r="C42" s="24" t="s">
        <v>42</v>
      </c>
      <c r="D42" s="24" t="s">
        <v>29</v>
      </c>
      <c r="F42">
        <f>VLOOKUP(C42,'2016 Weekly Attendance'!$A$2:$B$33,2)</f>
        <v>71228</v>
      </c>
      <c r="G42">
        <f>VLOOKUP(C42,'2016 Weekly Attendance'!$A$2:$W$33,MATCH(A42,'2016 Weekly Attendance'!$A$1:$W$1))</f>
        <v>70164</v>
      </c>
      <c r="H42">
        <f>G42/F42*100</f>
        <v>98.506205424832928</v>
      </c>
      <c r="I42">
        <f>VLOOKUP(C42,'2016 Weekly Attendance'!$A$2:$E$33,5)</f>
        <v>98.275607907002865</v>
      </c>
      <c r="J42">
        <f>H42-I42</f>
        <v>0.23059751783006277</v>
      </c>
    </row>
    <row r="43" spans="1:10" x14ac:dyDescent="0.35">
      <c r="A43" s="25">
        <v>15</v>
      </c>
      <c r="B43" s="25">
        <v>2016</v>
      </c>
      <c r="C43" s="24" t="s">
        <v>20</v>
      </c>
      <c r="D43" s="24" t="s">
        <v>18</v>
      </c>
      <c r="F43">
        <f>VLOOKUP(C43,'2016 Weekly Attendance'!$A$2:$B$33,2)</f>
        <v>70561</v>
      </c>
      <c r="G43">
        <f>VLOOKUP(C43,'2016 Weekly Attendance'!$A$2:$W$33,MATCH(A43,'2016 Weekly Attendance'!$A$1:$W$1))</f>
        <v>68352</v>
      </c>
      <c r="H43">
        <f>G43/F43*100</f>
        <v>96.869375434021634</v>
      </c>
      <c r="I43">
        <f>VLOOKUP(C43,'2016 Weekly Attendance'!$A$2:$E$33,5)</f>
        <v>80.816066949164551</v>
      </c>
      <c r="J43">
        <f>H43-I43</f>
        <v>16.053308484857084</v>
      </c>
    </row>
    <row r="44" spans="1:10" x14ac:dyDescent="0.35">
      <c r="A44" s="25">
        <v>15</v>
      </c>
      <c r="B44" s="25">
        <v>2016</v>
      </c>
      <c r="C44" s="24" t="s">
        <v>37</v>
      </c>
      <c r="D44" s="24" t="s">
        <v>32</v>
      </c>
      <c r="F44">
        <f>VLOOKUP(C44,'2016 Weekly Attendance'!$A$2:$B$33,2)</f>
        <v>82500</v>
      </c>
      <c r="G44">
        <f>VLOOKUP(C44,'2016 Weekly Attendance'!$A$2:$W$33,MATCH(A44,'2016 Weekly Attendance'!$A$1:$W$1))</f>
        <v>79434</v>
      </c>
      <c r="H44">
        <f>G44/F44*100</f>
        <v>96.283636363636361</v>
      </c>
      <c r="I44">
        <f>VLOOKUP(C44,'2016 Weekly Attendance'!$A$2:$E$33,5)</f>
        <v>95.502272727272725</v>
      </c>
      <c r="J44">
        <f>H44-I44</f>
        <v>0.78136363636363626</v>
      </c>
    </row>
    <row r="45" spans="1:10" x14ac:dyDescent="0.35">
      <c r="A45" s="25">
        <v>15</v>
      </c>
      <c r="B45" s="25">
        <v>2016</v>
      </c>
      <c r="C45" s="24" t="s">
        <v>14</v>
      </c>
      <c r="D45" s="24" t="s">
        <v>39</v>
      </c>
      <c r="F45">
        <f>VLOOKUP(C45,'2016 Weekly Attendance'!$A$2:$B$33,2)</f>
        <v>65515</v>
      </c>
      <c r="G45">
        <f>VLOOKUP(C45,'2016 Weekly Attendance'!$A$2:$W$33,MATCH(A45,'2016 Weekly Attendance'!$A$1:$W$1))</f>
        <v>62096</v>
      </c>
      <c r="H45">
        <f>G45/F45*100</f>
        <v>94.781347782950462</v>
      </c>
      <c r="I45">
        <f>VLOOKUP(C45,'2016 Weekly Attendance'!$A$2:$E$33,5)</f>
        <v>92.363362806772713</v>
      </c>
      <c r="J45">
        <f>H45-I45</f>
        <v>2.417984976177749</v>
      </c>
    </row>
    <row r="46" spans="1:10" x14ac:dyDescent="0.35">
      <c r="A46" s="25">
        <v>15</v>
      </c>
      <c r="B46" s="25">
        <v>2016</v>
      </c>
      <c r="C46" s="24" t="s">
        <v>36</v>
      </c>
      <c r="D46" s="24" t="s">
        <v>35</v>
      </c>
      <c r="F46">
        <f>VLOOKUP(C46,'2016 Weekly Attendance'!$A$2:$B$33,2)</f>
        <v>82500</v>
      </c>
      <c r="G46">
        <f>VLOOKUP(C46,'2016 Weekly Attendance'!$A$2:$W$33,MATCH(A46,'2016 Weekly Attendance'!$A$1:$W$1))</f>
        <v>78160</v>
      </c>
      <c r="H46">
        <f>G46/F46*100</f>
        <v>94.739393939393935</v>
      </c>
      <c r="I46">
        <f>VLOOKUP(C46,'2016 Weekly Attendance'!$A$2:$E$33,5)</f>
        <v>94.739393939393935</v>
      </c>
      <c r="J46">
        <f>H46-I46</f>
        <v>0</v>
      </c>
    </row>
    <row r="47" spans="1:10" x14ac:dyDescent="0.35">
      <c r="A47" s="25">
        <v>15</v>
      </c>
      <c r="B47" s="25">
        <v>2016</v>
      </c>
      <c r="C47" s="24" t="s">
        <v>34</v>
      </c>
      <c r="D47" s="24" t="s">
        <v>16</v>
      </c>
      <c r="F47">
        <f>VLOOKUP(C47,'2016 Weekly Attendance'!$A$2:$B$33,2)</f>
        <v>82000</v>
      </c>
      <c r="G47">
        <f>VLOOKUP(C47,'2016 Weekly Attendance'!$A$2:$W$33,MATCH(A47,'2016 Weekly Attendance'!$A$1:$W$1))</f>
        <v>76689</v>
      </c>
      <c r="H47">
        <f>G47/F47*100</f>
        <v>93.52317073170731</v>
      </c>
      <c r="I47">
        <f>VLOOKUP(C47,'2016 Weekly Attendance'!$A$2:$E$33,5)</f>
        <v>95.492682926829261</v>
      </c>
      <c r="J47">
        <f>H47-I47</f>
        <v>-1.9695121951219505</v>
      </c>
    </row>
    <row r="48" spans="1:10" x14ac:dyDescent="0.35">
      <c r="A48" s="25">
        <v>15</v>
      </c>
      <c r="B48" s="25">
        <v>2016</v>
      </c>
      <c r="C48" s="24" t="s">
        <v>33</v>
      </c>
      <c r="D48" s="24" t="s">
        <v>23</v>
      </c>
      <c r="F48">
        <f>VLOOKUP(C48,'2016 Weekly Attendance'!$A$2:$B$33,2)</f>
        <v>71608</v>
      </c>
      <c r="G48">
        <f>VLOOKUP(C48,'2016 Weekly Attendance'!$A$2:$W$33,MATCH(A48,'2016 Weekly Attendance'!$A$1:$W$1))</f>
        <v>66529</v>
      </c>
      <c r="H48">
        <f>G48/F48*100</f>
        <v>92.907217070718346</v>
      </c>
      <c r="I48">
        <f>VLOOKUP(C48,'2016 Weekly Attendance'!$A$2:$E$33,5)</f>
        <v>95.672445816109928</v>
      </c>
      <c r="J48">
        <f>H48-I48</f>
        <v>-2.7652287453915818</v>
      </c>
    </row>
    <row r="49" spans="1:10" x14ac:dyDescent="0.35">
      <c r="A49" s="25">
        <v>15</v>
      </c>
      <c r="B49" s="25">
        <v>2016</v>
      </c>
      <c r="C49" s="24" t="s">
        <v>21</v>
      </c>
      <c r="D49" s="24" t="s">
        <v>31</v>
      </c>
      <c r="F49">
        <f>VLOOKUP(C49,'2016 Weekly Attendance'!$A$2:$B$33,2)</f>
        <v>76416</v>
      </c>
      <c r="G49">
        <f>VLOOKUP(C49,'2016 Weekly Attendance'!$A$2:$W$33,MATCH(A49,'2016 Weekly Attendance'!$A$1:$W$1))</f>
        <v>68084</v>
      </c>
      <c r="H49">
        <f>G49/F49*100</f>
        <v>89.096524288107204</v>
      </c>
      <c r="I49">
        <f>VLOOKUP(C49,'2016 Weekly Attendance'!$A$2:$E$33,5)</f>
        <v>95.958961474036855</v>
      </c>
      <c r="J49">
        <f>H49-I49</f>
        <v>-6.8624371859296502</v>
      </c>
    </row>
    <row r="50" spans="1:10" x14ac:dyDescent="0.35">
      <c r="A50" s="25">
        <v>14</v>
      </c>
      <c r="B50" s="25">
        <v>2016</v>
      </c>
      <c r="C50" s="24" t="s">
        <v>35</v>
      </c>
      <c r="D50" s="24" t="s">
        <v>28</v>
      </c>
      <c r="F50">
        <f>VLOOKUP(C50,'2016 Weekly Attendance'!$A$2:$B$33,2)</f>
        <v>65326</v>
      </c>
      <c r="G50">
        <f>VLOOKUP(C50,'2016 Weekly Attendance'!$A$2:$W$33,MATCH(A50,'2016 Weekly Attendance'!$A$1:$W$1))</f>
        <v>65750</v>
      </c>
      <c r="H50">
        <f>G50/F50*100</f>
        <v>100.64905244466216</v>
      </c>
      <c r="I50">
        <f>VLOOKUP(C50,'2016 Weekly Attendance'!$A$2:$E$33,5)</f>
        <v>100.28568257661574</v>
      </c>
      <c r="J50">
        <f>H50-I50</f>
        <v>0.36336986804641924</v>
      </c>
    </row>
    <row r="51" spans="1:10" x14ac:dyDescent="0.35">
      <c r="A51" s="25">
        <v>14</v>
      </c>
      <c r="B51" s="25">
        <v>2016</v>
      </c>
      <c r="C51" s="24" t="s">
        <v>26</v>
      </c>
      <c r="D51" s="24" t="s">
        <v>25</v>
      </c>
      <c r="F51">
        <f>VLOOKUP(C51,'2016 Weekly Attendance'!$A$2:$B$33,2)</f>
        <v>66829</v>
      </c>
      <c r="G51">
        <f>VLOOKUP(C51,'2016 Weekly Attendance'!$A$2:$W$33,MATCH(A51,'2016 Weekly Attendance'!$A$1:$W$1))</f>
        <v>66829</v>
      </c>
      <c r="H51">
        <f>G51/F51*100</f>
        <v>100</v>
      </c>
      <c r="I51">
        <f>VLOOKUP(C51,'2016 Weekly Attendance'!$A$2:$E$33,5)</f>
        <v>100</v>
      </c>
      <c r="J51">
        <f>H51-I51</f>
        <v>0</v>
      </c>
    </row>
    <row r="52" spans="1:10" x14ac:dyDescent="0.35">
      <c r="A52" s="25">
        <v>14</v>
      </c>
      <c r="B52" s="25">
        <v>2016</v>
      </c>
      <c r="C52" s="24" t="s">
        <v>24</v>
      </c>
      <c r="D52" s="24" t="s">
        <v>34</v>
      </c>
      <c r="F52">
        <f>VLOOKUP(C52,'2016 Weekly Attendance'!$A$2:$B$33,2)</f>
        <v>69596</v>
      </c>
      <c r="G52">
        <f>VLOOKUP(C52,'2016 Weekly Attendance'!$A$2:$W$33,MATCH(A52,'2016 Weekly Attendance'!$A$1:$W$1))</f>
        <v>69596</v>
      </c>
      <c r="H52">
        <f>G52/F52*100</f>
        <v>100</v>
      </c>
      <c r="I52">
        <f>VLOOKUP(C52,'2016 Weekly Attendance'!$A$2:$E$33,5)</f>
        <v>100</v>
      </c>
      <c r="J52">
        <f>H52-I52</f>
        <v>0</v>
      </c>
    </row>
    <row r="53" spans="1:10" x14ac:dyDescent="0.35">
      <c r="A53" s="25">
        <v>14</v>
      </c>
      <c r="B53" s="25">
        <v>2016</v>
      </c>
      <c r="C53" s="24" t="s">
        <v>31</v>
      </c>
      <c r="D53" s="24" t="s">
        <v>22</v>
      </c>
      <c r="F53">
        <f>VLOOKUP(C53,'2016 Weekly Attendance'!$A$2:$B$33,2)</f>
        <v>69143</v>
      </c>
      <c r="G53">
        <f>VLOOKUP(C53,'2016 Weekly Attendance'!$A$2:$W$33,MATCH(A53,'2016 Weekly Attendance'!$A$1:$W$1))</f>
        <v>68780</v>
      </c>
      <c r="H53">
        <f>G53/F53*100</f>
        <v>99.475001084708509</v>
      </c>
      <c r="I53">
        <f>VLOOKUP(C53,'2016 Weekly Attendance'!$A$2:$E$33,5)</f>
        <v>93.515070216797071</v>
      </c>
      <c r="J53">
        <f>H53-I53</f>
        <v>5.9599308679114387</v>
      </c>
    </row>
    <row r="54" spans="1:10" x14ac:dyDescent="0.35">
      <c r="A54" s="25">
        <v>14</v>
      </c>
      <c r="B54" s="25">
        <v>2016</v>
      </c>
      <c r="C54" s="24" t="s">
        <v>21</v>
      </c>
      <c r="D54" s="24" t="s">
        <v>18</v>
      </c>
      <c r="F54">
        <f>VLOOKUP(C54,'2016 Weekly Attendance'!$A$2:$B$33,2)</f>
        <v>76416</v>
      </c>
      <c r="G54">
        <f>VLOOKUP(C54,'2016 Weekly Attendance'!$A$2:$W$33,MATCH(A54,'2016 Weekly Attendance'!$A$1:$W$1))</f>
        <v>75191</v>
      </c>
      <c r="H54">
        <f>G54/F54*100</f>
        <v>98.396932579564492</v>
      </c>
      <c r="I54">
        <f>VLOOKUP(C54,'2016 Weekly Attendance'!$A$2:$E$33,5)</f>
        <v>95.958961474036855</v>
      </c>
      <c r="J54">
        <f>H54-I54</f>
        <v>2.4379711055276374</v>
      </c>
    </row>
    <row r="55" spans="1:10" x14ac:dyDescent="0.35">
      <c r="A55" s="25">
        <v>14</v>
      </c>
      <c r="B55" s="25">
        <v>2016</v>
      </c>
      <c r="C55" s="24" t="s">
        <v>37</v>
      </c>
      <c r="D55" s="24" t="s">
        <v>38</v>
      </c>
      <c r="F55">
        <f>VLOOKUP(C55,'2016 Weekly Attendance'!$A$2:$B$33,2)</f>
        <v>82500</v>
      </c>
      <c r="G55">
        <f>VLOOKUP(C55,'2016 Weekly Attendance'!$A$2:$W$33,MATCH(A55,'2016 Weekly Attendance'!$A$1:$W$1))</f>
        <v>80874</v>
      </c>
      <c r="H55">
        <f>G55/F55*100</f>
        <v>98.029090909090911</v>
      </c>
      <c r="I55">
        <f>VLOOKUP(C55,'2016 Weekly Attendance'!$A$2:$E$33,5)</f>
        <v>95.502272727272725</v>
      </c>
      <c r="J55">
        <f>H55-I55</f>
        <v>2.5268181818181858</v>
      </c>
    </row>
    <row r="56" spans="1:10" x14ac:dyDescent="0.35">
      <c r="A56" s="25">
        <v>14</v>
      </c>
      <c r="B56" s="25">
        <v>2016</v>
      </c>
      <c r="C56" s="24" t="s">
        <v>29</v>
      </c>
      <c r="D56" s="24" t="s">
        <v>36</v>
      </c>
      <c r="F56">
        <f>VLOOKUP(C56,'2016 Weekly Attendance'!$A$2:$B$33,2)</f>
        <v>71750</v>
      </c>
      <c r="G56">
        <f>VLOOKUP(C56,'2016 Weekly Attendance'!$A$2:$W$33,MATCH(A56,'2016 Weekly Attendance'!$A$1:$W$1))</f>
        <v>70178</v>
      </c>
      <c r="H56">
        <f>G56/F56*100</f>
        <v>97.809059233449474</v>
      </c>
      <c r="I56">
        <f>VLOOKUP(C56,'2016 Weekly Attendance'!$A$2:$E$33,5)</f>
        <v>97.809059233449474</v>
      </c>
      <c r="J56">
        <f>H56-I56</f>
        <v>0</v>
      </c>
    </row>
    <row r="57" spans="1:10" x14ac:dyDescent="0.35">
      <c r="A57" s="25">
        <v>14</v>
      </c>
      <c r="B57" s="25">
        <v>2016</v>
      </c>
      <c r="C57" s="24" t="s">
        <v>16</v>
      </c>
      <c r="D57" s="24" t="s">
        <v>20</v>
      </c>
      <c r="F57">
        <f>VLOOKUP(C57,'2016 Weekly Attendance'!$A$2:$B$33,2)</f>
        <v>75523</v>
      </c>
      <c r="G57">
        <f>VLOOKUP(C57,'2016 Weekly Attendance'!$A$2:$W$33,MATCH(A57,'2016 Weekly Attendance'!$A$1:$W$1))</f>
        <v>73856</v>
      </c>
      <c r="H57">
        <f>G57/F57*100</f>
        <v>97.792725394912807</v>
      </c>
      <c r="I57">
        <f>VLOOKUP(C57,'2016 Weekly Attendance'!$A$2:$E$33,5)</f>
        <v>97.709141586006908</v>
      </c>
      <c r="J57">
        <f>H57-I57</f>
        <v>8.3583808905899559E-2</v>
      </c>
    </row>
    <row r="58" spans="1:10" x14ac:dyDescent="0.35">
      <c r="A58" s="25">
        <v>14</v>
      </c>
      <c r="B58" s="25">
        <v>2016</v>
      </c>
      <c r="C58" s="24" t="s">
        <v>40</v>
      </c>
      <c r="D58" s="24" t="s">
        <v>10</v>
      </c>
      <c r="F58">
        <f>VLOOKUP(C58,'2016 Weekly Attendance'!$A$2:$B$33,2)</f>
        <v>67000</v>
      </c>
      <c r="G58">
        <f>VLOOKUP(C58,'2016 Weekly Attendance'!$A$2:$W$33,MATCH(A58,'2016 Weekly Attendance'!$A$1:$W$1))</f>
        <v>65250</v>
      </c>
      <c r="H58">
        <f>G58/F58*100</f>
        <v>97.388059701492537</v>
      </c>
      <c r="I58">
        <f>VLOOKUP(C58,'2016 Weekly Attendance'!$A$2:$E$33,5)</f>
        <v>97.834514925373142</v>
      </c>
      <c r="J58">
        <f>H58-I58</f>
        <v>-0.44645522388060499</v>
      </c>
    </row>
    <row r="59" spans="1:10" x14ac:dyDescent="0.35">
      <c r="A59" s="25">
        <v>14</v>
      </c>
      <c r="B59" s="25">
        <v>2016</v>
      </c>
      <c r="C59" s="24" t="s">
        <v>33</v>
      </c>
      <c r="D59" s="24" t="s">
        <v>39</v>
      </c>
      <c r="F59">
        <f>VLOOKUP(C59,'2016 Weekly Attendance'!$A$2:$B$33,2)</f>
        <v>71608</v>
      </c>
      <c r="G59">
        <f>VLOOKUP(C59,'2016 Weekly Attendance'!$A$2:$W$33,MATCH(A59,'2016 Weekly Attendance'!$A$1:$W$1))</f>
        <v>69657</v>
      </c>
      <c r="H59">
        <f>G59/F59*100</f>
        <v>97.275444084459835</v>
      </c>
      <c r="I59">
        <f>VLOOKUP(C59,'2016 Weekly Attendance'!$A$2:$E$33,5)</f>
        <v>95.672445816109928</v>
      </c>
      <c r="J59">
        <f>H59-I59</f>
        <v>1.6029982683499071</v>
      </c>
    </row>
    <row r="60" spans="1:10" x14ac:dyDescent="0.35">
      <c r="A60" s="25">
        <v>14</v>
      </c>
      <c r="B60" s="25">
        <v>2016</v>
      </c>
      <c r="C60" s="24" t="s">
        <v>41</v>
      </c>
      <c r="D60" s="24" t="s">
        <v>27</v>
      </c>
      <c r="F60">
        <f>VLOOKUP(C60,'2016 Weekly Attendance'!$A$2:$B$33,2)</f>
        <v>81441</v>
      </c>
      <c r="G60">
        <f>VLOOKUP(C60,'2016 Weekly Attendance'!$A$2:$W$33,MATCH(A60,'2016 Weekly Attendance'!$A$1:$W$1))</f>
        <v>78057</v>
      </c>
      <c r="H60">
        <f>G60/F60*100</f>
        <v>95.844844734224779</v>
      </c>
      <c r="I60">
        <f>VLOOKUP(C60,'2016 Weekly Attendance'!$A$2:$E$33,5)</f>
        <v>96.039924607998429</v>
      </c>
      <c r="J60">
        <f>H60-I60</f>
        <v>-0.19507987377365055</v>
      </c>
    </row>
    <row r="61" spans="1:10" x14ac:dyDescent="0.35">
      <c r="A61" s="25">
        <v>14</v>
      </c>
      <c r="B61" s="25">
        <v>2016</v>
      </c>
      <c r="C61" s="24" t="s">
        <v>32</v>
      </c>
      <c r="D61" s="24" t="s">
        <v>19</v>
      </c>
      <c r="F61">
        <f>VLOOKUP(C61,'2016 Weekly Attendance'!$A$2:$B$33,2)</f>
        <v>65000</v>
      </c>
      <c r="G61">
        <f>VLOOKUP(C61,'2016 Weekly Attendance'!$A$2:$W$33,MATCH(A61,'2016 Weekly Attendance'!$A$1:$W$1))</f>
        <v>61726</v>
      </c>
      <c r="H61">
        <f>G61/F61*100</f>
        <v>94.963076923076926</v>
      </c>
      <c r="I61">
        <f>VLOOKUP(C61,'2016 Weekly Attendance'!$A$2:$E$33,5)</f>
        <v>93.527307692307687</v>
      </c>
      <c r="J61">
        <f>H61-I61</f>
        <v>1.4357692307692389</v>
      </c>
    </row>
    <row r="62" spans="1:10" x14ac:dyDescent="0.35">
      <c r="A62" s="25">
        <v>14</v>
      </c>
      <c r="B62" s="25">
        <v>2016</v>
      </c>
      <c r="C62" s="24" t="s">
        <v>15</v>
      </c>
      <c r="D62" s="24" t="s">
        <v>43</v>
      </c>
      <c r="F62">
        <f>VLOOKUP(C62,'2016 Weekly Attendance'!$A$2:$B$33,2)</f>
        <v>65890</v>
      </c>
      <c r="G62">
        <f>VLOOKUP(C62,'2016 Weekly Attendance'!$A$2:$W$33,MATCH(A62,'2016 Weekly Attendance'!$A$1:$W$1))</f>
        <v>62140</v>
      </c>
      <c r="H62">
        <f>G62/F62*100</f>
        <v>94.30869631203521</v>
      </c>
      <c r="I62">
        <f>VLOOKUP(C62,'2016 Weekly Attendance'!$A$2:$E$33,5)</f>
        <v>92.009030201851573</v>
      </c>
      <c r="J62">
        <f>H62-I62</f>
        <v>2.2996661101836366</v>
      </c>
    </row>
    <row r="63" spans="1:10" x14ac:dyDescent="0.35">
      <c r="A63" s="25">
        <v>14</v>
      </c>
      <c r="B63" s="25">
        <v>2016</v>
      </c>
      <c r="C63" s="24" t="s">
        <v>9</v>
      </c>
      <c r="D63" s="24" t="s">
        <v>30</v>
      </c>
      <c r="F63">
        <f>VLOOKUP(C63,'2016 Weekly Attendance'!$A$2:$B$33,2)</f>
        <v>69132</v>
      </c>
      <c r="G63">
        <f>VLOOKUP(C63,'2016 Weekly Attendance'!$A$2:$W$33,MATCH(A63,'2016 Weekly Attendance'!$A$1:$W$1))</f>
        <v>62701</v>
      </c>
      <c r="H63">
        <f>G63/F63*100</f>
        <v>90.697506219984959</v>
      </c>
      <c r="I63">
        <f>VLOOKUP(C63,'2016 Weekly Attendance'!$A$2:$E$33,5)</f>
        <v>89.561170762351111</v>
      </c>
      <c r="J63">
        <f>H63-I63</f>
        <v>1.136335457633848</v>
      </c>
    </row>
    <row r="64" spans="1:10" x14ac:dyDescent="0.35">
      <c r="A64" s="25">
        <v>14</v>
      </c>
      <c r="B64" s="25">
        <v>2016</v>
      </c>
      <c r="C64" s="24" t="s">
        <v>23</v>
      </c>
      <c r="D64" s="24" t="s">
        <v>14</v>
      </c>
      <c r="F64">
        <f>VLOOKUP(C64,'2016 Weekly Attendance'!$A$2:$B$33,2)</f>
        <v>67895</v>
      </c>
      <c r="G64">
        <f>VLOOKUP(C64,'2016 Weekly Attendance'!$A$2:$W$33,MATCH(A64,'2016 Weekly Attendance'!$A$1:$W$1))</f>
        <v>60028</v>
      </c>
      <c r="H64">
        <f>G64/F64*100</f>
        <v>88.41299064732307</v>
      </c>
      <c r="I64">
        <f>VLOOKUP(C64,'2016 Weekly Attendance'!$A$2:$E$33,5)</f>
        <v>94.721444878120636</v>
      </c>
      <c r="J64">
        <f>H64-I64</f>
        <v>-6.3084542307975653</v>
      </c>
    </row>
    <row r="65" spans="1:10" x14ac:dyDescent="0.35">
      <c r="A65" s="25">
        <v>14</v>
      </c>
      <c r="B65" s="25">
        <v>2016</v>
      </c>
      <c r="C65" s="24" t="s">
        <v>13</v>
      </c>
      <c r="D65" s="24" t="s">
        <v>42</v>
      </c>
      <c r="F65">
        <f>VLOOKUP(C65,'2016 Weekly Attendance'!$A$2:$B$33,2)</f>
        <v>93607</v>
      </c>
      <c r="G65">
        <f>VLOOKUP(C65,'2016 Weekly Attendance'!$A$2:$W$33,MATCH(A65,'2016 Weekly Attendance'!$A$1:$W$1))</f>
        <v>82495</v>
      </c>
      <c r="H65">
        <f>G65/F65*100</f>
        <v>88.129092909718281</v>
      </c>
      <c r="I65">
        <f>VLOOKUP(C65,'2016 Weekly Attendance'!$A$2:$E$33,5)</f>
        <v>90.22478477647428</v>
      </c>
      <c r="J65">
        <f>H65-I65</f>
        <v>-2.0956918667559989</v>
      </c>
    </row>
    <row r="66" spans="1:10" x14ac:dyDescent="0.35">
      <c r="A66" s="25">
        <v>13</v>
      </c>
      <c r="B66" s="25">
        <v>2016</v>
      </c>
      <c r="C66" s="24" t="s">
        <v>28</v>
      </c>
      <c r="D66" s="24" t="s">
        <v>34</v>
      </c>
      <c r="F66">
        <f>VLOOKUP(C66,'2016 Weekly Attendance'!$A$2:$B$33,2)</f>
        <v>63400</v>
      </c>
      <c r="G66">
        <f>VLOOKUP(C66,'2016 Weekly Attendance'!$A$2:$W$33,MATCH(A66,'2016 Weekly Attendance'!$A$1:$W$1))</f>
        <v>64939</v>
      </c>
      <c r="H66">
        <f>G66/F66*100</f>
        <v>102.42744479495268</v>
      </c>
      <c r="I66">
        <f>VLOOKUP(C66,'2016 Weekly Attendance'!$A$2:$E$33,5)</f>
        <v>102.25788643533123</v>
      </c>
      <c r="J66">
        <f>H66-I66</f>
        <v>0.16955835962144761</v>
      </c>
    </row>
    <row r="67" spans="1:10" x14ac:dyDescent="0.35">
      <c r="A67" s="25">
        <v>13</v>
      </c>
      <c r="B67" s="25">
        <v>2016</v>
      </c>
      <c r="C67" s="24" t="s">
        <v>30</v>
      </c>
      <c r="D67" s="24" t="s">
        <v>38</v>
      </c>
      <c r="F67">
        <f>VLOOKUP(C67,'2016 Weekly Attendance'!$A$2:$B$33,2)</f>
        <v>66655</v>
      </c>
      <c r="G67">
        <f>VLOOKUP(C67,'2016 Weekly Attendance'!$A$2:$W$33,MATCH(A67,'2016 Weekly Attendance'!$A$1:$W$1))</f>
        <v>66860</v>
      </c>
      <c r="H67">
        <f>G67/F67*100</f>
        <v>100.30755382191883</v>
      </c>
      <c r="I67">
        <f>VLOOKUP(C67,'2016 Weekly Attendance'!$A$2:$E$33,5)</f>
        <v>100.1967219263371</v>
      </c>
      <c r="J67">
        <f>H67-I67</f>
        <v>0.11083189558172535</v>
      </c>
    </row>
    <row r="68" spans="1:10" x14ac:dyDescent="0.35">
      <c r="A68" s="25">
        <v>13</v>
      </c>
      <c r="B68" s="25">
        <v>2016</v>
      </c>
      <c r="C68" s="24" t="s">
        <v>27</v>
      </c>
      <c r="D68" s="24" t="s">
        <v>16</v>
      </c>
      <c r="F68">
        <f>VLOOKUP(C68,'2016 Weekly Attendance'!$A$2:$B$33,2)</f>
        <v>69000</v>
      </c>
      <c r="G68">
        <f>VLOOKUP(C68,'2016 Weekly Attendance'!$A$2:$W$33,MATCH(A68,'2016 Weekly Attendance'!$A$1:$W$1))</f>
        <v>69104</v>
      </c>
      <c r="H68">
        <f>G68/F68*100</f>
        <v>100.15072463768115</v>
      </c>
      <c r="I68">
        <f>VLOOKUP(C68,'2016 Weekly Attendance'!$A$2:$E$33,5)</f>
        <v>100.10652173913044</v>
      </c>
      <c r="J68">
        <f>H68-I68</f>
        <v>4.4202898550707914E-2</v>
      </c>
    </row>
    <row r="69" spans="1:10" x14ac:dyDescent="0.35">
      <c r="A69" s="25">
        <v>13</v>
      </c>
      <c r="B69" s="25">
        <v>2016</v>
      </c>
      <c r="C69" s="24" t="s">
        <v>26</v>
      </c>
      <c r="D69" s="24" t="s">
        <v>13</v>
      </c>
      <c r="F69">
        <f>VLOOKUP(C69,'2016 Weekly Attendance'!$A$2:$B$33,2)</f>
        <v>66829</v>
      </c>
      <c r="G69">
        <f>VLOOKUP(C69,'2016 Weekly Attendance'!$A$2:$W$33,MATCH(A69,'2016 Weekly Attendance'!$A$1:$W$1))</f>
        <v>66829</v>
      </c>
      <c r="H69">
        <f>G69/F69*100</f>
        <v>100</v>
      </c>
      <c r="I69">
        <f>VLOOKUP(C69,'2016 Weekly Attendance'!$A$2:$E$33,5)</f>
        <v>100</v>
      </c>
      <c r="J69">
        <f>H69-I69</f>
        <v>0</v>
      </c>
    </row>
    <row r="70" spans="1:10" x14ac:dyDescent="0.35">
      <c r="A70" s="25">
        <v>13</v>
      </c>
      <c r="B70" s="25">
        <v>2016</v>
      </c>
      <c r="C70" s="24" t="s">
        <v>43</v>
      </c>
      <c r="D70" s="24" t="s">
        <v>32</v>
      </c>
      <c r="F70">
        <f>VLOOKUP(C70,'2016 Weekly Attendance'!$A$2:$B$33,2)</f>
        <v>73208</v>
      </c>
      <c r="G70">
        <f>VLOOKUP(C70,'2016 Weekly Attendance'!$A$2:$W$33,MATCH(A70,'2016 Weekly Attendance'!$A$1:$W$1))</f>
        <v>73137</v>
      </c>
      <c r="H70">
        <f>G70/F70*100</f>
        <v>99.903016063818157</v>
      </c>
      <c r="I70">
        <f>VLOOKUP(C70,'2016 Weekly Attendance'!$A$2:$E$33,5)</f>
        <v>99.865451863184347</v>
      </c>
      <c r="J70">
        <f>H70-I70</f>
        <v>3.7564200633809719E-2</v>
      </c>
    </row>
    <row r="71" spans="1:10" x14ac:dyDescent="0.35">
      <c r="A71" s="25">
        <v>13</v>
      </c>
      <c r="B71" s="25">
        <v>2016</v>
      </c>
      <c r="C71" s="24" t="s">
        <v>25</v>
      </c>
      <c r="D71" s="24" t="s">
        <v>35</v>
      </c>
      <c r="F71">
        <f>VLOOKUP(C71,'2016 Weekly Attendance'!$A$2:$B$33,2)</f>
        <v>71008</v>
      </c>
      <c r="G71">
        <f>VLOOKUP(C71,'2016 Weekly Attendance'!$A$2:$W$33,MATCH(A71,'2016 Weekly Attendance'!$A$1:$W$1))</f>
        <v>70916</v>
      </c>
      <c r="H71">
        <f>G71/F71*100</f>
        <v>99.870437133844064</v>
      </c>
      <c r="I71">
        <f>VLOOKUP(C71,'2016 Weekly Attendance'!$A$2:$E$33,5)</f>
        <v>100.1336117057233</v>
      </c>
      <c r="J71">
        <f>H71-I71</f>
        <v>-0.2631745718792331</v>
      </c>
    </row>
    <row r="72" spans="1:10" x14ac:dyDescent="0.35">
      <c r="A72" s="25">
        <v>13</v>
      </c>
      <c r="B72" s="25">
        <v>2016</v>
      </c>
      <c r="C72" s="24" t="s">
        <v>42</v>
      </c>
      <c r="D72" s="24" t="s">
        <v>21</v>
      </c>
      <c r="F72">
        <f>VLOOKUP(C72,'2016 Weekly Attendance'!$A$2:$B$33,2)</f>
        <v>71228</v>
      </c>
      <c r="G72">
        <f>VLOOKUP(C72,'2016 Weekly Attendance'!$A$2:$W$33,MATCH(A72,'2016 Weekly Attendance'!$A$1:$W$1))</f>
        <v>69879</v>
      </c>
      <c r="H72">
        <f>G72/F72*100</f>
        <v>98.106081877913169</v>
      </c>
      <c r="I72">
        <f>VLOOKUP(C72,'2016 Weekly Attendance'!$A$2:$E$33,5)</f>
        <v>98.275607907002865</v>
      </c>
      <c r="J72">
        <f>H72-I72</f>
        <v>-0.16952602908969538</v>
      </c>
    </row>
    <row r="73" spans="1:10" x14ac:dyDescent="0.35">
      <c r="A73" s="25">
        <v>13</v>
      </c>
      <c r="B73" s="25">
        <v>2016</v>
      </c>
      <c r="C73" s="24" t="s">
        <v>19</v>
      </c>
      <c r="D73" s="24" t="s">
        <v>29</v>
      </c>
      <c r="F73">
        <f>VLOOKUP(C73,'2016 Weekly Attendance'!$A$2:$B$33,2)</f>
        <v>61500</v>
      </c>
      <c r="G73">
        <f>VLOOKUP(C73,'2016 Weekly Attendance'!$A$2:$W$33,MATCH(A73,'2016 Weekly Attendance'!$A$1:$W$1))</f>
        <v>59782</v>
      </c>
      <c r="H73">
        <f>G73/F73*100</f>
        <v>97.206504065040662</v>
      </c>
      <c r="I73">
        <f>VLOOKUP(C73,'2016 Weekly Attendance'!$A$2:$E$33,5)</f>
        <v>98.160772357723573</v>
      </c>
      <c r="J73">
        <f>H73-I73</f>
        <v>-0.95426829268291158</v>
      </c>
    </row>
    <row r="74" spans="1:10" x14ac:dyDescent="0.35">
      <c r="A74" s="25">
        <v>13</v>
      </c>
      <c r="B74" s="25">
        <v>2016</v>
      </c>
      <c r="C74" s="24" t="s">
        <v>18</v>
      </c>
      <c r="D74" s="24" t="s">
        <v>33</v>
      </c>
      <c r="F74">
        <f>VLOOKUP(C74,'2016 Weekly Attendance'!$A$2:$B$33,2)</f>
        <v>56603</v>
      </c>
      <c r="G74">
        <f>VLOOKUP(C74,'2016 Weekly Attendance'!$A$2:$W$33,MATCH(A74,'2016 Weekly Attendance'!$A$1:$W$1))</f>
        <v>54759</v>
      </c>
      <c r="H74">
        <f>G74/F74*100</f>
        <v>96.742222143702634</v>
      </c>
      <c r="I74">
        <f>VLOOKUP(C74,'2016 Weekly Attendance'!$A$2:$E$33,5)</f>
        <v>96.433051251700448</v>
      </c>
      <c r="J74">
        <f>H74-I74</f>
        <v>0.30917089200218584</v>
      </c>
    </row>
    <row r="75" spans="1:10" x14ac:dyDescent="0.35">
      <c r="A75" s="25">
        <v>13</v>
      </c>
      <c r="B75" s="25">
        <v>2016</v>
      </c>
      <c r="C75" s="24" t="s">
        <v>39</v>
      </c>
      <c r="D75" s="24" t="s">
        <v>37</v>
      </c>
      <c r="F75">
        <f>VLOOKUP(C75,'2016 Weekly Attendance'!$A$2:$B$33,2)</f>
        <v>68400</v>
      </c>
      <c r="G75">
        <f>VLOOKUP(C75,'2016 Weekly Attendance'!$A$2:$W$33,MATCH(A75,'2016 Weekly Attendance'!$A$1:$W$1))</f>
        <v>65825</v>
      </c>
      <c r="H75">
        <f>G75/F75*100</f>
        <v>96.235380116959064</v>
      </c>
      <c r="I75">
        <f>VLOOKUP(C75,'2016 Weekly Attendance'!$A$2:$E$33,5)</f>
        <v>94.024671052631575</v>
      </c>
      <c r="J75">
        <f>H75-I75</f>
        <v>2.2107090643274887</v>
      </c>
    </row>
    <row r="76" spans="1:10" x14ac:dyDescent="0.35">
      <c r="A76" s="25">
        <v>13</v>
      </c>
      <c r="B76" s="25">
        <v>2016</v>
      </c>
      <c r="C76" s="24" t="s">
        <v>41</v>
      </c>
      <c r="D76" s="24" t="s">
        <v>10</v>
      </c>
      <c r="F76">
        <f>VLOOKUP(C76,'2016 Weekly Attendance'!$A$2:$B$33,2)</f>
        <v>81441</v>
      </c>
      <c r="G76">
        <f>VLOOKUP(C76,'2016 Weekly Attendance'!$A$2:$W$33,MATCH(A76,'2016 Weekly Attendance'!$A$1:$W$1))</f>
        <v>77867</v>
      </c>
      <c r="H76">
        <f>G76/F76*100</f>
        <v>95.611547009491531</v>
      </c>
      <c r="I76">
        <f>VLOOKUP(C76,'2016 Weekly Attendance'!$A$2:$E$33,5)</f>
        <v>96.039924607998429</v>
      </c>
      <c r="J76">
        <f>H76-I76</f>
        <v>-0.42837759850689849</v>
      </c>
    </row>
    <row r="77" spans="1:10" x14ac:dyDescent="0.35">
      <c r="A77" s="25">
        <v>13</v>
      </c>
      <c r="B77" s="25">
        <v>2016</v>
      </c>
      <c r="C77" s="24" t="s">
        <v>36</v>
      </c>
      <c r="D77" s="24" t="s">
        <v>40</v>
      </c>
      <c r="F77">
        <f>VLOOKUP(C77,'2016 Weekly Attendance'!$A$2:$B$33,2)</f>
        <v>82500</v>
      </c>
      <c r="G77">
        <f>VLOOKUP(C77,'2016 Weekly Attendance'!$A$2:$W$33,MATCH(A77,'2016 Weekly Attendance'!$A$1:$W$1))</f>
        <v>78160</v>
      </c>
      <c r="H77">
        <f>G77/F77*100</f>
        <v>94.739393939393935</v>
      </c>
      <c r="I77">
        <f>VLOOKUP(C77,'2016 Weekly Attendance'!$A$2:$E$33,5)</f>
        <v>94.739393939393935</v>
      </c>
      <c r="J77">
        <f>H77-I77</f>
        <v>0</v>
      </c>
    </row>
    <row r="78" spans="1:10" x14ac:dyDescent="0.35">
      <c r="A78" s="25">
        <v>13</v>
      </c>
      <c r="B78" s="25">
        <v>2016</v>
      </c>
      <c r="C78" s="24" t="s">
        <v>9</v>
      </c>
      <c r="D78" s="24" t="s">
        <v>22</v>
      </c>
      <c r="F78">
        <f>VLOOKUP(C78,'2016 Weekly Attendance'!$A$2:$B$33,2)</f>
        <v>69132</v>
      </c>
      <c r="G78">
        <f>VLOOKUP(C78,'2016 Weekly Attendance'!$A$2:$W$33,MATCH(A78,'2016 Weekly Attendance'!$A$1:$W$1))</f>
        <v>63075</v>
      </c>
      <c r="H78">
        <f>G78/F78*100</f>
        <v>91.238500260371453</v>
      </c>
      <c r="I78">
        <f>VLOOKUP(C78,'2016 Weekly Attendance'!$A$2:$E$33,5)</f>
        <v>89.561170762351111</v>
      </c>
      <c r="J78">
        <f>H78-I78</f>
        <v>1.6773294980203417</v>
      </c>
    </row>
    <row r="79" spans="1:10" x14ac:dyDescent="0.35">
      <c r="A79" s="25">
        <v>13</v>
      </c>
      <c r="B79" s="25">
        <v>2016</v>
      </c>
      <c r="C79" s="24" t="s">
        <v>14</v>
      </c>
      <c r="D79" s="24" t="s">
        <v>24</v>
      </c>
      <c r="F79">
        <f>VLOOKUP(C79,'2016 Weekly Attendance'!$A$2:$B$33,2)</f>
        <v>65515</v>
      </c>
      <c r="G79">
        <f>VLOOKUP(C79,'2016 Weekly Attendance'!$A$2:$W$33,MATCH(A79,'2016 Weekly Attendance'!$A$1:$W$1))</f>
        <v>55456</v>
      </c>
      <c r="H79">
        <f>G79/F79*100</f>
        <v>84.646264214302064</v>
      </c>
      <c r="I79">
        <f>VLOOKUP(C79,'2016 Weekly Attendance'!$A$2:$E$33,5)</f>
        <v>92.363362806772713</v>
      </c>
      <c r="J79">
        <f>H79-I79</f>
        <v>-7.7170985924706486</v>
      </c>
    </row>
    <row r="80" spans="1:10" x14ac:dyDescent="0.35">
      <c r="A80" s="25">
        <v>13</v>
      </c>
      <c r="B80" s="25">
        <v>2016</v>
      </c>
      <c r="C80" s="24" t="s">
        <v>20</v>
      </c>
      <c r="D80" s="24" t="s">
        <v>15</v>
      </c>
      <c r="F80">
        <f>VLOOKUP(C80,'2016 Weekly Attendance'!$A$2:$B$33,2)</f>
        <v>70561</v>
      </c>
      <c r="G80">
        <f>VLOOKUP(C80,'2016 Weekly Attendance'!$A$2:$W$33,MATCH(A80,'2016 Weekly Attendance'!$A$1:$W$1))</f>
        <v>53832</v>
      </c>
      <c r="H80">
        <f>G80/F80*100</f>
        <v>76.29143577897139</v>
      </c>
      <c r="I80">
        <f>VLOOKUP(C80,'2016 Weekly Attendance'!$A$2:$E$33,5)</f>
        <v>80.816066949164551</v>
      </c>
      <c r="J80">
        <f>H80-I80</f>
        <v>-4.5246311701931603</v>
      </c>
    </row>
    <row r="81" spans="1:10" x14ac:dyDescent="0.35">
      <c r="A81" s="25">
        <v>12</v>
      </c>
      <c r="B81" s="25">
        <v>2016</v>
      </c>
      <c r="C81" s="24" t="s">
        <v>22</v>
      </c>
      <c r="D81" s="24" t="s">
        <v>21</v>
      </c>
      <c r="F81">
        <f>VLOOKUP(C81,'2016 Weekly Attendance'!$A$2:$B$33,2)</f>
        <v>76125</v>
      </c>
      <c r="G81">
        <f>VLOOKUP(C81,'2016 Weekly Attendance'!$A$2:$W$33,MATCH(A81,'2016 Weekly Attendance'!$A$1:$W$1))</f>
        <v>76819</v>
      </c>
      <c r="H81">
        <f>G81/F81*100</f>
        <v>100.91165845648604</v>
      </c>
      <c r="I81">
        <f>VLOOKUP(C81,'2016 Weekly Attendance'!$A$2:$E$33,5)</f>
        <v>100.85270935960591</v>
      </c>
      <c r="J81">
        <f>H81-I81</f>
        <v>5.8949096880127172E-2</v>
      </c>
    </row>
    <row r="82" spans="1:10" x14ac:dyDescent="0.35">
      <c r="A82" s="25">
        <v>12</v>
      </c>
      <c r="B82" s="25">
        <v>2016</v>
      </c>
      <c r="C82" s="24" t="s">
        <v>35</v>
      </c>
      <c r="D82" s="24" t="s">
        <v>29</v>
      </c>
      <c r="F82">
        <f>VLOOKUP(C82,'2016 Weekly Attendance'!$A$2:$B$33,2)</f>
        <v>65326</v>
      </c>
      <c r="G82">
        <f>VLOOKUP(C82,'2016 Weekly Attendance'!$A$2:$W$33,MATCH(A82,'2016 Weekly Attendance'!$A$1:$W$1))</f>
        <v>65856</v>
      </c>
      <c r="H82">
        <f>G82/F82*100</f>
        <v>100.81131555582769</v>
      </c>
      <c r="I82">
        <f>VLOOKUP(C82,'2016 Weekly Attendance'!$A$2:$E$33,5)</f>
        <v>100.28568257661574</v>
      </c>
      <c r="J82">
        <f>H82-I82</f>
        <v>0.52563297921194874</v>
      </c>
    </row>
    <row r="83" spans="1:10" x14ac:dyDescent="0.35">
      <c r="A83" s="25">
        <v>12</v>
      </c>
      <c r="B83" s="25">
        <v>2016</v>
      </c>
      <c r="C83" s="24" t="s">
        <v>38</v>
      </c>
      <c r="D83" s="24" t="s">
        <v>34</v>
      </c>
      <c r="F83">
        <f>VLOOKUP(C83,'2016 Weekly Attendance'!$A$2:$B$33,2)</f>
        <v>92500</v>
      </c>
      <c r="G83">
        <f>VLOOKUP(C83,'2016 Weekly Attendance'!$A$2:$W$33,MATCH(A83,'2016 Weekly Attendance'!$A$1:$W$1))</f>
        <v>93099</v>
      </c>
      <c r="H83">
        <f>G83/F83*100</f>
        <v>100.64756756756756</v>
      </c>
      <c r="I83">
        <f>VLOOKUP(C83,'2016 Weekly Attendance'!$A$2:$E$33,5)</f>
        <v>100.04297297297298</v>
      </c>
      <c r="J83">
        <f>H83-I83</f>
        <v>0.60459459459458742</v>
      </c>
    </row>
    <row r="84" spans="1:10" x14ac:dyDescent="0.35">
      <c r="A84" s="25">
        <v>12</v>
      </c>
      <c r="B84" s="25">
        <v>2016</v>
      </c>
      <c r="C84" s="24" t="s">
        <v>24</v>
      </c>
      <c r="D84" s="24" t="s">
        <v>41</v>
      </c>
      <c r="F84">
        <f>VLOOKUP(C84,'2016 Weekly Attendance'!$A$2:$B$33,2)</f>
        <v>69596</v>
      </c>
      <c r="G84">
        <f>VLOOKUP(C84,'2016 Weekly Attendance'!$A$2:$W$33,MATCH(A84,'2016 Weekly Attendance'!$A$1:$W$1))</f>
        <v>69596</v>
      </c>
      <c r="H84">
        <f>G84/F84*100</f>
        <v>100</v>
      </c>
      <c r="I84">
        <f>VLOOKUP(C84,'2016 Weekly Attendance'!$A$2:$E$33,5)</f>
        <v>100</v>
      </c>
      <c r="J84">
        <f>H84-I84</f>
        <v>0</v>
      </c>
    </row>
    <row r="85" spans="1:10" x14ac:dyDescent="0.35">
      <c r="A85" s="25">
        <v>12</v>
      </c>
      <c r="B85" s="25">
        <v>2016</v>
      </c>
      <c r="C85" s="24" t="s">
        <v>25</v>
      </c>
      <c r="D85" s="24" t="s">
        <v>14</v>
      </c>
      <c r="F85">
        <f>VLOOKUP(C85,'2016 Weekly Attendance'!$A$2:$B$33,2)</f>
        <v>71008</v>
      </c>
      <c r="G85">
        <f>VLOOKUP(C85,'2016 Weekly Attendance'!$A$2:$W$33,MATCH(A85,'2016 Weekly Attendance'!$A$1:$W$1))</f>
        <v>70903</v>
      </c>
      <c r="H85">
        <f>G85/F85*100</f>
        <v>99.852129337539424</v>
      </c>
      <c r="I85">
        <f>VLOOKUP(C85,'2016 Weekly Attendance'!$A$2:$E$33,5)</f>
        <v>100.1336117057233</v>
      </c>
      <c r="J85">
        <f>H85-I85</f>
        <v>-0.28148236818387318</v>
      </c>
    </row>
    <row r="86" spans="1:10" x14ac:dyDescent="0.35">
      <c r="A86" s="25">
        <v>12</v>
      </c>
      <c r="B86" s="25">
        <v>2016</v>
      </c>
      <c r="C86" s="24" t="s">
        <v>43</v>
      </c>
      <c r="D86" s="24" t="s">
        <v>13</v>
      </c>
      <c r="F86">
        <f>VLOOKUP(C86,'2016 Weekly Attendance'!$A$2:$B$33,2)</f>
        <v>73208</v>
      </c>
      <c r="G86">
        <f>VLOOKUP(C86,'2016 Weekly Attendance'!$A$2:$W$33,MATCH(A86,'2016 Weekly Attendance'!$A$1:$W$1))</f>
        <v>73067</v>
      </c>
      <c r="H86">
        <f>G86/F86*100</f>
        <v>99.80739809856847</v>
      </c>
      <c r="I86">
        <f>VLOOKUP(C86,'2016 Weekly Attendance'!$A$2:$E$33,5)</f>
        <v>99.865451863184347</v>
      </c>
      <c r="J86">
        <f>H86-I86</f>
        <v>-5.8053764615877412E-2</v>
      </c>
    </row>
    <row r="87" spans="1:10" x14ac:dyDescent="0.35">
      <c r="A87" s="25">
        <v>12</v>
      </c>
      <c r="B87" s="25">
        <v>2016</v>
      </c>
      <c r="C87" s="24" t="s">
        <v>10</v>
      </c>
      <c r="D87" s="24" t="s">
        <v>20</v>
      </c>
      <c r="F87">
        <f>VLOOKUP(C87,'2016 Weekly Attendance'!$A$2:$B$33,2)</f>
        <v>72220</v>
      </c>
      <c r="G87">
        <f>VLOOKUP(C87,'2016 Weekly Attendance'!$A$2:$W$33,MATCH(A87,'2016 Weekly Attendance'!$A$1:$W$1))</f>
        <v>71897</v>
      </c>
      <c r="H87">
        <f>G87/F87*100</f>
        <v>99.55275546939906</v>
      </c>
      <c r="I87">
        <f>VLOOKUP(C87,'2016 Weekly Attendance'!$A$2:$E$33,5)</f>
        <v>99.513119634450291</v>
      </c>
      <c r="J87">
        <f>H87-I87</f>
        <v>3.9635834948768434E-2</v>
      </c>
    </row>
    <row r="88" spans="1:10" x14ac:dyDescent="0.35">
      <c r="A88" s="25">
        <v>12</v>
      </c>
      <c r="B88" s="25">
        <v>2016</v>
      </c>
      <c r="C88" s="24" t="s">
        <v>40</v>
      </c>
      <c r="D88" s="24" t="s">
        <v>39</v>
      </c>
      <c r="F88">
        <f>VLOOKUP(C88,'2016 Weekly Attendance'!$A$2:$B$33,2)</f>
        <v>67000</v>
      </c>
      <c r="G88">
        <f>VLOOKUP(C88,'2016 Weekly Attendance'!$A$2:$W$33,MATCH(A88,'2016 Weekly Attendance'!$A$1:$W$1))</f>
        <v>66583</v>
      </c>
      <c r="H88">
        <f>G88/F88*100</f>
        <v>99.377611940298507</v>
      </c>
      <c r="I88">
        <f>VLOOKUP(C88,'2016 Weekly Attendance'!$A$2:$E$33,5)</f>
        <v>97.834514925373142</v>
      </c>
      <c r="J88">
        <f>H88-I88</f>
        <v>1.5430970149253653</v>
      </c>
    </row>
    <row r="89" spans="1:10" x14ac:dyDescent="0.35">
      <c r="A89" s="25">
        <v>12</v>
      </c>
      <c r="B89" s="25">
        <v>2016</v>
      </c>
      <c r="C89" s="24" t="s">
        <v>32</v>
      </c>
      <c r="D89" s="24" t="s">
        <v>30</v>
      </c>
      <c r="F89">
        <f>VLOOKUP(C89,'2016 Weekly Attendance'!$A$2:$B$33,2)</f>
        <v>65000</v>
      </c>
      <c r="G89">
        <f>VLOOKUP(C89,'2016 Weekly Attendance'!$A$2:$W$33,MATCH(A89,'2016 Weekly Attendance'!$A$1:$W$1))</f>
        <v>63793</v>
      </c>
      <c r="H89">
        <f>G89/F89*100</f>
        <v>98.143076923076919</v>
      </c>
      <c r="I89">
        <f>VLOOKUP(C89,'2016 Weekly Attendance'!$A$2:$E$33,5)</f>
        <v>93.527307692307687</v>
      </c>
      <c r="J89">
        <f>H89-I89</f>
        <v>4.6157692307692315</v>
      </c>
    </row>
    <row r="90" spans="1:10" x14ac:dyDescent="0.35">
      <c r="A90" s="25">
        <v>12</v>
      </c>
      <c r="B90" s="25">
        <v>2016</v>
      </c>
      <c r="C90" s="24" t="s">
        <v>42</v>
      </c>
      <c r="D90" s="24" t="s">
        <v>28</v>
      </c>
      <c r="F90">
        <f>VLOOKUP(C90,'2016 Weekly Attendance'!$A$2:$B$33,2)</f>
        <v>71228</v>
      </c>
      <c r="G90">
        <f>VLOOKUP(C90,'2016 Weekly Attendance'!$A$2:$W$33,MATCH(A90,'2016 Weekly Attendance'!$A$1:$W$1))</f>
        <v>69233</v>
      </c>
      <c r="H90">
        <f>G90/F90*100</f>
        <v>97.19913517156175</v>
      </c>
      <c r="I90">
        <f>VLOOKUP(C90,'2016 Weekly Attendance'!$A$2:$E$33,5)</f>
        <v>98.275607907002865</v>
      </c>
      <c r="J90">
        <f>H90-I90</f>
        <v>-1.076472735441115</v>
      </c>
    </row>
    <row r="91" spans="1:10" x14ac:dyDescent="0.35">
      <c r="A91" s="25">
        <v>12</v>
      </c>
      <c r="B91" s="25">
        <v>2016</v>
      </c>
      <c r="C91" s="24" t="s">
        <v>18</v>
      </c>
      <c r="D91" s="24" t="s">
        <v>16</v>
      </c>
      <c r="F91">
        <f>VLOOKUP(C91,'2016 Weekly Attendance'!$A$2:$B$33,2)</f>
        <v>56603</v>
      </c>
      <c r="G91">
        <f>VLOOKUP(C91,'2016 Weekly Attendance'!$A$2:$W$33,MATCH(A91,'2016 Weekly Attendance'!$A$1:$W$1))</f>
        <v>54909</v>
      </c>
      <c r="H91">
        <f>G91/F91*100</f>
        <v>97.007225765418795</v>
      </c>
      <c r="I91">
        <f>VLOOKUP(C91,'2016 Weekly Attendance'!$A$2:$E$33,5)</f>
        <v>96.433051251700448</v>
      </c>
      <c r="J91">
        <f>H91-I91</f>
        <v>0.57417451371834716</v>
      </c>
    </row>
    <row r="92" spans="1:10" x14ac:dyDescent="0.35">
      <c r="A92" s="25">
        <v>12</v>
      </c>
      <c r="B92" s="25">
        <v>2016</v>
      </c>
      <c r="C92" s="24" t="s">
        <v>19</v>
      </c>
      <c r="D92" s="24" t="s">
        <v>31</v>
      </c>
      <c r="F92">
        <f>VLOOKUP(C92,'2016 Weekly Attendance'!$A$2:$B$33,2)</f>
        <v>61500</v>
      </c>
      <c r="G92">
        <f>VLOOKUP(C92,'2016 Weekly Attendance'!$A$2:$W$33,MATCH(A92,'2016 Weekly Attendance'!$A$1:$W$1))</f>
        <v>59494</v>
      </c>
      <c r="H92">
        <f>G92/F92*100</f>
        <v>96.738211382113832</v>
      </c>
      <c r="I92">
        <f>VLOOKUP(C92,'2016 Weekly Attendance'!$A$2:$E$33,5)</f>
        <v>98.160772357723573</v>
      </c>
      <c r="J92">
        <f>H92-I92</f>
        <v>-1.4225609756097413</v>
      </c>
    </row>
    <row r="93" spans="1:10" x14ac:dyDescent="0.35">
      <c r="A93" s="25">
        <v>12</v>
      </c>
      <c r="B93" s="25">
        <v>2016</v>
      </c>
      <c r="C93" s="24" t="s">
        <v>15</v>
      </c>
      <c r="D93" s="24" t="s">
        <v>27</v>
      </c>
      <c r="F93">
        <f>VLOOKUP(C93,'2016 Weekly Attendance'!$A$2:$B$33,2)</f>
        <v>65890</v>
      </c>
      <c r="G93">
        <f>VLOOKUP(C93,'2016 Weekly Attendance'!$A$2:$W$33,MATCH(A93,'2016 Weekly Attendance'!$A$1:$W$1))</f>
        <v>63674</v>
      </c>
      <c r="H93">
        <f>G93/F93*100</f>
        <v>96.636818940658671</v>
      </c>
      <c r="I93">
        <f>VLOOKUP(C93,'2016 Weekly Attendance'!$A$2:$E$33,5)</f>
        <v>92.009030201851573</v>
      </c>
      <c r="J93">
        <f>H93-I93</f>
        <v>4.627788738807098</v>
      </c>
    </row>
    <row r="94" spans="1:10" x14ac:dyDescent="0.35">
      <c r="A94" s="25">
        <v>12</v>
      </c>
      <c r="B94" s="25">
        <v>2016</v>
      </c>
      <c r="C94" s="24" t="s">
        <v>33</v>
      </c>
      <c r="D94" s="24" t="s">
        <v>9</v>
      </c>
      <c r="F94">
        <f>VLOOKUP(C94,'2016 Weekly Attendance'!$A$2:$B$33,2)</f>
        <v>71608</v>
      </c>
      <c r="G94">
        <f>VLOOKUP(C94,'2016 Weekly Attendance'!$A$2:$W$33,MATCH(A94,'2016 Weekly Attendance'!$A$1:$W$1))</f>
        <v>67849</v>
      </c>
      <c r="H94">
        <f>G94/F94*100</f>
        <v>94.750586526645066</v>
      </c>
      <c r="I94">
        <f>VLOOKUP(C94,'2016 Weekly Attendance'!$A$2:$E$33,5)</f>
        <v>95.672445816109928</v>
      </c>
      <c r="J94">
        <f>H94-I94</f>
        <v>-0.92185928946486229</v>
      </c>
    </row>
    <row r="95" spans="1:10" x14ac:dyDescent="0.35">
      <c r="A95" s="25">
        <v>12</v>
      </c>
      <c r="B95" s="25">
        <v>2016</v>
      </c>
      <c r="C95" s="24" t="s">
        <v>36</v>
      </c>
      <c r="D95" s="24" t="s">
        <v>26</v>
      </c>
      <c r="F95">
        <f>VLOOKUP(C95,'2016 Weekly Attendance'!$A$2:$B$33,2)</f>
        <v>82500</v>
      </c>
      <c r="G95">
        <f>VLOOKUP(C95,'2016 Weekly Attendance'!$A$2:$W$33,MATCH(A95,'2016 Weekly Attendance'!$A$1:$W$1))</f>
        <v>78160</v>
      </c>
      <c r="H95">
        <f>G95/F95*100</f>
        <v>94.739393939393935</v>
      </c>
      <c r="I95">
        <f>VLOOKUP(C95,'2016 Weekly Attendance'!$A$2:$E$33,5)</f>
        <v>94.739393939393935</v>
      </c>
      <c r="J95">
        <f>H95-I95</f>
        <v>0</v>
      </c>
    </row>
    <row r="96" spans="1:10" x14ac:dyDescent="0.35">
      <c r="A96" s="25">
        <v>12</v>
      </c>
      <c r="B96" s="25">
        <v>2016</v>
      </c>
      <c r="C96" s="24" t="s">
        <v>23</v>
      </c>
      <c r="D96" s="24" t="s">
        <v>37</v>
      </c>
      <c r="F96">
        <f>VLOOKUP(C96,'2016 Weekly Attendance'!$A$2:$B$33,2)</f>
        <v>67895</v>
      </c>
      <c r="G96">
        <f>VLOOKUP(C96,'2016 Weekly Attendance'!$A$2:$W$33,MATCH(A96,'2016 Weekly Attendance'!$A$1:$W$1))</f>
        <v>60034</v>
      </c>
      <c r="H96">
        <f>G96/F96*100</f>
        <v>88.421827822372776</v>
      </c>
      <c r="I96">
        <f>VLOOKUP(C96,'2016 Weekly Attendance'!$A$2:$E$33,5)</f>
        <v>94.721444878120636</v>
      </c>
      <c r="J96">
        <f>H96-I96</f>
        <v>-6.2996170557478592</v>
      </c>
    </row>
    <row r="97" spans="1:10" x14ac:dyDescent="0.35">
      <c r="A97" s="25">
        <v>11</v>
      </c>
      <c r="B97" s="25">
        <v>2016</v>
      </c>
      <c r="C97" s="24" t="s">
        <v>18</v>
      </c>
      <c r="D97" s="24" t="s">
        <v>10</v>
      </c>
      <c r="E97" t="s">
        <v>11</v>
      </c>
      <c r="F97">
        <f>VLOOKUP(C97,'2016 Weekly Attendance'!$A$2:$B$33,2)</f>
        <v>56603</v>
      </c>
      <c r="G97">
        <f>VLOOKUP(C97,'2016 Weekly Attendance'!$A$2:$W$33,MATCH(A97,'2016 Weekly Attendance'!$A$1:$W$1))</f>
        <v>76473</v>
      </c>
      <c r="H97">
        <f>G97/F97*100</f>
        <v>135.10414642333447</v>
      </c>
      <c r="I97">
        <f>VLOOKUP(C97,'2016 Weekly Attendance'!$A$2:$E$33,5)</f>
        <v>96.433051251700448</v>
      </c>
      <c r="J97">
        <f>H97-I97</f>
        <v>38.671095171634022</v>
      </c>
    </row>
    <row r="98" spans="1:10" x14ac:dyDescent="0.35">
      <c r="A98" s="25">
        <v>11</v>
      </c>
      <c r="B98" s="25">
        <v>2016</v>
      </c>
      <c r="C98" s="24" t="s">
        <v>38</v>
      </c>
      <c r="D98" s="24" t="s">
        <v>25</v>
      </c>
      <c r="F98">
        <f>VLOOKUP(C98,'2016 Weekly Attendance'!$A$2:$B$33,2)</f>
        <v>92500</v>
      </c>
      <c r="G98">
        <f>VLOOKUP(C98,'2016 Weekly Attendance'!$A$2:$W$33,MATCH(A98,'2016 Weekly Attendance'!$A$1:$W$1))</f>
        <v>93056</v>
      </c>
      <c r="H98">
        <f>G98/F98*100</f>
        <v>100.60108108108108</v>
      </c>
      <c r="I98">
        <f>VLOOKUP(C98,'2016 Weekly Attendance'!$A$2:$E$33,5)</f>
        <v>100.04297297297298</v>
      </c>
      <c r="J98">
        <f>H98-I98</f>
        <v>0.55810810810810096</v>
      </c>
    </row>
    <row r="99" spans="1:10" x14ac:dyDescent="0.35">
      <c r="A99" s="25">
        <v>11</v>
      </c>
      <c r="B99" s="25">
        <v>2016</v>
      </c>
      <c r="C99" s="24" t="s">
        <v>27</v>
      </c>
      <c r="D99" s="24" t="s">
        <v>24</v>
      </c>
      <c r="F99">
        <f>VLOOKUP(C99,'2016 Weekly Attendance'!$A$2:$B$33,2)</f>
        <v>69000</v>
      </c>
      <c r="G99">
        <f>VLOOKUP(C99,'2016 Weekly Attendance'!$A$2:$W$33,MATCH(A99,'2016 Weekly Attendance'!$A$1:$W$1))</f>
        <v>69190</v>
      </c>
      <c r="H99">
        <f>G99/F99*100</f>
        <v>100.27536231884058</v>
      </c>
      <c r="I99">
        <f>VLOOKUP(C99,'2016 Weekly Attendance'!$A$2:$E$33,5)</f>
        <v>100.10652173913044</v>
      </c>
      <c r="J99">
        <f>H99-I99</f>
        <v>0.16884057971013533</v>
      </c>
    </row>
    <row r="100" spans="1:10" x14ac:dyDescent="0.35">
      <c r="A100" s="25">
        <v>11</v>
      </c>
      <c r="B100" s="25">
        <v>2016</v>
      </c>
      <c r="C100" s="24" t="s">
        <v>30</v>
      </c>
      <c r="D100" s="24" t="s">
        <v>28</v>
      </c>
      <c r="F100">
        <f>VLOOKUP(C100,'2016 Weekly Attendance'!$A$2:$B$33,2)</f>
        <v>66655</v>
      </c>
      <c r="G100">
        <f>VLOOKUP(C100,'2016 Weekly Attendance'!$A$2:$W$33,MATCH(A100,'2016 Weekly Attendance'!$A$1:$W$1))</f>
        <v>66808</v>
      </c>
      <c r="H100">
        <f>G100/F100*100</f>
        <v>100.22954016952967</v>
      </c>
      <c r="I100">
        <f>VLOOKUP(C100,'2016 Weekly Attendance'!$A$2:$E$33,5)</f>
        <v>100.1967219263371</v>
      </c>
      <c r="J100">
        <f>H100-I100</f>
        <v>3.2818243192565433E-2</v>
      </c>
    </row>
    <row r="101" spans="1:10" x14ac:dyDescent="0.35">
      <c r="A101" s="25">
        <v>11</v>
      </c>
      <c r="B101" s="25">
        <v>2016</v>
      </c>
      <c r="C101" s="24" t="s">
        <v>23</v>
      </c>
      <c r="D101" s="24" t="s">
        <v>39</v>
      </c>
      <c r="F101">
        <f>VLOOKUP(C101,'2016 Weekly Attendance'!$A$2:$B$33,2)</f>
        <v>67895</v>
      </c>
      <c r="G101">
        <f>VLOOKUP(C101,'2016 Weekly Attendance'!$A$2:$W$33,MATCH(A101,'2016 Weekly Attendance'!$A$1:$W$1))</f>
        <v>67431</v>
      </c>
      <c r="H101">
        <f>G101/F101*100</f>
        <v>99.316591796155834</v>
      </c>
      <c r="I101">
        <f>VLOOKUP(C101,'2016 Weekly Attendance'!$A$2:$E$33,5)</f>
        <v>94.721444878120636</v>
      </c>
      <c r="J101">
        <f>H101-I101</f>
        <v>4.5951469180351978</v>
      </c>
    </row>
    <row r="102" spans="1:10" x14ac:dyDescent="0.35">
      <c r="A102" s="25">
        <v>11</v>
      </c>
      <c r="B102" s="25">
        <v>2016</v>
      </c>
      <c r="C102" s="24" t="s">
        <v>29</v>
      </c>
      <c r="D102" s="24" t="s">
        <v>26</v>
      </c>
      <c r="F102">
        <f>VLOOKUP(C102,'2016 Weekly Attendance'!$A$2:$B$33,2)</f>
        <v>71750</v>
      </c>
      <c r="G102">
        <f>VLOOKUP(C102,'2016 Weekly Attendance'!$A$2:$W$33,MATCH(A102,'2016 Weekly Attendance'!$A$1:$W$1))</f>
        <v>70178</v>
      </c>
      <c r="H102">
        <f>G102/F102*100</f>
        <v>97.809059233449474</v>
      </c>
      <c r="I102">
        <f>VLOOKUP(C102,'2016 Weekly Attendance'!$A$2:$E$33,5)</f>
        <v>97.809059233449474</v>
      </c>
      <c r="J102">
        <f>H102-I102</f>
        <v>0</v>
      </c>
    </row>
    <row r="103" spans="1:10" x14ac:dyDescent="0.35">
      <c r="A103" s="25">
        <v>11</v>
      </c>
      <c r="B103" s="25">
        <v>2016</v>
      </c>
      <c r="C103" s="24" t="s">
        <v>40</v>
      </c>
      <c r="D103" s="24" t="s">
        <v>31</v>
      </c>
      <c r="F103">
        <f>VLOOKUP(C103,'2016 Weekly Attendance'!$A$2:$B$33,2)</f>
        <v>67000</v>
      </c>
      <c r="G103">
        <f>VLOOKUP(C103,'2016 Weekly Attendance'!$A$2:$W$33,MATCH(A103,'2016 Weekly Attendance'!$A$1:$W$1))</f>
        <v>65048</v>
      </c>
      <c r="H103">
        <f>G103/F103*100</f>
        <v>97.086567164179101</v>
      </c>
      <c r="I103">
        <f>VLOOKUP(C103,'2016 Weekly Attendance'!$A$2:$E$33,5)</f>
        <v>97.834514925373142</v>
      </c>
      <c r="J103">
        <f>H103-I103</f>
        <v>-0.74794776119404105</v>
      </c>
    </row>
    <row r="104" spans="1:10" x14ac:dyDescent="0.35">
      <c r="A104" s="25">
        <v>11</v>
      </c>
      <c r="B104" s="25">
        <v>2016</v>
      </c>
      <c r="C104" s="24" t="s">
        <v>16</v>
      </c>
      <c r="D104" s="24" t="s">
        <v>43</v>
      </c>
      <c r="F104">
        <f>VLOOKUP(C104,'2016 Weekly Attendance'!$A$2:$B$33,2)</f>
        <v>75523</v>
      </c>
      <c r="G104">
        <f>VLOOKUP(C104,'2016 Weekly Attendance'!$A$2:$W$33,MATCH(A104,'2016 Weekly Attendance'!$A$1:$W$1))</f>
        <v>73288</v>
      </c>
      <c r="H104">
        <f>G104/F104*100</f>
        <v>97.040636627252624</v>
      </c>
      <c r="I104">
        <f>VLOOKUP(C104,'2016 Weekly Attendance'!$A$2:$E$33,5)</f>
        <v>97.709141586006908</v>
      </c>
      <c r="J104">
        <f>H104-I104</f>
        <v>-0.66850495875428351</v>
      </c>
    </row>
    <row r="105" spans="1:10" x14ac:dyDescent="0.35">
      <c r="A105" s="25">
        <v>11</v>
      </c>
      <c r="B105" s="25">
        <v>2016</v>
      </c>
      <c r="C105" s="24" t="s">
        <v>37</v>
      </c>
      <c r="D105" s="24" t="s">
        <v>19</v>
      </c>
      <c r="F105">
        <f>VLOOKUP(C105,'2016 Weekly Attendance'!$A$2:$B$33,2)</f>
        <v>82500</v>
      </c>
      <c r="G105">
        <f>VLOOKUP(C105,'2016 Weekly Attendance'!$A$2:$W$33,MATCH(A105,'2016 Weekly Attendance'!$A$1:$W$1))</f>
        <v>78898</v>
      </c>
      <c r="H105">
        <f>G105/F105*100</f>
        <v>95.6339393939394</v>
      </c>
      <c r="I105">
        <f>VLOOKUP(C105,'2016 Weekly Attendance'!$A$2:$E$33,5)</f>
        <v>95.502272727272725</v>
      </c>
      <c r="J105">
        <f>H105-I105</f>
        <v>0.13166666666667481</v>
      </c>
    </row>
    <row r="106" spans="1:10" x14ac:dyDescent="0.35">
      <c r="A106" s="25">
        <v>11</v>
      </c>
      <c r="B106" s="25">
        <v>2016</v>
      </c>
      <c r="C106" s="24" t="s">
        <v>32</v>
      </c>
      <c r="D106" s="24" t="s">
        <v>9</v>
      </c>
      <c r="F106">
        <f>VLOOKUP(C106,'2016 Weekly Attendance'!$A$2:$B$33,2)</f>
        <v>65000</v>
      </c>
      <c r="G106">
        <f>VLOOKUP(C106,'2016 Weekly Attendance'!$A$2:$W$33,MATCH(A106,'2016 Weekly Attendance'!$A$1:$W$1))</f>
        <v>61486</v>
      </c>
      <c r="H106">
        <f>G106/F106*100</f>
        <v>94.593846153846144</v>
      </c>
      <c r="I106">
        <f>VLOOKUP(C106,'2016 Weekly Attendance'!$A$2:$E$33,5)</f>
        <v>93.527307692307687</v>
      </c>
      <c r="J106">
        <f>H106-I106</f>
        <v>1.0665384615384568</v>
      </c>
    </row>
    <row r="107" spans="1:10" x14ac:dyDescent="0.35">
      <c r="A107" s="25">
        <v>11</v>
      </c>
      <c r="B107" s="25">
        <v>2016</v>
      </c>
      <c r="C107" s="24" t="s">
        <v>21</v>
      </c>
      <c r="D107" s="24" t="s">
        <v>15</v>
      </c>
      <c r="F107">
        <f>VLOOKUP(C107,'2016 Weekly Attendance'!$A$2:$B$33,2)</f>
        <v>76416</v>
      </c>
      <c r="G107">
        <f>VLOOKUP(C107,'2016 Weekly Attendance'!$A$2:$W$33,MATCH(A107,'2016 Weekly Attendance'!$A$1:$W$1))</f>
        <v>72277</v>
      </c>
      <c r="H107">
        <f>G107/F107*100</f>
        <v>94.583595058626472</v>
      </c>
      <c r="I107">
        <f>VLOOKUP(C107,'2016 Weekly Attendance'!$A$2:$E$33,5)</f>
        <v>95.958961474036855</v>
      </c>
      <c r="J107">
        <f>H107-I107</f>
        <v>-1.3753664154103831</v>
      </c>
    </row>
    <row r="108" spans="1:10" x14ac:dyDescent="0.35">
      <c r="A108" s="25">
        <v>11</v>
      </c>
      <c r="B108" s="25">
        <v>2016</v>
      </c>
      <c r="C108" s="24" t="s">
        <v>34</v>
      </c>
      <c r="D108" s="24" t="s">
        <v>41</v>
      </c>
      <c r="F108">
        <f>VLOOKUP(C108,'2016 Weekly Attendance'!$A$2:$B$33,2)</f>
        <v>82000</v>
      </c>
      <c r="G108">
        <f>VLOOKUP(C108,'2016 Weekly Attendance'!$A$2:$W$33,MATCH(A108,'2016 Weekly Attendance'!$A$1:$W$1))</f>
        <v>77137</v>
      </c>
      <c r="H108">
        <f>G108/F108*100</f>
        <v>94.069512195121945</v>
      </c>
      <c r="I108">
        <f>VLOOKUP(C108,'2016 Weekly Attendance'!$A$2:$E$33,5)</f>
        <v>95.492682926829261</v>
      </c>
      <c r="J108">
        <f>H108-I108</f>
        <v>-1.4231707317073159</v>
      </c>
    </row>
    <row r="109" spans="1:10" x14ac:dyDescent="0.35">
      <c r="A109" s="25">
        <v>11</v>
      </c>
      <c r="B109" s="25">
        <v>2016</v>
      </c>
      <c r="C109" s="24" t="s">
        <v>14</v>
      </c>
      <c r="D109" s="24" t="s">
        <v>33</v>
      </c>
      <c r="F109">
        <f>VLOOKUP(C109,'2016 Weekly Attendance'!$A$2:$B$33,2)</f>
        <v>65515</v>
      </c>
      <c r="G109">
        <f>VLOOKUP(C109,'2016 Weekly Attendance'!$A$2:$W$33,MATCH(A109,'2016 Weekly Attendance'!$A$1:$W$1))</f>
        <v>61356</v>
      </c>
      <c r="H109">
        <f>G109/F109*100</f>
        <v>93.651835457528804</v>
      </c>
      <c r="I109">
        <f>VLOOKUP(C109,'2016 Weekly Attendance'!$A$2:$E$33,5)</f>
        <v>92.363362806772713</v>
      </c>
      <c r="J109">
        <f>H109-I109</f>
        <v>1.2884726507560913</v>
      </c>
    </row>
    <row r="110" spans="1:10" x14ac:dyDescent="0.35">
      <c r="A110" s="25">
        <v>11</v>
      </c>
      <c r="B110" s="25">
        <v>2016</v>
      </c>
      <c r="C110" s="24" t="s">
        <v>13</v>
      </c>
      <c r="D110" s="24" t="s">
        <v>35</v>
      </c>
      <c r="F110">
        <f>VLOOKUP(C110,'2016 Weekly Attendance'!$A$2:$B$33,2)</f>
        <v>93607</v>
      </c>
      <c r="G110">
        <f>VLOOKUP(C110,'2016 Weekly Attendance'!$A$2:$W$33,MATCH(A110,'2016 Weekly Attendance'!$A$1:$W$1))</f>
        <v>83483</v>
      </c>
      <c r="H110">
        <f>G110/F110*100</f>
        <v>89.184569530056507</v>
      </c>
      <c r="I110">
        <f>VLOOKUP(C110,'2016 Weekly Attendance'!$A$2:$E$33,5)</f>
        <v>90.22478477647428</v>
      </c>
      <c r="J110">
        <f>H110-I110</f>
        <v>-1.0402152464177732</v>
      </c>
    </row>
    <row r="111" spans="1:10" x14ac:dyDescent="0.35">
      <c r="A111" s="25">
        <v>10</v>
      </c>
      <c r="B111" s="25">
        <v>2016</v>
      </c>
      <c r="C111" s="24" t="s">
        <v>28</v>
      </c>
      <c r="D111" s="24" t="s">
        <v>29</v>
      </c>
      <c r="F111">
        <f>VLOOKUP(C111,'2016 Weekly Attendance'!$A$2:$B$33,2)</f>
        <v>63400</v>
      </c>
      <c r="G111">
        <f>VLOOKUP(C111,'2016 Weekly Attendance'!$A$2:$W$33,MATCH(A111,'2016 Weekly Attendance'!$A$1:$W$1))</f>
        <v>65127</v>
      </c>
      <c r="H111">
        <f>G111/F111*100</f>
        <v>102.72397476340693</v>
      </c>
      <c r="I111">
        <f>VLOOKUP(C111,'2016 Weekly Attendance'!$A$2:$E$33,5)</f>
        <v>102.25788643533123</v>
      </c>
      <c r="J111">
        <f>H111-I111</f>
        <v>0.46608832807569911</v>
      </c>
    </row>
    <row r="112" spans="1:10" x14ac:dyDescent="0.35">
      <c r="A112" s="25">
        <v>10</v>
      </c>
      <c r="B112" s="25">
        <v>2016</v>
      </c>
      <c r="C112" s="24" t="s">
        <v>26</v>
      </c>
      <c r="D112" s="24" t="s">
        <v>27</v>
      </c>
      <c r="F112">
        <f>VLOOKUP(C112,'2016 Weekly Attendance'!$A$2:$B$33,2)</f>
        <v>66829</v>
      </c>
      <c r="G112">
        <f>VLOOKUP(C112,'2016 Weekly Attendance'!$A$2:$W$33,MATCH(A112,'2016 Weekly Attendance'!$A$1:$W$1))</f>
        <v>66829</v>
      </c>
      <c r="H112">
        <f>G112/F112*100</f>
        <v>100</v>
      </c>
      <c r="I112">
        <f>VLOOKUP(C112,'2016 Weekly Attendance'!$A$2:$E$33,5)</f>
        <v>100</v>
      </c>
      <c r="J112">
        <f>H112-I112</f>
        <v>0</v>
      </c>
    </row>
    <row r="113" spans="1:10" x14ac:dyDescent="0.35">
      <c r="A113" s="25">
        <v>10</v>
      </c>
      <c r="B113" s="25">
        <v>2016</v>
      </c>
      <c r="C113" s="24" t="s">
        <v>24</v>
      </c>
      <c r="D113" s="24" t="s">
        <v>42</v>
      </c>
      <c r="F113">
        <f>VLOOKUP(C113,'2016 Weekly Attendance'!$A$2:$B$33,2)</f>
        <v>69596</v>
      </c>
      <c r="G113">
        <f>VLOOKUP(C113,'2016 Weekly Attendance'!$A$2:$W$33,MATCH(A113,'2016 Weekly Attendance'!$A$1:$W$1))</f>
        <v>69596</v>
      </c>
      <c r="H113">
        <f>G113/F113*100</f>
        <v>100</v>
      </c>
      <c r="I113">
        <f>VLOOKUP(C113,'2016 Weekly Attendance'!$A$2:$E$33,5)</f>
        <v>100</v>
      </c>
      <c r="J113">
        <f>H113-I113</f>
        <v>0</v>
      </c>
    </row>
    <row r="114" spans="1:10" x14ac:dyDescent="0.35">
      <c r="A114" s="25">
        <v>10</v>
      </c>
      <c r="B114" s="25">
        <v>2016</v>
      </c>
      <c r="C114" s="24" t="s">
        <v>31</v>
      </c>
      <c r="D114" s="24" t="s">
        <v>41</v>
      </c>
      <c r="F114">
        <f>VLOOKUP(C114,'2016 Weekly Attendance'!$A$2:$B$33,2)</f>
        <v>69143</v>
      </c>
      <c r="G114">
        <f>VLOOKUP(C114,'2016 Weekly Attendance'!$A$2:$W$33,MATCH(A114,'2016 Weekly Attendance'!$A$1:$W$1))</f>
        <v>69116</v>
      </c>
      <c r="H114">
        <f>G114/F114*100</f>
        <v>99.960950493903937</v>
      </c>
      <c r="I114">
        <f>VLOOKUP(C114,'2016 Weekly Attendance'!$A$2:$E$33,5)</f>
        <v>93.515070216797071</v>
      </c>
      <c r="J114">
        <f>H114-I114</f>
        <v>6.4458802771068662</v>
      </c>
    </row>
    <row r="115" spans="1:10" x14ac:dyDescent="0.35">
      <c r="A115" s="25">
        <v>10</v>
      </c>
      <c r="B115" s="25">
        <v>2016</v>
      </c>
      <c r="C115" s="24" t="s">
        <v>43</v>
      </c>
      <c r="D115" s="24" t="s">
        <v>22</v>
      </c>
      <c r="F115">
        <f>VLOOKUP(C115,'2016 Weekly Attendance'!$A$2:$B$33,2)</f>
        <v>73208</v>
      </c>
      <c r="G115">
        <f>VLOOKUP(C115,'2016 Weekly Attendance'!$A$2:$W$33,MATCH(A115,'2016 Weekly Attendance'!$A$1:$W$1))</f>
        <v>73138</v>
      </c>
      <c r="H115">
        <f>G115/F115*100</f>
        <v>99.904382034750299</v>
      </c>
      <c r="I115">
        <f>VLOOKUP(C115,'2016 Weekly Attendance'!$A$2:$E$33,5)</f>
        <v>99.865451863184347</v>
      </c>
      <c r="J115">
        <f>H115-I115</f>
        <v>3.8930171565951355E-2</v>
      </c>
    </row>
    <row r="116" spans="1:10" x14ac:dyDescent="0.35">
      <c r="A116" s="25">
        <v>10</v>
      </c>
      <c r="B116" s="25">
        <v>2016</v>
      </c>
      <c r="C116" s="24" t="s">
        <v>25</v>
      </c>
      <c r="D116" s="24" t="s">
        <v>23</v>
      </c>
      <c r="F116">
        <f>VLOOKUP(C116,'2016 Weekly Attendance'!$A$2:$B$33,2)</f>
        <v>71008</v>
      </c>
      <c r="G116">
        <f>VLOOKUP(C116,'2016 Weekly Attendance'!$A$2:$W$33,MATCH(A116,'2016 Weekly Attendance'!$A$1:$W$1))</f>
        <v>70921</v>
      </c>
      <c r="H116">
        <f>G116/F116*100</f>
        <v>99.877478593961243</v>
      </c>
      <c r="I116">
        <f>VLOOKUP(C116,'2016 Weekly Attendance'!$A$2:$E$33,5)</f>
        <v>100.1336117057233</v>
      </c>
      <c r="J116">
        <f>H116-I116</f>
        <v>-0.256133111762054</v>
      </c>
    </row>
    <row r="117" spans="1:10" x14ac:dyDescent="0.35">
      <c r="A117" s="25">
        <v>10</v>
      </c>
      <c r="B117" s="25">
        <v>2016</v>
      </c>
      <c r="C117" s="24" t="s">
        <v>39</v>
      </c>
      <c r="D117" s="24" t="s">
        <v>38</v>
      </c>
      <c r="F117">
        <f>VLOOKUP(C117,'2016 Weekly Attendance'!$A$2:$B$33,2)</f>
        <v>68400</v>
      </c>
      <c r="G117">
        <f>VLOOKUP(C117,'2016 Weekly Attendance'!$A$2:$W$33,MATCH(A117,'2016 Weekly Attendance'!$A$1:$W$1))</f>
        <v>67737</v>
      </c>
      <c r="H117">
        <f>G117/F117*100</f>
        <v>99.030701754385959</v>
      </c>
      <c r="I117">
        <f>VLOOKUP(C117,'2016 Weekly Attendance'!$A$2:$E$33,5)</f>
        <v>94.024671052631575</v>
      </c>
      <c r="J117">
        <f>H117-I117</f>
        <v>5.0060307017543835</v>
      </c>
    </row>
    <row r="118" spans="1:10" x14ac:dyDescent="0.35">
      <c r="A118" s="25">
        <v>10</v>
      </c>
      <c r="B118" s="25">
        <v>2016</v>
      </c>
      <c r="C118" s="24" t="s">
        <v>16</v>
      </c>
      <c r="D118" s="24" t="s">
        <v>21</v>
      </c>
      <c r="F118">
        <f>VLOOKUP(C118,'2016 Weekly Attendance'!$A$2:$B$33,2)</f>
        <v>75523</v>
      </c>
      <c r="G118">
        <f>VLOOKUP(C118,'2016 Weekly Attendance'!$A$2:$W$33,MATCH(A118,'2016 Weekly Attendance'!$A$1:$W$1))</f>
        <v>74181</v>
      </c>
      <c r="H118">
        <f>G118/F118*100</f>
        <v>98.223057876408518</v>
      </c>
      <c r="I118">
        <f>VLOOKUP(C118,'2016 Weekly Attendance'!$A$2:$E$33,5)</f>
        <v>97.709141586006908</v>
      </c>
      <c r="J118">
        <f>H118-I118</f>
        <v>0.51391629040161035</v>
      </c>
    </row>
    <row r="119" spans="1:10" x14ac:dyDescent="0.35">
      <c r="A119" s="25">
        <v>10</v>
      </c>
      <c r="B119" s="25">
        <v>2016</v>
      </c>
      <c r="C119" s="24" t="s">
        <v>15</v>
      </c>
      <c r="D119" s="24" t="s">
        <v>19</v>
      </c>
      <c r="F119">
        <f>VLOOKUP(C119,'2016 Weekly Attendance'!$A$2:$B$33,2)</f>
        <v>65890</v>
      </c>
      <c r="G119">
        <f>VLOOKUP(C119,'2016 Weekly Attendance'!$A$2:$W$33,MATCH(A119,'2016 Weekly Attendance'!$A$1:$W$1))</f>
        <v>62898</v>
      </c>
      <c r="H119">
        <f>G119/F119*100</f>
        <v>95.45909849749583</v>
      </c>
      <c r="I119">
        <f>VLOOKUP(C119,'2016 Weekly Attendance'!$A$2:$E$33,5)</f>
        <v>92.009030201851573</v>
      </c>
      <c r="J119">
        <f>H119-I119</f>
        <v>3.4500682956442574</v>
      </c>
    </row>
    <row r="120" spans="1:10" x14ac:dyDescent="0.35">
      <c r="A120" s="25">
        <v>10</v>
      </c>
      <c r="B120" s="25">
        <v>2016</v>
      </c>
      <c r="C120" s="24" t="s">
        <v>34</v>
      </c>
      <c r="D120" s="24" t="s">
        <v>30</v>
      </c>
      <c r="F120">
        <f>VLOOKUP(C120,'2016 Weekly Attendance'!$A$2:$B$33,2)</f>
        <v>82000</v>
      </c>
      <c r="G120">
        <f>VLOOKUP(C120,'2016 Weekly Attendance'!$A$2:$W$33,MATCH(A120,'2016 Weekly Attendance'!$A$1:$W$1))</f>
        <v>78216</v>
      </c>
      <c r="H120">
        <f>G120/F120*100</f>
        <v>95.385365853658527</v>
      </c>
      <c r="I120">
        <f>VLOOKUP(C120,'2016 Weekly Attendance'!$A$2:$E$33,5)</f>
        <v>95.492682926829261</v>
      </c>
      <c r="J120">
        <f>H120-I120</f>
        <v>-0.10731707317073358</v>
      </c>
    </row>
    <row r="121" spans="1:10" x14ac:dyDescent="0.35">
      <c r="A121" s="25">
        <v>10</v>
      </c>
      <c r="B121" s="25">
        <v>2016</v>
      </c>
      <c r="C121" s="24" t="s">
        <v>36</v>
      </c>
      <c r="D121" s="24" t="s">
        <v>13</v>
      </c>
      <c r="F121">
        <f>VLOOKUP(C121,'2016 Weekly Attendance'!$A$2:$B$33,2)</f>
        <v>82500</v>
      </c>
      <c r="G121">
        <f>VLOOKUP(C121,'2016 Weekly Attendance'!$A$2:$W$33,MATCH(A121,'2016 Weekly Attendance'!$A$1:$W$1))</f>
        <v>78160</v>
      </c>
      <c r="H121">
        <f>G121/F121*100</f>
        <v>94.739393939393935</v>
      </c>
      <c r="I121">
        <f>VLOOKUP(C121,'2016 Weekly Attendance'!$A$2:$E$33,5)</f>
        <v>94.739393939393935</v>
      </c>
      <c r="J121">
        <f>H121-I121</f>
        <v>0</v>
      </c>
    </row>
    <row r="122" spans="1:10" x14ac:dyDescent="0.35">
      <c r="A122" s="25">
        <v>10</v>
      </c>
      <c r="B122" s="25">
        <v>2016</v>
      </c>
      <c r="C122" s="24" t="s">
        <v>37</v>
      </c>
      <c r="D122" s="24" t="s">
        <v>14</v>
      </c>
      <c r="F122">
        <f>VLOOKUP(C122,'2016 Weekly Attendance'!$A$2:$B$33,2)</f>
        <v>82500</v>
      </c>
      <c r="G122">
        <f>VLOOKUP(C122,'2016 Weekly Attendance'!$A$2:$W$33,MATCH(A122,'2016 Weekly Attendance'!$A$1:$W$1))</f>
        <v>76218</v>
      </c>
      <c r="H122">
        <f>G122/F122*100</f>
        <v>92.38545454545455</v>
      </c>
      <c r="I122">
        <f>VLOOKUP(C122,'2016 Weekly Attendance'!$A$2:$E$33,5)</f>
        <v>95.502272727272725</v>
      </c>
      <c r="J122">
        <f>H122-I122</f>
        <v>-3.116818181818175</v>
      </c>
    </row>
    <row r="123" spans="1:10" x14ac:dyDescent="0.35">
      <c r="A123" s="25">
        <v>10</v>
      </c>
      <c r="B123" s="25">
        <v>2016</v>
      </c>
      <c r="C123" s="24" t="s">
        <v>9</v>
      </c>
      <c r="D123" s="24" t="s">
        <v>10</v>
      </c>
      <c r="F123">
        <f>VLOOKUP(C123,'2016 Weekly Attendance'!$A$2:$B$33,2)</f>
        <v>69132</v>
      </c>
      <c r="G123">
        <f>VLOOKUP(C123,'2016 Weekly Attendance'!$A$2:$W$33,MATCH(A123,'2016 Weekly Attendance'!$A$1:$W$1))</f>
        <v>62091</v>
      </c>
      <c r="H123">
        <f>G123/F123*100</f>
        <v>89.815136261065788</v>
      </c>
      <c r="I123">
        <f>VLOOKUP(C123,'2016 Weekly Attendance'!$A$2:$E$33,5)</f>
        <v>89.561170762351111</v>
      </c>
      <c r="J123">
        <f>H123-I123</f>
        <v>0.25396549871467755</v>
      </c>
    </row>
    <row r="124" spans="1:10" x14ac:dyDescent="0.35">
      <c r="A124" s="25">
        <v>10</v>
      </c>
      <c r="B124" s="25">
        <v>2016</v>
      </c>
      <c r="C124" s="24" t="s">
        <v>20</v>
      </c>
      <c r="D124" s="24" t="s">
        <v>35</v>
      </c>
      <c r="F124">
        <f>VLOOKUP(C124,'2016 Weekly Attendance'!$A$2:$B$33,2)</f>
        <v>70561</v>
      </c>
      <c r="G124">
        <f>VLOOKUP(C124,'2016 Weekly Attendance'!$A$2:$W$33,MATCH(A124,'2016 Weekly Attendance'!$A$1:$W$1))</f>
        <v>55107</v>
      </c>
      <c r="H124">
        <f>G124/F124*100</f>
        <v>78.09838295942518</v>
      </c>
      <c r="I124">
        <f>VLOOKUP(C124,'2016 Weekly Attendance'!$A$2:$E$33,5)</f>
        <v>80.816066949164551</v>
      </c>
      <c r="J124">
        <f>H124-I124</f>
        <v>-2.7176839897393705</v>
      </c>
    </row>
    <row r="125" spans="1:10" x14ac:dyDescent="0.35">
      <c r="A125" s="25">
        <v>9</v>
      </c>
      <c r="B125" s="25">
        <v>2016</v>
      </c>
      <c r="C125" s="24" t="s">
        <v>35</v>
      </c>
      <c r="D125" s="24" t="s">
        <v>36</v>
      </c>
      <c r="F125">
        <f>VLOOKUP(C125,'2016 Weekly Attendance'!$A$2:$B$33,2)</f>
        <v>65326</v>
      </c>
      <c r="G125">
        <f>VLOOKUP(C125,'2016 Weekly Attendance'!$A$2:$W$33,MATCH(A125,'2016 Weekly Attendance'!$A$1:$W$1))</f>
        <v>65722</v>
      </c>
      <c r="H125">
        <f>G125/F125*100</f>
        <v>100.60619049076938</v>
      </c>
      <c r="I125">
        <f>VLOOKUP(C125,'2016 Weekly Attendance'!$A$2:$E$33,5)</f>
        <v>100.28568257661574</v>
      </c>
      <c r="J125">
        <f>H125-I125</f>
        <v>0.32050791415363733</v>
      </c>
    </row>
    <row r="126" spans="1:10" x14ac:dyDescent="0.35">
      <c r="A126" s="25">
        <v>9</v>
      </c>
      <c r="B126" s="25">
        <v>2016</v>
      </c>
      <c r="C126" s="24" t="s">
        <v>25</v>
      </c>
      <c r="D126" s="24" t="s">
        <v>39</v>
      </c>
      <c r="F126">
        <f>VLOOKUP(C126,'2016 Weekly Attendance'!$A$2:$B$33,2)</f>
        <v>71008</v>
      </c>
      <c r="G126">
        <f>VLOOKUP(C126,'2016 Weekly Attendance'!$A$2:$W$33,MATCH(A126,'2016 Weekly Attendance'!$A$1:$W$1))</f>
        <v>71286</v>
      </c>
      <c r="H126">
        <f>G126/F126*100</f>
        <v>100.39150518251465</v>
      </c>
      <c r="I126">
        <f>VLOOKUP(C126,'2016 Weekly Attendance'!$A$2:$E$33,5)</f>
        <v>100.1336117057233</v>
      </c>
      <c r="J126">
        <f>H126-I126</f>
        <v>0.25789347679135233</v>
      </c>
    </row>
    <row r="127" spans="1:10" x14ac:dyDescent="0.35">
      <c r="A127" s="25">
        <v>9</v>
      </c>
      <c r="B127" s="25">
        <v>2016</v>
      </c>
      <c r="C127" s="24" t="s">
        <v>30</v>
      </c>
      <c r="D127" s="24" t="s">
        <v>32</v>
      </c>
      <c r="F127">
        <f>VLOOKUP(C127,'2016 Weekly Attendance'!$A$2:$B$33,2)</f>
        <v>66655</v>
      </c>
      <c r="G127">
        <f>VLOOKUP(C127,'2016 Weekly Attendance'!$A$2:$W$33,MATCH(A127,'2016 Weekly Attendance'!$A$1:$W$1))</f>
        <v>66807</v>
      </c>
      <c r="H127">
        <f>G127/F127*100</f>
        <v>100.22803990698372</v>
      </c>
      <c r="I127">
        <f>VLOOKUP(C127,'2016 Weekly Attendance'!$A$2:$E$33,5)</f>
        <v>100.1967219263371</v>
      </c>
      <c r="J127">
        <f>H127-I127</f>
        <v>3.1317980646619503E-2</v>
      </c>
    </row>
    <row r="128" spans="1:10" x14ac:dyDescent="0.35">
      <c r="A128" s="25">
        <v>9</v>
      </c>
      <c r="B128" s="25">
        <v>2016</v>
      </c>
      <c r="C128" s="24" t="s">
        <v>27</v>
      </c>
      <c r="D128" s="24" t="s">
        <v>33</v>
      </c>
      <c r="F128">
        <f>VLOOKUP(C128,'2016 Weekly Attendance'!$A$2:$B$33,2)</f>
        <v>69000</v>
      </c>
      <c r="G128">
        <f>VLOOKUP(C128,'2016 Weekly Attendance'!$A$2:$W$33,MATCH(A128,'2016 Weekly Attendance'!$A$1:$W$1))</f>
        <v>69084</v>
      </c>
      <c r="H128">
        <f>G128/F128*100</f>
        <v>100.12173913043479</v>
      </c>
      <c r="I128">
        <f>VLOOKUP(C128,'2016 Weekly Attendance'!$A$2:$E$33,5)</f>
        <v>100.10652173913044</v>
      </c>
      <c r="J128">
        <f>H128-I128</f>
        <v>1.5217391304346961E-2</v>
      </c>
    </row>
    <row r="129" spans="1:10" x14ac:dyDescent="0.35">
      <c r="A129" s="25">
        <v>9</v>
      </c>
      <c r="B129" s="25">
        <v>2016</v>
      </c>
      <c r="C129" s="24" t="s">
        <v>23</v>
      </c>
      <c r="D129" s="24" t="s">
        <v>38</v>
      </c>
      <c r="F129">
        <f>VLOOKUP(C129,'2016 Weekly Attendance'!$A$2:$B$33,2)</f>
        <v>67895</v>
      </c>
      <c r="G129">
        <f>VLOOKUP(C129,'2016 Weekly Attendance'!$A$2:$W$33,MATCH(A129,'2016 Weekly Attendance'!$A$1:$W$1))</f>
        <v>67431</v>
      </c>
      <c r="H129">
        <f>G129/F129*100</f>
        <v>99.316591796155834</v>
      </c>
      <c r="I129">
        <f>VLOOKUP(C129,'2016 Weekly Attendance'!$A$2:$E$33,5)</f>
        <v>94.721444878120636</v>
      </c>
      <c r="J129">
        <f>H129-I129</f>
        <v>4.5951469180351978</v>
      </c>
    </row>
    <row r="130" spans="1:10" x14ac:dyDescent="0.35">
      <c r="A130" s="25">
        <v>9</v>
      </c>
      <c r="B130" s="25">
        <v>2016</v>
      </c>
      <c r="C130" s="24" t="s">
        <v>29</v>
      </c>
      <c r="D130" s="24" t="s">
        <v>43</v>
      </c>
      <c r="F130">
        <f>VLOOKUP(C130,'2016 Weekly Attendance'!$A$2:$B$33,2)</f>
        <v>71750</v>
      </c>
      <c r="G130">
        <f>VLOOKUP(C130,'2016 Weekly Attendance'!$A$2:$W$33,MATCH(A130,'2016 Weekly Attendance'!$A$1:$W$1))</f>
        <v>70178</v>
      </c>
      <c r="H130">
        <f>G130/F130*100</f>
        <v>97.809059233449474</v>
      </c>
      <c r="I130">
        <f>VLOOKUP(C130,'2016 Weekly Attendance'!$A$2:$E$33,5)</f>
        <v>97.809059233449474</v>
      </c>
      <c r="J130">
        <f>H130-I130</f>
        <v>0</v>
      </c>
    </row>
    <row r="131" spans="1:10" x14ac:dyDescent="0.35">
      <c r="A131" s="25">
        <v>9</v>
      </c>
      <c r="B131" s="25">
        <v>2016</v>
      </c>
      <c r="C131" s="24" t="s">
        <v>37</v>
      </c>
      <c r="D131" s="24" t="s">
        <v>24</v>
      </c>
      <c r="F131">
        <f>VLOOKUP(C131,'2016 Weekly Attendance'!$A$2:$B$33,2)</f>
        <v>82500</v>
      </c>
      <c r="G131">
        <f>VLOOKUP(C131,'2016 Weekly Attendance'!$A$2:$W$33,MATCH(A131,'2016 Weekly Attendance'!$A$1:$W$1))</f>
        <v>80309</v>
      </c>
      <c r="H131">
        <f>G131/F131*100</f>
        <v>97.344242424242424</v>
      </c>
      <c r="I131">
        <f>VLOOKUP(C131,'2016 Weekly Attendance'!$A$2:$E$33,5)</f>
        <v>95.502272727272725</v>
      </c>
      <c r="J131">
        <f>H131-I131</f>
        <v>1.8419696969696986</v>
      </c>
    </row>
    <row r="132" spans="1:10" x14ac:dyDescent="0.35">
      <c r="A132" s="25">
        <v>9</v>
      </c>
      <c r="B132" s="25">
        <v>2016</v>
      </c>
      <c r="C132" s="24" t="s">
        <v>18</v>
      </c>
      <c r="D132" s="24" t="s">
        <v>22</v>
      </c>
      <c r="F132">
        <f>VLOOKUP(C132,'2016 Weekly Attendance'!$A$2:$B$33,2)</f>
        <v>56603</v>
      </c>
      <c r="G132">
        <f>VLOOKUP(C132,'2016 Weekly Attendance'!$A$2:$W$33,MATCH(A132,'2016 Weekly Attendance'!$A$1:$W$1))</f>
        <v>54957</v>
      </c>
      <c r="H132">
        <f>G132/F132*100</f>
        <v>97.092026924367971</v>
      </c>
      <c r="I132">
        <f>VLOOKUP(C132,'2016 Weekly Attendance'!$A$2:$E$33,5)</f>
        <v>96.433051251700448</v>
      </c>
      <c r="J132">
        <f>H132-I132</f>
        <v>0.65897567266752333</v>
      </c>
    </row>
    <row r="133" spans="1:10" x14ac:dyDescent="0.35">
      <c r="A133" s="25">
        <v>9</v>
      </c>
      <c r="B133" s="25">
        <v>2016</v>
      </c>
      <c r="C133" s="24" t="s">
        <v>41</v>
      </c>
      <c r="D133" s="24" t="s">
        <v>40</v>
      </c>
      <c r="F133">
        <f>VLOOKUP(C133,'2016 Weekly Attendance'!$A$2:$B$33,2)</f>
        <v>81441</v>
      </c>
      <c r="G133">
        <f>VLOOKUP(C133,'2016 Weekly Attendance'!$A$2:$W$33,MATCH(A133,'2016 Weekly Attendance'!$A$1:$W$1))</f>
        <v>78437</v>
      </c>
      <c r="H133">
        <f>G133/F133*100</f>
        <v>96.311440183691261</v>
      </c>
      <c r="I133">
        <f>VLOOKUP(C133,'2016 Weekly Attendance'!$A$2:$E$33,5)</f>
        <v>96.039924607998429</v>
      </c>
      <c r="J133">
        <f>H133-I133</f>
        <v>0.27151557569283113</v>
      </c>
    </row>
    <row r="134" spans="1:10" x14ac:dyDescent="0.35">
      <c r="A134" s="25">
        <v>9</v>
      </c>
      <c r="B134" s="25">
        <v>2016</v>
      </c>
      <c r="C134" s="24" t="s">
        <v>21</v>
      </c>
      <c r="D134" s="24" t="s">
        <v>9</v>
      </c>
      <c r="F134">
        <f>VLOOKUP(C134,'2016 Weekly Attendance'!$A$2:$B$33,2)</f>
        <v>76416</v>
      </c>
      <c r="G134">
        <f>VLOOKUP(C134,'2016 Weekly Attendance'!$A$2:$W$33,MATCH(A134,'2016 Weekly Attendance'!$A$1:$W$1))</f>
        <v>73294</v>
      </c>
      <c r="H134">
        <f>G134/F134*100</f>
        <v>95.914468174204359</v>
      </c>
      <c r="I134">
        <f>VLOOKUP(C134,'2016 Weekly Attendance'!$A$2:$E$33,5)</f>
        <v>95.958961474036855</v>
      </c>
      <c r="J134">
        <f>H134-I134</f>
        <v>-4.4493299832495836E-2</v>
      </c>
    </row>
    <row r="135" spans="1:10" x14ac:dyDescent="0.35">
      <c r="A135" s="25">
        <v>9</v>
      </c>
      <c r="B135" s="25">
        <v>2016</v>
      </c>
      <c r="C135" s="24" t="s">
        <v>13</v>
      </c>
      <c r="D135" s="24" t="s">
        <v>16</v>
      </c>
      <c r="F135">
        <f>VLOOKUP(C135,'2016 Weekly Attendance'!$A$2:$B$33,2)</f>
        <v>93607</v>
      </c>
      <c r="G135">
        <f>VLOOKUP(C135,'2016 Weekly Attendance'!$A$2:$W$33,MATCH(A135,'2016 Weekly Attendance'!$A$1:$W$1))</f>
        <v>86109</v>
      </c>
      <c r="H135">
        <f>G135/F135*100</f>
        <v>91.989915284113366</v>
      </c>
      <c r="I135">
        <f>VLOOKUP(C135,'2016 Weekly Attendance'!$A$2:$E$33,5)</f>
        <v>90.22478477647428</v>
      </c>
      <c r="J135">
        <f>H135-I135</f>
        <v>1.7651305076390855</v>
      </c>
    </row>
    <row r="136" spans="1:10" x14ac:dyDescent="0.35">
      <c r="A136" s="25">
        <v>9</v>
      </c>
      <c r="B136" s="25">
        <v>2016</v>
      </c>
      <c r="C136" s="24" t="s">
        <v>15</v>
      </c>
      <c r="D136" s="24" t="s">
        <v>42</v>
      </c>
      <c r="F136">
        <f>VLOOKUP(C136,'2016 Weekly Attendance'!$A$2:$B$33,2)</f>
        <v>65890</v>
      </c>
      <c r="G136">
        <f>VLOOKUP(C136,'2016 Weekly Attendance'!$A$2:$W$33,MATCH(A136,'2016 Weekly Attendance'!$A$1:$W$1))</f>
        <v>57797</v>
      </c>
      <c r="H136">
        <f>G136/F136*100</f>
        <v>87.717407800880252</v>
      </c>
      <c r="I136">
        <f>VLOOKUP(C136,'2016 Weekly Attendance'!$A$2:$E$33,5)</f>
        <v>92.009030201851573</v>
      </c>
      <c r="J136">
        <f>H136-I136</f>
        <v>-4.2916224009713204</v>
      </c>
    </row>
    <row r="137" spans="1:10" x14ac:dyDescent="0.35">
      <c r="A137" s="25">
        <v>9</v>
      </c>
      <c r="B137" s="25">
        <v>2016</v>
      </c>
      <c r="C137" s="24" t="s">
        <v>20</v>
      </c>
      <c r="D137" s="24" t="s">
        <v>31</v>
      </c>
      <c r="F137">
        <f>VLOOKUP(C137,'2016 Weekly Attendance'!$A$2:$B$33,2)</f>
        <v>70561</v>
      </c>
      <c r="G137">
        <f>VLOOKUP(C137,'2016 Weekly Attendance'!$A$2:$W$33,MATCH(A137,'2016 Weekly Attendance'!$A$1:$W$1))</f>
        <v>52281</v>
      </c>
      <c r="H137">
        <f>G137/F137*100</f>
        <v>74.093337679454649</v>
      </c>
      <c r="I137">
        <f>VLOOKUP(C137,'2016 Weekly Attendance'!$A$2:$E$33,5)</f>
        <v>80.816066949164551</v>
      </c>
      <c r="J137">
        <f>H137-I137</f>
        <v>-6.7227292697099017</v>
      </c>
    </row>
    <row r="138" spans="1:10" x14ac:dyDescent="0.35">
      <c r="A138" s="25">
        <v>8</v>
      </c>
      <c r="B138" s="25">
        <v>2016</v>
      </c>
      <c r="C138" s="24" t="s">
        <v>14</v>
      </c>
      <c r="D138" s="24" t="s">
        <v>34</v>
      </c>
      <c r="E138" t="s">
        <v>11</v>
      </c>
      <c r="F138">
        <f>VLOOKUP(C138,'2016 Weekly Attendance'!$A$2:$B$33,2)</f>
        <v>65515</v>
      </c>
      <c r="G138">
        <f>VLOOKUP(C138,'2016 Weekly Attendance'!$A$2:$W$33,MATCH(A138,'2016 Weekly Attendance'!$A$1:$W$1))</f>
        <v>84488</v>
      </c>
      <c r="H138">
        <f>G138/F138*100</f>
        <v>128.95978020300694</v>
      </c>
      <c r="I138">
        <f>VLOOKUP(C138,'2016 Weekly Attendance'!$A$2:$E$33,5)</f>
        <v>92.363362806772713</v>
      </c>
      <c r="J138">
        <f>H138-I138</f>
        <v>36.59641739623423</v>
      </c>
    </row>
    <row r="139" spans="1:10" x14ac:dyDescent="0.35">
      <c r="A139" s="25">
        <v>8</v>
      </c>
      <c r="B139" s="25">
        <v>2016</v>
      </c>
      <c r="C139" s="24" t="s">
        <v>22</v>
      </c>
      <c r="D139" s="24" t="s">
        <v>20</v>
      </c>
      <c r="F139">
        <f>VLOOKUP(C139,'2016 Weekly Attendance'!$A$2:$B$33,2)</f>
        <v>76125</v>
      </c>
      <c r="G139">
        <f>VLOOKUP(C139,'2016 Weekly Attendance'!$A$2:$W$33,MATCH(A139,'2016 Weekly Attendance'!$A$1:$W$1))</f>
        <v>76756</v>
      </c>
      <c r="H139">
        <f>G139/F139*100</f>
        <v>100.82889983579639</v>
      </c>
      <c r="I139">
        <f>VLOOKUP(C139,'2016 Weekly Attendance'!$A$2:$E$33,5)</f>
        <v>100.85270935960591</v>
      </c>
      <c r="J139">
        <f>H139-I139</f>
        <v>-2.3809523809518396E-2</v>
      </c>
    </row>
    <row r="140" spans="1:10" x14ac:dyDescent="0.35">
      <c r="A140" s="25">
        <v>8</v>
      </c>
      <c r="B140" s="25">
        <v>2016</v>
      </c>
      <c r="C140" s="24" t="s">
        <v>38</v>
      </c>
      <c r="D140" s="24" t="s">
        <v>24</v>
      </c>
      <c r="F140">
        <f>VLOOKUP(C140,'2016 Weekly Attendance'!$A$2:$B$33,2)</f>
        <v>92500</v>
      </c>
      <c r="G140">
        <f>VLOOKUP(C140,'2016 Weekly Attendance'!$A$2:$W$33,MATCH(A140,'2016 Weekly Attendance'!$A$1:$W$1))</f>
        <v>93103</v>
      </c>
      <c r="H140">
        <f>G140/F140*100</f>
        <v>100.65189189189189</v>
      </c>
      <c r="I140">
        <f>VLOOKUP(C140,'2016 Weekly Attendance'!$A$2:$E$33,5)</f>
        <v>100.04297297297298</v>
      </c>
      <c r="J140">
        <f>H140-I140</f>
        <v>0.60891891891891703</v>
      </c>
    </row>
    <row r="141" spans="1:10" x14ac:dyDescent="0.35">
      <c r="A141" s="25">
        <v>8</v>
      </c>
      <c r="B141" s="25">
        <v>2016</v>
      </c>
      <c r="C141" s="24" t="s">
        <v>43</v>
      </c>
      <c r="D141" s="24" t="s">
        <v>27</v>
      </c>
      <c r="F141">
        <f>VLOOKUP(C141,'2016 Weekly Attendance'!$A$2:$B$33,2)</f>
        <v>73208</v>
      </c>
      <c r="G141">
        <f>VLOOKUP(C141,'2016 Weekly Attendance'!$A$2:$W$33,MATCH(A141,'2016 Weekly Attendance'!$A$1:$W$1))</f>
        <v>73188</v>
      </c>
      <c r="H141">
        <f>G141/F141*100</f>
        <v>99.972680581357238</v>
      </c>
      <c r="I141">
        <f>VLOOKUP(C141,'2016 Weekly Attendance'!$A$2:$E$33,5)</f>
        <v>99.865451863184347</v>
      </c>
      <c r="J141">
        <f>H141-I141</f>
        <v>0.10722871817289104</v>
      </c>
    </row>
    <row r="142" spans="1:10" x14ac:dyDescent="0.35">
      <c r="A142" s="25">
        <v>8</v>
      </c>
      <c r="B142" s="25">
        <v>2016</v>
      </c>
      <c r="C142" s="24" t="s">
        <v>10</v>
      </c>
      <c r="D142" s="24" t="s">
        <v>32</v>
      </c>
      <c r="F142">
        <f>VLOOKUP(C142,'2016 Weekly Attendance'!$A$2:$B$33,2)</f>
        <v>72220</v>
      </c>
      <c r="G142">
        <f>VLOOKUP(C142,'2016 Weekly Attendance'!$A$2:$W$33,MATCH(A142,'2016 Weekly Attendance'!$A$1:$W$1))</f>
        <v>71882</v>
      </c>
      <c r="H142">
        <f>G142/F142*100</f>
        <v>99.531985599556904</v>
      </c>
      <c r="I142">
        <f>VLOOKUP(C142,'2016 Weekly Attendance'!$A$2:$E$33,5)</f>
        <v>99.513119634450291</v>
      </c>
      <c r="J142">
        <f>H142-I142</f>
        <v>1.8865965106613203E-2</v>
      </c>
    </row>
    <row r="143" spans="1:10" x14ac:dyDescent="0.35">
      <c r="A143" s="25">
        <v>8</v>
      </c>
      <c r="B143" s="25">
        <v>2016</v>
      </c>
      <c r="C143" s="24" t="s">
        <v>23</v>
      </c>
      <c r="D143" s="24" t="s">
        <v>36</v>
      </c>
      <c r="F143">
        <f>VLOOKUP(C143,'2016 Weekly Attendance'!$A$2:$B$33,2)</f>
        <v>67895</v>
      </c>
      <c r="G143">
        <f>VLOOKUP(C143,'2016 Weekly Attendance'!$A$2:$W$33,MATCH(A143,'2016 Weekly Attendance'!$A$1:$W$1))</f>
        <v>67431</v>
      </c>
      <c r="H143">
        <f>G143/F143*100</f>
        <v>99.316591796155834</v>
      </c>
      <c r="I143">
        <f>VLOOKUP(C143,'2016 Weekly Attendance'!$A$2:$E$33,5)</f>
        <v>94.721444878120636</v>
      </c>
      <c r="J143">
        <f>H143-I143</f>
        <v>4.5951469180351978</v>
      </c>
    </row>
    <row r="144" spans="1:10" x14ac:dyDescent="0.35">
      <c r="A144" s="25">
        <v>8</v>
      </c>
      <c r="B144" s="25">
        <v>2016</v>
      </c>
      <c r="C144" s="24" t="s">
        <v>42</v>
      </c>
      <c r="D144" s="24" t="s">
        <v>41</v>
      </c>
      <c r="F144">
        <f>VLOOKUP(C144,'2016 Weekly Attendance'!$A$2:$B$33,2)</f>
        <v>71228</v>
      </c>
      <c r="G144">
        <f>VLOOKUP(C144,'2016 Weekly Attendance'!$A$2:$W$33,MATCH(A144,'2016 Weekly Attendance'!$A$1:$W$1))</f>
        <v>70165</v>
      </c>
      <c r="H144">
        <f>G144/F144*100</f>
        <v>98.507609367102816</v>
      </c>
      <c r="I144">
        <f>VLOOKUP(C144,'2016 Weekly Attendance'!$A$2:$E$33,5)</f>
        <v>98.275607907002865</v>
      </c>
      <c r="J144">
        <f>H144-I144</f>
        <v>0.23200146009995137</v>
      </c>
    </row>
    <row r="145" spans="1:10" x14ac:dyDescent="0.35">
      <c r="A145" s="25">
        <v>8</v>
      </c>
      <c r="B145" s="25">
        <v>2016</v>
      </c>
      <c r="C145" s="24" t="s">
        <v>33</v>
      </c>
      <c r="D145" s="24" t="s">
        <v>26</v>
      </c>
      <c r="F145">
        <f>VLOOKUP(C145,'2016 Weekly Attendance'!$A$2:$B$33,2)</f>
        <v>71608</v>
      </c>
      <c r="G145">
        <f>VLOOKUP(C145,'2016 Weekly Attendance'!$A$2:$W$33,MATCH(A145,'2016 Weekly Attendance'!$A$1:$W$1))</f>
        <v>70442</v>
      </c>
      <c r="H145">
        <f>G145/F145*100</f>
        <v>98.37169031393141</v>
      </c>
      <c r="I145">
        <f>VLOOKUP(C145,'2016 Weekly Attendance'!$A$2:$E$33,5)</f>
        <v>95.672445816109928</v>
      </c>
      <c r="J145">
        <f>H145-I145</f>
        <v>2.699244497821482</v>
      </c>
    </row>
    <row r="146" spans="1:10" x14ac:dyDescent="0.35">
      <c r="A146" s="25">
        <v>8</v>
      </c>
      <c r="B146" s="25">
        <v>2016</v>
      </c>
      <c r="C146" s="24" t="s">
        <v>19</v>
      </c>
      <c r="D146" s="24" t="s">
        <v>30</v>
      </c>
      <c r="F146">
        <f>VLOOKUP(C146,'2016 Weekly Attendance'!$A$2:$B$33,2)</f>
        <v>61500</v>
      </c>
      <c r="G146">
        <f>VLOOKUP(C146,'2016 Weekly Attendance'!$A$2:$W$33,MATCH(A146,'2016 Weekly Attendance'!$A$1:$W$1))</f>
        <v>60422</v>
      </c>
      <c r="H146">
        <f>G146/F146*100</f>
        <v>98.247154471544718</v>
      </c>
      <c r="I146">
        <f>VLOOKUP(C146,'2016 Weekly Attendance'!$A$2:$E$33,5)</f>
        <v>98.160772357723573</v>
      </c>
      <c r="J146">
        <f>H146-I146</f>
        <v>8.6382113821144912E-2</v>
      </c>
    </row>
    <row r="147" spans="1:10" x14ac:dyDescent="0.35">
      <c r="A147" s="25">
        <v>8</v>
      </c>
      <c r="B147" s="25">
        <v>2016</v>
      </c>
      <c r="C147" s="24" t="s">
        <v>16</v>
      </c>
      <c r="D147" s="24" t="s">
        <v>28</v>
      </c>
      <c r="F147">
        <f>VLOOKUP(C147,'2016 Weekly Attendance'!$A$2:$B$33,2)</f>
        <v>75523</v>
      </c>
      <c r="G147">
        <f>VLOOKUP(C147,'2016 Weekly Attendance'!$A$2:$W$33,MATCH(A147,'2016 Weekly Attendance'!$A$1:$W$1))</f>
        <v>74088</v>
      </c>
      <c r="H147">
        <f>G147/F147*100</f>
        <v>98.099916581703582</v>
      </c>
      <c r="I147">
        <f>VLOOKUP(C147,'2016 Weekly Attendance'!$A$2:$E$33,5)</f>
        <v>97.709141586006908</v>
      </c>
      <c r="J147">
        <f>H147-I147</f>
        <v>0.39077499569667395</v>
      </c>
    </row>
    <row r="148" spans="1:10" x14ac:dyDescent="0.35">
      <c r="A148" s="25">
        <v>8</v>
      </c>
      <c r="B148" s="25">
        <v>2016</v>
      </c>
      <c r="C148" s="24" t="s">
        <v>40</v>
      </c>
      <c r="D148" s="24" t="s">
        <v>21</v>
      </c>
      <c r="F148">
        <f>VLOOKUP(C148,'2016 Weekly Attendance'!$A$2:$B$33,2)</f>
        <v>67000</v>
      </c>
      <c r="G148">
        <f>VLOOKUP(C148,'2016 Weekly Attendance'!$A$2:$W$33,MATCH(A148,'2016 Weekly Attendance'!$A$1:$W$1))</f>
        <v>65417</v>
      </c>
      <c r="H148">
        <f>G148/F148*100</f>
        <v>97.637313432835825</v>
      </c>
      <c r="I148">
        <f>VLOOKUP(C148,'2016 Weekly Attendance'!$A$2:$E$33,5)</f>
        <v>97.834514925373142</v>
      </c>
      <c r="J148">
        <f>H148-I148</f>
        <v>-0.19720149253731734</v>
      </c>
    </row>
    <row r="149" spans="1:10" x14ac:dyDescent="0.35">
      <c r="A149" s="25">
        <v>8</v>
      </c>
      <c r="B149" s="25">
        <v>2016</v>
      </c>
      <c r="C149" s="24" t="s">
        <v>15</v>
      </c>
      <c r="D149" s="24" t="s">
        <v>18</v>
      </c>
      <c r="F149">
        <f>VLOOKUP(C149,'2016 Weekly Attendance'!$A$2:$B$33,2)</f>
        <v>65890</v>
      </c>
      <c r="G149">
        <f>VLOOKUP(C149,'2016 Weekly Attendance'!$A$2:$W$33,MATCH(A149,'2016 Weekly Attendance'!$A$1:$W$1))</f>
        <v>61068</v>
      </c>
      <c r="H149">
        <f>G149/F149*100</f>
        <v>92.681742297769006</v>
      </c>
      <c r="I149">
        <f>VLOOKUP(C149,'2016 Weekly Attendance'!$A$2:$E$33,5)</f>
        <v>92.009030201851573</v>
      </c>
      <c r="J149">
        <f>H149-I149</f>
        <v>0.67271209591743286</v>
      </c>
    </row>
    <row r="150" spans="1:10" x14ac:dyDescent="0.35">
      <c r="A150" s="25">
        <v>8</v>
      </c>
      <c r="B150" s="25">
        <v>2016</v>
      </c>
      <c r="C150" s="24" t="s">
        <v>31</v>
      </c>
      <c r="D150" s="24" t="s">
        <v>9</v>
      </c>
      <c r="F150">
        <f>VLOOKUP(C150,'2016 Weekly Attendance'!$A$2:$B$33,2)</f>
        <v>69143</v>
      </c>
      <c r="G150">
        <f>VLOOKUP(C150,'2016 Weekly Attendance'!$A$2:$W$33,MATCH(A150,'2016 Weekly Attendance'!$A$1:$W$1))</f>
        <v>61619</v>
      </c>
      <c r="H150">
        <f>G150/F150*100</f>
        <v>89.11820430123079</v>
      </c>
      <c r="I150">
        <f>VLOOKUP(C150,'2016 Weekly Attendance'!$A$2:$E$33,5)</f>
        <v>93.515070216797071</v>
      </c>
      <c r="J150">
        <f>H150-I150</f>
        <v>-4.3968659155662806</v>
      </c>
    </row>
    <row r="151" spans="1:10" x14ac:dyDescent="0.35">
      <c r="A151" s="25">
        <v>7</v>
      </c>
      <c r="B151" s="25">
        <v>2016</v>
      </c>
      <c r="C151" s="24" t="s">
        <v>28</v>
      </c>
      <c r="D151" s="24" t="s">
        <v>27</v>
      </c>
      <c r="F151">
        <f>VLOOKUP(C151,'2016 Weekly Attendance'!$A$2:$B$33,2)</f>
        <v>63400</v>
      </c>
      <c r="G151">
        <f>VLOOKUP(C151,'2016 Weekly Attendance'!$A$2:$W$33,MATCH(A151,'2016 Weekly Attendance'!$A$1:$W$1))</f>
        <v>65089</v>
      </c>
      <c r="H151">
        <f>G151/F151*100</f>
        <v>102.6640378548896</v>
      </c>
      <c r="I151">
        <f>VLOOKUP(C151,'2016 Weekly Attendance'!$A$2:$E$33,5)</f>
        <v>102.25788643533123</v>
      </c>
      <c r="J151">
        <f>H151-I151</f>
        <v>0.40615141955836975</v>
      </c>
    </row>
    <row r="152" spans="1:10" x14ac:dyDescent="0.35">
      <c r="A152" s="25">
        <v>7</v>
      </c>
      <c r="B152" s="25">
        <v>2016</v>
      </c>
      <c r="C152" s="24" t="s">
        <v>22</v>
      </c>
      <c r="D152" s="24" t="s">
        <v>10</v>
      </c>
      <c r="F152">
        <f>VLOOKUP(C152,'2016 Weekly Attendance'!$A$2:$B$33,2)</f>
        <v>76125</v>
      </c>
      <c r="G152">
        <f>VLOOKUP(C152,'2016 Weekly Attendance'!$A$2:$W$33,MATCH(A152,'2016 Weekly Attendance'!$A$1:$W$1))</f>
        <v>76865</v>
      </c>
      <c r="H152">
        <f>G152/F152*100</f>
        <v>100.9720853858785</v>
      </c>
      <c r="I152">
        <f>VLOOKUP(C152,'2016 Weekly Attendance'!$A$2:$E$33,5)</f>
        <v>100.85270935960591</v>
      </c>
      <c r="J152">
        <f>H152-I152</f>
        <v>0.11937602627259025</v>
      </c>
    </row>
    <row r="153" spans="1:10" x14ac:dyDescent="0.35">
      <c r="A153" s="25">
        <v>7</v>
      </c>
      <c r="B153" s="25">
        <v>2016</v>
      </c>
      <c r="C153" s="24" t="s">
        <v>35</v>
      </c>
      <c r="D153" s="24" t="s">
        <v>33</v>
      </c>
      <c r="F153">
        <f>VLOOKUP(C153,'2016 Weekly Attendance'!$A$2:$B$33,2)</f>
        <v>65326</v>
      </c>
      <c r="G153">
        <f>VLOOKUP(C153,'2016 Weekly Attendance'!$A$2:$W$33,MATCH(A153,'2016 Weekly Attendance'!$A$1:$W$1))</f>
        <v>65658</v>
      </c>
      <c r="H153">
        <f>G153/F153*100</f>
        <v>100.50822031044302</v>
      </c>
      <c r="I153">
        <f>VLOOKUP(C153,'2016 Weekly Attendance'!$A$2:$E$33,5)</f>
        <v>100.28568257661574</v>
      </c>
      <c r="J153">
        <f>H153-I153</f>
        <v>0.2225377338272807</v>
      </c>
    </row>
    <row r="154" spans="1:10" x14ac:dyDescent="0.35">
      <c r="A154" s="25">
        <v>7</v>
      </c>
      <c r="B154" s="25">
        <v>2016</v>
      </c>
      <c r="C154" s="24" t="s">
        <v>24</v>
      </c>
      <c r="D154" s="24" t="s">
        <v>30</v>
      </c>
      <c r="F154">
        <f>VLOOKUP(C154,'2016 Weekly Attendance'!$A$2:$B$33,2)</f>
        <v>69596</v>
      </c>
      <c r="G154">
        <f>VLOOKUP(C154,'2016 Weekly Attendance'!$A$2:$W$33,MATCH(A154,'2016 Weekly Attendance'!$A$1:$W$1))</f>
        <v>69596</v>
      </c>
      <c r="H154">
        <f>G154/F154*100</f>
        <v>100</v>
      </c>
      <c r="I154">
        <f>VLOOKUP(C154,'2016 Weekly Attendance'!$A$2:$E$33,5)</f>
        <v>100</v>
      </c>
      <c r="J154">
        <f>H154-I154</f>
        <v>0</v>
      </c>
    </row>
    <row r="155" spans="1:10" x14ac:dyDescent="0.35">
      <c r="A155" s="25">
        <v>7</v>
      </c>
      <c r="B155" s="25">
        <v>2016</v>
      </c>
      <c r="C155" s="24" t="s">
        <v>21</v>
      </c>
      <c r="D155" s="24" t="s">
        <v>43</v>
      </c>
      <c r="F155">
        <f>VLOOKUP(C155,'2016 Weekly Attendance'!$A$2:$B$33,2)</f>
        <v>76416</v>
      </c>
      <c r="G155">
        <f>VLOOKUP(C155,'2016 Weekly Attendance'!$A$2:$W$33,MATCH(A155,'2016 Weekly Attendance'!$A$1:$W$1))</f>
        <v>76282</v>
      </c>
      <c r="H155">
        <f>G155/F155*100</f>
        <v>99.824644053601347</v>
      </c>
      <c r="I155">
        <f>VLOOKUP(C155,'2016 Weekly Attendance'!$A$2:$E$33,5)</f>
        <v>95.958961474036855</v>
      </c>
      <c r="J155">
        <f>H155-I155</f>
        <v>3.865682579564492</v>
      </c>
    </row>
    <row r="156" spans="1:10" x14ac:dyDescent="0.35">
      <c r="A156" s="25">
        <v>7</v>
      </c>
      <c r="B156" s="25">
        <v>2016</v>
      </c>
      <c r="C156" s="24" t="s">
        <v>14</v>
      </c>
      <c r="D156" s="24" t="s">
        <v>23</v>
      </c>
      <c r="F156">
        <f>VLOOKUP(C156,'2016 Weekly Attendance'!$A$2:$B$33,2)</f>
        <v>65515</v>
      </c>
      <c r="G156">
        <f>VLOOKUP(C156,'2016 Weekly Attendance'!$A$2:$W$33,MATCH(A156,'2016 Weekly Attendance'!$A$1:$W$1))</f>
        <v>65047</v>
      </c>
      <c r="H156">
        <f>G156/F156*100</f>
        <v>99.285659772571165</v>
      </c>
      <c r="I156">
        <f>VLOOKUP(C156,'2016 Weekly Attendance'!$A$2:$E$33,5)</f>
        <v>92.363362806772713</v>
      </c>
      <c r="J156">
        <f>H156-I156</f>
        <v>6.9222969657984521</v>
      </c>
    </row>
    <row r="157" spans="1:10" x14ac:dyDescent="0.35">
      <c r="A157" s="25">
        <v>7</v>
      </c>
      <c r="B157" s="25">
        <v>2016</v>
      </c>
      <c r="C157" s="24" t="s">
        <v>42</v>
      </c>
      <c r="D157" s="24" t="s">
        <v>20</v>
      </c>
      <c r="F157">
        <f>VLOOKUP(C157,'2016 Weekly Attendance'!$A$2:$B$33,2)</f>
        <v>71228</v>
      </c>
      <c r="G157">
        <f>VLOOKUP(C157,'2016 Weekly Attendance'!$A$2:$W$33,MATCH(A157,'2016 Weekly Attendance'!$A$1:$W$1))</f>
        <v>69832</v>
      </c>
      <c r="H157">
        <f>G157/F157*100</f>
        <v>98.040096591228163</v>
      </c>
      <c r="I157">
        <f>VLOOKUP(C157,'2016 Weekly Attendance'!$A$2:$E$33,5)</f>
        <v>98.275607907002865</v>
      </c>
      <c r="J157">
        <f>H157-I157</f>
        <v>-0.2355113157747013</v>
      </c>
    </row>
    <row r="158" spans="1:10" x14ac:dyDescent="0.35">
      <c r="A158" s="25">
        <v>7</v>
      </c>
      <c r="B158" s="25">
        <v>2016</v>
      </c>
      <c r="C158" s="24" t="s">
        <v>29</v>
      </c>
      <c r="D158" s="24" t="s">
        <v>15</v>
      </c>
      <c r="F158">
        <f>VLOOKUP(C158,'2016 Weekly Attendance'!$A$2:$B$33,2)</f>
        <v>71750</v>
      </c>
      <c r="G158">
        <f>VLOOKUP(C158,'2016 Weekly Attendance'!$A$2:$W$33,MATCH(A158,'2016 Weekly Attendance'!$A$1:$W$1))</f>
        <v>70178</v>
      </c>
      <c r="H158">
        <f>G158/F158*100</f>
        <v>97.809059233449474</v>
      </c>
      <c r="I158">
        <f>VLOOKUP(C158,'2016 Weekly Attendance'!$A$2:$E$33,5)</f>
        <v>97.809059233449474</v>
      </c>
      <c r="J158">
        <f>H158-I158</f>
        <v>0</v>
      </c>
    </row>
    <row r="159" spans="1:10" x14ac:dyDescent="0.35">
      <c r="A159" s="25">
        <v>7</v>
      </c>
      <c r="B159" s="25">
        <v>2016</v>
      </c>
      <c r="C159" s="24" t="s">
        <v>39</v>
      </c>
      <c r="D159" s="24" t="s">
        <v>26</v>
      </c>
      <c r="F159">
        <f>VLOOKUP(C159,'2016 Weekly Attendance'!$A$2:$B$33,2)</f>
        <v>68400</v>
      </c>
      <c r="G159">
        <f>VLOOKUP(C159,'2016 Weekly Attendance'!$A$2:$W$33,MATCH(A159,'2016 Weekly Attendance'!$A$1:$W$1))</f>
        <v>66009</v>
      </c>
      <c r="H159">
        <f>G159/F159*100</f>
        <v>96.504385964912274</v>
      </c>
      <c r="I159">
        <f>VLOOKUP(C159,'2016 Weekly Attendance'!$A$2:$E$33,5)</f>
        <v>94.024671052631575</v>
      </c>
      <c r="J159">
        <f>H159-I159</f>
        <v>2.4797149122806985</v>
      </c>
    </row>
    <row r="160" spans="1:10" x14ac:dyDescent="0.35">
      <c r="A160" s="25">
        <v>7</v>
      </c>
      <c r="B160" s="25">
        <v>2016</v>
      </c>
      <c r="C160" s="24" t="s">
        <v>41</v>
      </c>
      <c r="D160" s="24" t="s">
        <v>19</v>
      </c>
      <c r="F160">
        <f>VLOOKUP(C160,'2016 Weekly Attendance'!$A$2:$B$33,2)</f>
        <v>81441</v>
      </c>
      <c r="G160">
        <f>VLOOKUP(C160,'2016 Weekly Attendance'!$A$2:$W$33,MATCH(A160,'2016 Weekly Attendance'!$A$1:$W$1))</f>
        <v>78217</v>
      </c>
      <c r="H160">
        <f>G160/F160*100</f>
        <v>96.041305976105406</v>
      </c>
      <c r="I160">
        <f>VLOOKUP(C160,'2016 Weekly Attendance'!$A$2:$E$33,5)</f>
        <v>96.039924607998429</v>
      </c>
      <c r="J160">
        <f>H160-I160</f>
        <v>1.3813681069763106E-3</v>
      </c>
    </row>
    <row r="161" spans="1:10" x14ac:dyDescent="0.35">
      <c r="A161" s="25">
        <v>7</v>
      </c>
      <c r="B161" s="25">
        <v>2016</v>
      </c>
      <c r="C161" s="24" t="s">
        <v>36</v>
      </c>
      <c r="D161" s="24" t="s">
        <v>25</v>
      </c>
      <c r="F161">
        <f>VLOOKUP(C161,'2016 Weekly Attendance'!$A$2:$B$33,2)</f>
        <v>82500</v>
      </c>
      <c r="G161">
        <f>VLOOKUP(C161,'2016 Weekly Attendance'!$A$2:$W$33,MATCH(A161,'2016 Weekly Attendance'!$A$1:$W$1))</f>
        <v>78160</v>
      </c>
      <c r="H161">
        <f>G161/F161*100</f>
        <v>94.739393939393935</v>
      </c>
      <c r="I161">
        <f>VLOOKUP(C161,'2016 Weekly Attendance'!$A$2:$E$33,5)</f>
        <v>94.739393939393935</v>
      </c>
      <c r="J161">
        <f>H161-I161</f>
        <v>0</v>
      </c>
    </row>
    <row r="162" spans="1:10" x14ac:dyDescent="0.35">
      <c r="A162" s="25">
        <v>7</v>
      </c>
      <c r="B162" s="25">
        <v>2016</v>
      </c>
      <c r="C162" s="24" t="s">
        <v>31</v>
      </c>
      <c r="D162" s="24" t="s">
        <v>40</v>
      </c>
      <c r="F162">
        <f>VLOOKUP(C162,'2016 Weekly Attendance'!$A$2:$B$33,2)</f>
        <v>69143</v>
      </c>
      <c r="G162">
        <f>VLOOKUP(C162,'2016 Weekly Attendance'!$A$2:$W$33,MATCH(A162,'2016 Weekly Attendance'!$A$1:$W$1))</f>
        <v>65470</v>
      </c>
      <c r="H162">
        <f>G162/F162*100</f>
        <v>94.687820892932038</v>
      </c>
      <c r="I162">
        <f>VLOOKUP(C162,'2016 Weekly Attendance'!$A$2:$E$33,5)</f>
        <v>93.515070216797071</v>
      </c>
      <c r="J162">
        <f>H162-I162</f>
        <v>1.1727506761349673</v>
      </c>
    </row>
    <row r="163" spans="1:10" x14ac:dyDescent="0.35">
      <c r="A163" s="25">
        <v>7</v>
      </c>
      <c r="B163" s="25">
        <v>2016</v>
      </c>
      <c r="C163" s="24" t="s">
        <v>32</v>
      </c>
      <c r="D163" s="24" t="s">
        <v>34</v>
      </c>
      <c r="F163">
        <f>VLOOKUP(C163,'2016 Weekly Attendance'!$A$2:$B$33,2)</f>
        <v>65000</v>
      </c>
      <c r="G163">
        <f>VLOOKUP(C163,'2016 Weekly Attendance'!$A$2:$W$33,MATCH(A163,'2016 Weekly Attendance'!$A$1:$W$1))</f>
        <v>60461</v>
      </c>
      <c r="H163">
        <f>G163/F163*100</f>
        <v>93.016923076923078</v>
      </c>
      <c r="I163">
        <f>VLOOKUP(C163,'2016 Weekly Attendance'!$A$2:$E$33,5)</f>
        <v>93.527307692307687</v>
      </c>
      <c r="J163">
        <f>H163-I163</f>
        <v>-0.51038461538460922</v>
      </c>
    </row>
    <row r="164" spans="1:10" x14ac:dyDescent="0.35">
      <c r="A164" s="25">
        <v>7</v>
      </c>
      <c r="B164" s="25">
        <v>2016</v>
      </c>
      <c r="C164" s="24" t="s">
        <v>9</v>
      </c>
      <c r="D164" s="24" t="s">
        <v>18</v>
      </c>
      <c r="F164">
        <f>VLOOKUP(C164,'2016 Weekly Attendance'!$A$2:$B$33,2)</f>
        <v>69132</v>
      </c>
      <c r="G164">
        <f>VLOOKUP(C164,'2016 Weekly Attendance'!$A$2:$W$33,MATCH(A164,'2016 Weekly Attendance'!$A$1:$W$1))</f>
        <v>62614</v>
      </c>
      <c r="H164">
        <f>G164/F164*100</f>
        <v>90.571660012729268</v>
      </c>
      <c r="I164">
        <f>VLOOKUP(C164,'2016 Weekly Attendance'!$A$2:$E$33,5)</f>
        <v>89.561170762351111</v>
      </c>
      <c r="J164">
        <f>H164-I164</f>
        <v>1.0104892503781571</v>
      </c>
    </row>
    <row r="165" spans="1:10" x14ac:dyDescent="0.35">
      <c r="A165" s="25">
        <v>7</v>
      </c>
      <c r="B165" s="25">
        <v>2016</v>
      </c>
      <c r="C165" s="24" t="s">
        <v>13</v>
      </c>
      <c r="D165" s="24" t="s">
        <v>37</v>
      </c>
      <c r="E165" t="s">
        <v>11</v>
      </c>
      <c r="F165">
        <f>VLOOKUP(C165,'2016 Weekly Attendance'!$A$2:$B$33,2)</f>
        <v>93607</v>
      </c>
      <c r="G165">
        <f>VLOOKUP(C165,'2016 Weekly Attendance'!$A$2:$W$33,MATCH(A165,'2016 Weekly Attendance'!$A$1:$W$1))</f>
        <v>74121</v>
      </c>
      <c r="H165">
        <f>G165/F165*100</f>
        <v>79.183180745029759</v>
      </c>
      <c r="I165">
        <f>VLOOKUP(C165,'2016 Weekly Attendance'!$A$2:$E$33,5)</f>
        <v>90.22478477647428</v>
      </c>
      <c r="J165">
        <f>H165-I165</f>
        <v>-11.041604031444521</v>
      </c>
    </row>
    <row r="166" spans="1:10" x14ac:dyDescent="0.35">
      <c r="A166" s="25">
        <v>6</v>
      </c>
      <c r="B166" s="25">
        <v>2016</v>
      </c>
      <c r="C166" s="24" t="s">
        <v>28</v>
      </c>
      <c r="D166" s="24" t="s">
        <v>36</v>
      </c>
      <c r="F166">
        <f>VLOOKUP(C166,'2016 Weekly Attendance'!$A$2:$B$33,2)</f>
        <v>63400</v>
      </c>
      <c r="G166">
        <f>VLOOKUP(C166,'2016 Weekly Attendance'!$A$2:$W$33,MATCH(A166,'2016 Weekly Attendance'!$A$1:$W$1))</f>
        <v>64709</v>
      </c>
      <c r="H166">
        <f>G166/F166*100</f>
        <v>102.06466876971609</v>
      </c>
      <c r="I166">
        <f>VLOOKUP(C166,'2016 Weekly Attendance'!$A$2:$E$33,5)</f>
        <v>102.25788643533123</v>
      </c>
      <c r="J166">
        <f>H166-I166</f>
        <v>-0.19321766561513698</v>
      </c>
    </row>
    <row r="167" spans="1:10" x14ac:dyDescent="0.35">
      <c r="A167" s="25">
        <v>6</v>
      </c>
      <c r="B167" s="25">
        <v>2016</v>
      </c>
      <c r="C167" s="24" t="s">
        <v>27</v>
      </c>
      <c r="D167" s="24" t="s">
        <v>42</v>
      </c>
      <c r="F167">
        <f>VLOOKUP(C167,'2016 Weekly Attendance'!$A$2:$B$33,2)</f>
        <v>69000</v>
      </c>
      <c r="G167">
        <f>VLOOKUP(C167,'2016 Weekly Attendance'!$A$2:$W$33,MATCH(A167,'2016 Weekly Attendance'!$A$1:$W$1))</f>
        <v>69071</v>
      </c>
      <c r="H167">
        <f>G167/F167*100</f>
        <v>100.10289855072463</v>
      </c>
      <c r="I167">
        <f>VLOOKUP(C167,'2016 Weekly Attendance'!$A$2:$E$33,5)</f>
        <v>100.10652173913044</v>
      </c>
      <c r="J167">
        <f>H167-I167</f>
        <v>-3.6231884058111063E-3</v>
      </c>
    </row>
    <row r="168" spans="1:10" x14ac:dyDescent="0.35">
      <c r="A168" s="25">
        <v>6</v>
      </c>
      <c r="B168" s="25">
        <v>2016</v>
      </c>
      <c r="C168" s="24" t="s">
        <v>35</v>
      </c>
      <c r="D168" s="24" t="s">
        <v>39</v>
      </c>
      <c r="F168">
        <f>VLOOKUP(C168,'2016 Weekly Attendance'!$A$2:$B$33,2)</f>
        <v>65326</v>
      </c>
      <c r="G168">
        <f>VLOOKUP(C168,'2016 Weekly Attendance'!$A$2:$W$33,MATCH(A168,'2016 Weekly Attendance'!$A$1:$W$1))</f>
        <v>65351</v>
      </c>
      <c r="H168">
        <f>G168/F168*100</f>
        <v>100.03826960168998</v>
      </c>
      <c r="I168">
        <f>VLOOKUP(C168,'2016 Weekly Attendance'!$A$2:$E$33,5)</f>
        <v>100.28568257661574</v>
      </c>
      <c r="J168">
        <f>H168-I168</f>
        <v>-0.24741297492576564</v>
      </c>
    </row>
    <row r="169" spans="1:10" x14ac:dyDescent="0.35">
      <c r="A169" s="25">
        <v>6</v>
      </c>
      <c r="B169" s="25">
        <v>2016</v>
      </c>
      <c r="C169" s="24" t="s">
        <v>26</v>
      </c>
      <c r="D169" s="24" t="s">
        <v>14</v>
      </c>
      <c r="F169">
        <f>VLOOKUP(C169,'2016 Weekly Attendance'!$A$2:$B$33,2)</f>
        <v>66829</v>
      </c>
      <c r="G169">
        <f>VLOOKUP(C169,'2016 Weekly Attendance'!$A$2:$W$33,MATCH(A169,'2016 Weekly Attendance'!$A$1:$W$1))</f>
        <v>66829</v>
      </c>
      <c r="H169">
        <f>G169/F169*100</f>
        <v>100</v>
      </c>
      <c r="I169">
        <f>VLOOKUP(C169,'2016 Weekly Attendance'!$A$2:$E$33,5)</f>
        <v>100</v>
      </c>
      <c r="J169">
        <f>H169-I169</f>
        <v>0</v>
      </c>
    </row>
    <row r="170" spans="1:10" x14ac:dyDescent="0.35">
      <c r="A170" s="25">
        <v>6</v>
      </c>
      <c r="B170" s="25">
        <v>2016</v>
      </c>
      <c r="C170" s="24" t="s">
        <v>43</v>
      </c>
      <c r="D170" s="24" t="s">
        <v>16</v>
      </c>
      <c r="F170">
        <f>VLOOKUP(C170,'2016 Weekly Attendance'!$A$2:$B$33,2)</f>
        <v>73208</v>
      </c>
      <c r="G170">
        <f>VLOOKUP(C170,'2016 Weekly Attendance'!$A$2:$W$33,MATCH(A170,'2016 Weekly Attendance'!$A$1:$W$1))</f>
        <v>73138</v>
      </c>
      <c r="H170">
        <f>G170/F170*100</f>
        <v>99.904382034750299</v>
      </c>
      <c r="I170">
        <f>VLOOKUP(C170,'2016 Weekly Attendance'!$A$2:$E$33,5)</f>
        <v>99.865451863184347</v>
      </c>
      <c r="J170">
        <f>H170-I170</f>
        <v>3.8930171565951355E-2</v>
      </c>
    </row>
    <row r="171" spans="1:10" x14ac:dyDescent="0.35">
      <c r="A171" s="25">
        <v>6</v>
      </c>
      <c r="B171" s="25">
        <v>2016</v>
      </c>
      <c r="C171" s="24" t="s">
        <v>10</v>
      </c>
      <c r="D171" s="24" t="s">
        <v>40</v>
      </c>
      <c r="F171">
        <f>VLOOKUP(C171,'2016 Weekly Attendance'!$A$2:$B$33,2)</f>
        <v>72220</v>
      </c>
      <c r="G171">
        <f>VLOOKUP(C171,'2016 Weekly Attendance'!$A$2:$W$33,MATCH(A171,'2016 Weekly Attendance'!$A$1:$W$1))</f>
        <v>71891</v>
      </c>
      <c r="H171">
        <f>G171/F171*100</f>
        <v>99.544447521462203</v>
      </c>
      <c r="I171">
        <f>VLOOKUP(C171,'2016 Weekly Attendance'!$A$2:$E$33,5)</f>
        <v>99.513119634450291</v>
      </c>
      <c r="J171">
        <f>H171-I171</f>
        <v>3.1327887011912026E-2</v>
      </c>
    </row>
    <row r="172" spans="1:10" x14ac:dyDescent="0.35">
      <c r="A172" s="25">
        <v>6</v>
      </c>
      <c r="B172" s="25">
        <v>2016</v>
      </c>
      <c r="C172" s="24" t="s">
        <v>19</v>
      </c>
      <c r="D172" s="24" t="s">
        <v>9</v>
      </c>
      <c r="F172">
        <f>VLOOKUP(C172,'2016 Weekly Attendance'!$A$2:$B$33,2)</f>
        <v>61500</v>
      </c>
      <c r="G172">
        <f>VLOOKUP(C172,'2016 Weekly Attendance'!$A$2:$W$33,MATCH(A172,'2016 Weekly Attendance'!$A$1:$W$1))</f>
        <v>61054</v>
      </c>
      <c r="H172">
        <f>G172/F172*100</f>
        <v>99.274796747967471</v>
      </c>
      <c r="I172">
        <f>VLOOKUP(C172,'2016 Weekly Attendance'!$A$2:$E$33,5)</f>
        <v>98.160772357723573</v>
      </c>
      <c r="J172">
        <f>H172-I172</f>
        <v>1.1140243902438982</v>
      </c>
    </row>
    <row r="173" spans="1:10" x14ac:dyDescent="0.35">
      <c r="A173" s="25">
        <v>6</v>
      </c>
      <c r="B173" s="25">
        <v>2016</v>
      </c>
      <c r="C173" s="24" t="s">
        <v>33</v>
      </c>
      <c r="D173" s="24" t="s">
        <v>29</v>
      </c>
      <c r="F173">
        <f>VLOOKUP(C173,'2016 Weekly Attendance'!$A$2:$B$33,2)</f>
        <v>71608</v>
      </c>
      <c r="G173">
        <f>VLOOKUP(C173,'2016 Weekly Attendance'!$A$2:$W$33,MATCH(A173,'2016 Weekly Attendance'!$A$1:$W$1))</f>
        <v>70003</v>
      </c>
      <c r="H173">
        <f>G173/F173*100</f>
        <v>97.758630320634566</v>
      </c>
      <c r="I173">
        <f>VLOOKUP(C173,'2016 Weekly Attendance'!$A$2:$E$33,5)</f>
        <v>95.672445816109928</v>
      </c>
      <c r="J173">
        <f>H173-I173</f>
        <v>2.0861845045246383</v>
      </c>
    </row>
    <row r="174" spans="1:10" x14ac:dyDescent="0.35">
      <c r="A174" s="25">
        <v>6</v>
      </c>
      <c r="B174" s="25">
        <v>2016</v>
      </c>
      <c r="C174" s="24" t="s">
        <v>41</v>
      </c>
      <c r="D174" s="24" t="s">
        <v>38</v>
      </c>
      <c r="F174">
        <f>VLOOKUP(C174,'2016 Weekly Attendance'!$A$2:$B$33,2)</f>
        <v>81441</v>
      </c>
      <c r="G174">
        <f>VLOOKUP(C174,'2016 Weekly Attendance'!$A$2:$W$33,MATCH(A174,'2016 Weekly Attendance'!$A$1:$W$1))</f>
        <v>78481</v>
      </c>
      <c r="H174">
        <f>G174/F174*100</f>
        <v>96.365467025208432</v>
      </c>
      <c r="I174">
        <f>VLOOKUP(C174,'2016 Weekly Attendance'!$A$2:$E$33,5)</f>
        <v>96.039924607998429</v>
      </c>
      <c r="J174">
        <f>H174-I174</f>
        <v>0.3255424172100021</v>
      </c>
    </row>
    <row r="175" spans="1:10" x14ac:dyDescent="0.35">
      <c r="A175" s="25">
        <v>6</v>
      </c>
      <c r="B175" s="25">
        <v>2016</v>
      </c>
      <c r="C175" s="24" t="s">
        <v>34</v>
      </c>
      <c r="D175" s="24" t="s">
        <v>24</v>
      </c>
      <c r="F175">
        <f>VLOOKUP(C175,'2016 Weekly Attendance'!$A$2:$B$33,2)</f>
        <v>82000</v>
      </c>
      <c r="G175">
        <f>VLOOKUP(C175,'2016 Weekly Attendance'!$A$2:$W$33,MATCH(A175,'2016 Weekly Attendance'!$A$1:$W$1))</f>
        <v>78934</v>
      </c>
      <c r="H175">
        <f>G175/F175*100</f>
        <v>96.260975609756088</v>
      </c>
      <c r="I175">
        <f>VLOOKUP(C175,'2016 Weekly Attendance'!$A$2:$E$33,5)</f>
        <v>95.492682926829261</v>
      </c>
      <c r="J175">
        <f>H175-I175</f>
        <v>0.76829268292682684</v>
      </c>
    </row>
    <row r="176" spans="1:10" x14ac:dyDescent="0.35">
      <c r="A176" s="25">
        <v>6</v>
      </c>
      <c r="B176" s="25">
        <v>2016</v>
      </c>
      <c r="C176" s="24" t="s">
        <v>18</v>
      </c>
      <c r="D176" s="24" t="s">
        <v>21</v>
      </c>
      <c r="F176">
        <f>VLOOKUP(C176,'2016 Weekly Attendance'!$A$2:$B$33,2)</f>
        <v>56603</v>
      </c>
      <c r="G176">
        <f>VLOOKUP(C176,'2016 Weekly Attendance'!$A$2:$W$33,MATCH(A176,'2016 Weekly Attendance'!$A$1:$W$1))</f>
        <v>54211</v>
      </c>
      <c r="H176">
        <f>G176/F176*100</f>
        <v>95.77407557903291</v>
      </c>
      <c r="I176">
        <f>VLOOKUP(C176,'2016 Weekly Attendance'!$A$2:$E$33,5)</f>
        <v>96.433051251700448</v>
      </c>
      <c r="J176">
        <f>H176-I176</f>
        <v>-0.65897567266753754</v>
      </c>
    </row>
    <row r="177" spans="1:10" x14ac:dyDescent="0.35">
      <c r="A177" s="25">
        <v>6</v>
      </c>
      <c r="B177" s="25">
        <v>2016</v>
      </c>
      <c r="C177" s="24" t="s">
        <v>37</v>
      </c>
      <c r="D177" s="24" t="s">
        <v>25</v>
      </c>
      <c r="F177">
        <f>VLOOKUP(C177,'2016 Weekly Attendance'!$A$2:$B$33,2)</f>
        <v>82500</v>
      </c>
      <c r="G177">
        <f>VLOOKUP(C177,'2016 Weekly Attendance'!$A$2:$W$33,MATCH(A177,'2016 Weekly Attendance'!$A$1:$W$1))</f>
        <v>78487</v>
      </c>
      <c r="H177">
        <f>G177/F177*100</f>
        <v>95.13575757575758</v>
      </c>
      <c r="I177">
        <f>VLOOKUP(C177,'2016 Weekly Attendance'!$A$2:$E$33,5)</f>
        <v>95.502272727272725</v>
      </c>
      <c r="J177">
        <f>H177-I177</f>
        <v>-0.36651515151514502</v>
      </c>
    </row>
    <row r="178" spans="1:10" x14ac:dyDescent="0.35">
      <c r="A178" s="25">
        <v>6</v>
      </c>
      <c r="B178" s="25">
        <v>2016</v>
      </c>
      <c r="C178" s="24" t="s">
        <v>31</v>
      </c>
      <c r="D178" s="24" t="s">
        <v>23</v>
      </c>
      <c r="F178">
        <f>VLOOKUP(C178,'2016 Weekly Attendance'!$A$2:$B$33,2)</f>
        <v>69143</v>
      </c>
      <c r="G178">
        <f>VLOOKUP(C178,'2016 Weekly Attendance'!$A$2:$W$33,MATCH(A178,'2016 Weekly Attendance'!$A$1:$W$1))</f>
        <v>60897</v>
      </c>
      <c r="H178">
        <f>G178/F178*100</f>
        <v>88.073991582662018</v>
      </c>
      <c r="I178">
        <f>VLOOKUP(C178,'2016 Weekly Attendance'!$A$2:$E$33,5)</f>
        <v>93.515070216797071</v>
      </c>
      <c r="J178">
        <f>H178-I178</f>
        <v>-5.441078634135053</v>
      </c>
    </row>
    <row r="179" spans="1:10" x14ac:dyDescent="0.35">
      <c r="A179" s="25">
        <v>6</v>
      </c>
      <c r="B179" s="25">
        <v>2016</v>
      </c>
      <c r="C179" s="24" t="s">
        <v>32</v>
      </c>
      <c r="D179" s="24" t="s">
        <v>13</v>
      </c>
      <c r="F179">
        <f>VLOOKUP(C179,'2016 Weekly Attendance'!$A$2:$B$33,2)</f>
        <v>65000</v>
      </c>
      <c r="G179">
        <f>VLOOKUP(C179,'2016 Weekly Attendance'!$A$2:$W$33,MATCH(A179,'2016 Weekly Attendance'!$A$1:$W$1))</f>
        <v>56018</v>
      </c>
      <c r="H179">
        <f>G179/F179*100</f>
        <v>86.181538461538466</v>
      </c>
      <c r="I179">
        <f>VLOOKUP(C179,'2016 Weekly Attendance'!$A$2:$E$33,5)</f>
        <v>93.527307692307687</v>
      </c>
      <c r="J179">
        <f>H179-I179</f>
        <v>-7.3457692307692213</v>
      </c>
    </row>
    <row r="180" spans="1:10" x14ac:dyDescent="0.35">
      <c r="A180" s="25">
        <v>6</v>
      </c>
      <c r="B180" s="25">
        <v>2016</v>
      </c>
      <c r="C180" s="24" t="s">
        <v>20</v>
      </c>
      <c r="D180" s="24" t="s">
        <v>22</v>
      </c>
      <c r="F180">
        <f>VLOOKUP(C180,'2016 Weekly Attendance'!$A$2:$B$33,2)</f>
        <v>70561</v>
      </c>
      <c r="G180">
        <f>VLOOKUP(C180,'2016 Weekly Attendance'!$A$2:$W$33,MATCH(A180,'2016 Weekly Attendance'!$A$1:$W$1))</f>
        <v>58904</v>
      </c>
      <c r="H180">
        <f>G180/F180*100</f>
        <v>83.479542523490309</v>
      </c>
      <c r="I180">
        <f>VLOOKUP(C180,'2016 Weekly Attendance'!$A$2:$E$33,5)</f>
        <v>80.816066949164551</v>
      </c>
      <c r="J180">
        <f>H180-I180</f>
        <v>2.6634755743257585</v>
      </c>
    </row>
    <row r="181" spans="1:10" x14ac:dyDescent="0.35">
      <c r="A181" s="25">
        <v>5</v>
      </c>
      <c r="B181" s="25">
        <v>2016</v>
      </c>
      <c r="C181" s="24" t="s">
        <v>22</v>
      </c>
      <c r="D181" s="24" t="s">
        <v>42</v>
      </c>
      <c r="F181">
        <f>VLOOKUP(C181,'2016 Weekly Attendance'!$A$2:$B$33,2)</f>
        <v>76125</v>
      </c>
      <c r="G181">
        <f>VLOOKUP(C181,'2016 Weekly Attendance'!$A$2:$W$33,MATCH(A181,'2016 Weekly Attendance'!$A$1:$W$1))</f>
        <v>76802</v>
      </c>
      <c r="H181">
        <f>G181/F181*100</f>
        <v>100.88932676518883</v>
      </c>
      <c r="I181">
        <f>VLOOKUP(C181,'2016 Weekly Attendance'!$A$2:$E$33,5)</f>
        <v>100.85270935960591</v>
      </c>
      <c r="J181">
        <f>H181-I181</f>
        <v>3.6617405582916263E-2</v>
      </c>
    </row>
    <row r="182" spans="1:10" x14ac:dyDescent="0.35">
      <c r="A182" s="25">
        <v>5</v>
      </c>
      <c r="B182" s="25">
        <v>2016</v>
      </c>
      <c r="C182" s="24" t="s">
        <v>25</v>
      </c>
      <c r="D182" s="24" t="s">
        <v>34</v>
      </c>
      <c r="F182">
        <f>VLOOKUP(C182,'2016 Weekly Attendance'!$A$2:$B$33,2)</f>
        <v>71008</v>
      </c>
      <c r="G182">
        <f>VLOOKUP(C182,'2016 Weekly Attendance'!$A$2:$W$33,MATCH(A182,'2016 Weekly Attendance'!$A$1:$W$1))</f>
        <v>71318</v>
      </c>
      <c r="H182">
        <f>G182/F182*100</f>
        <v>100.43657052726454</v>
      </c>
      <c r="I182">
        <f>VLOOKUP(C182,'2016 Weekly Attendance'!$A$2:$E$33,5)</f>
        <v>100.1336117057233</v>
      </c>
      <c r="J182">
        <f>H182-I182</f>
        <v>0.30295882154123888</v>
      </c>
    </row>
    <row r="183" spans="1:10" x14ac:dyDescent="0.35">
      <c r="A183" s="25">
        <v>5</v>
      </c>
      <c r="B183" s="25">
        <v>2016</v>
      </c>
      <c r="C183" s="24" t="s">
        <v>30</v>
      </c>
      <c r="D183" s="24" t="s">
        <v>10</v>
      </c>
      <c r="F183">
        <f>VLOOKUP(C183,'2016 Weekly Attendance'!$A$2:$B$33,2)</f>
        <v>66655</v>
      </c>
      <c r="G183">
        <f>VLOOKUP(C183,'2016 Weekly Attendance'!$A$2:$W$33,MATCH(A183,'2016 Weekly Attendance'!$A$1:$W$1))</f>
        <v>66683</v>
      </c>
      <c r="H183">
        <f>G183/F183*100</f>
        <v>100.04200735128647</v>
      </c>
      <c r="I183">
        <f>VLOOKUP(C183,'2016 Weekly Attendance'!$A$2:$E$33,5)</f>
        <v>100.1967219263371</v>
      </c>
      <c r="J183">
        <f>H183-I183</f>
        <v>-0.15471457505063313</v>
      </c>
    </row>
    <row r="184" spans="1:10" x14ac:dyDescent="0.35">
      <c r="A184" s="25">
        <v>5</v>
      </c>
      <c r="B184" s="25">
        <v>2016</v>
      </c>
      <c r="C184" s="24" t="s">
        <v>40</v>
      </c>
      <c r="D184" s="24" t="s">
        <v>19</v>
      </c>
      <c r="F184">
        <f>VLOOKUP(C184,'2016 Weekly Attendance'!$A$2:$B$33,2)</f>
        <v>67000</v>
      </c>
      <c r="G184">
        <f>VLOOKUP(C184,'2016 Weekly Attendance'!$A$2:$W$33,MATCH(A184,'2016 Weekly Attendance'!$A$1:$W$1))</f>
        <v>66622</v>
      </c>
      <c r="H184">
        <f>G184/F184*100</f>
        <v>99.435820895522383</v>
      </c>
      <c r="I184">
        <f>VLOOKUP(C184,'2016 Weekly Attendance'!$A$2:$E$33,5)</f>
        <v>97.834514925373142</v>
      </c>
      <c r="J184">
        <f>H184-I184</f>
        <v>1.6013059701492409</v>
      </c>
    </row>
    <row r="185" spans="1:10" x14ac:dyDescent="0.35">
      <c r="A185" s="25">
        <v>5</v>
      </c>
      <c r="B185" s="25">
        <v>2016</v>
      </c>
      <c r="C185" s="24" t="s">
        <v>23</v>
      </c>
      <c r="D185" s="24" t="s">
        <v>26</v>
      </c>
      <c r="F185">
        <f>VLOOKUP(C185,'2016 Weekly Attendance'!$A$2:$B$33,2)</f>
        <v>67895</v>
      </c>
      <c r="G185">
        <f>VLOOKUP(C185,'2016 Weekly Attendance'!$A$2:$W$33,MATCH(A185,'2016 Weekly Attendance'!$A$1:$W$1))</f>
        <v>67431</v>
      </c>
      <c r="H185">
        <f>G185/F185*100</f>
        <v>99.316591796155834</v>
      </c>
      <c r="I185">
        <f>VLOOKUP(C185,'2016 Weekly Attendance'!$A$2:$E$33,5)</f>
        <v>94.721444878120636</v>
      </c>
      <c r="J185">
        <f>H185-I185</f>
        <v>4.5951469180351978</v>
      </c>
    </row>
    <row r="186" spans="1:10" x14ac:dyDescent="0.35">
      <c r="A186" s="25">
        <v>5</v>
      </c>
      <c r="B186" s="25">
        <v>2016</v>
      </c>
      <c r="C186" s="24" t="s">
        <v>38</v>
      </c>
      <c r="D186" s="24" t="s">
        <v>14</v>
      </c>
      <c r="F186">
        <f>VLOOKUP(C186,'2016 Weekly Attendance'!$A$2:$B$33,2)</f>
        <v>92500</v>
      </c>
      <c r="G186">
        <f>VLOOKUP(C186,'2016 Weekly Attendance'!$A$2:$W$33,MATCH(A186,'2016 Weekly Attendance'!$A$1:$W$1))</f>
        <v>91653</v>
      </c>
      <c r="H186">
        <f>G186/F186*100</f>
        <v>99.084324324324328</v>
      </c>
      <c r="I186">
        <f>VLOOKUP(C186,'2016 Weekly Attendance'!$A$2:$E$33,5)</f>
        <v>100.04297297297298</v>
      </c>
      <c r="J186">
        <f>H186-I186</f>
        <v>-0.95864864864864785</v>
      </c>
    </row>
    <row r="187" spans="1:10" x14ac:dyDescent="0.35">
      <c r="A187" s="25">
        <v>5</v>
      </c>
      <c r="B187" s="25">
        <v>2016</v>
      </c>
      <c r="C187" s="24" t="s">
        <v>35</v>
      </c>
      <c r="D187" s="24" t="s">
        <v>31</v>
      </c>
      <c r="F187">
        <f>VLOOKUP(C187,'2016 Weekly Attendance'!$A$2:$B$33,2)</f>
        <v>65326</v>
      </c>
      <c r="G187">
        <f>VLOOKUP(C187,'2016 Weekly Attendance'!$A$2:$W$33,MATCH(A187,'2016 Weekly Attendance'!$A$1:$W$1))</f>
        <v>64425</v>
      </c>
      <c r="H187">
        <f>G187/F187*100</f>
        <v>98.620763555092921</v>
      </c>
      <c r="I187">
        <f>VLOOKUP(C187,'2016 Weekly Attendance'!$A$2:$E$33,5)</f>
        <v>100.28568257661574</v>
      </c>
      <c r="J187">
        <f>H187-I187</f>
        <v>-1.6649190215228202</v>
      </c>
    </row>
    <row r="188" spans="1:10" x14ac:dyDescent="0.35">
      <c r="A188" s="25">
        <v>5</v>
      </c>
      <c r="B188" s="25">
        <v>2016</v>
      </c>
      <c r="C188" s="24" t="s">
        <v>29</v>
      </c>
      <c r="D188" s="24" t="s">
        <v>28</v>
      </c>
      <c r="F188">
        <f>VLOOKUP(C188,'2016 Weekly Attendance'!$A$2:$B$33,2)</f>
        <v>71750</v>
      </c>
      <c r="G188">
        <f>VLOOKUP(C188,'2016 Weekly Attendance'!$A$2:$W$33,MATCH(A188,'2016 Weekly Attendance'!$A$1:$W$1))</f>
        <v>70178</v>
      </c>
      <c r="H188">
        <f>G188/F188*100</f>
        <v>97.809059233449474</v>
      </c>
      <c r="I188">
        <f>VLOOKUP(C188,'2016 Weekly Attendance'!$A$2:$E$33,5)</f>
        <v>97.809059233449474</v>
      </c>
      <c r="J188">
        <f>H188-I188</f>
        <v>0</v>
      </c>
    </row>
    <row r="189" spans="1:10" x14ac:dyDescent="0.35">
      <c r="A189" s="25">
        <v>5</v>
      </c>
      <c r="B189" s="25">
        <v>2016</v>
      </c>
      <c r="C189" s="24" t="s">
        <v>16</v>
      </c>
      <c r="D189" s="24" t="s">
        <v>15</v>
      </c>
      <c r="F189">
        <f>VLOOKUP(C189,'2016 Weekly Attendance'!$A$2:$B$33,2)</f>
        <v>75523</v>
      </c>
      <c r="G189">
        <f>VLOOKUP(C189,'2016 Weekly Attendance'!$A$2:$W$33,MATCH(A189,'2016 Weekly Attendance'!$A$1:$W$1))</f>
        <v>73425</v>
      </c>
      <c r="H189">
        <f>G189/F189*100</f>
        <v>97.222038319452352</v>
      </c>
      <c r="I189">
        <f>VLOOKUP(C189,'2016 Weekly Attendance'!$A$2:$E$33,5)</f>
        <v>97.709141586006908</v>
      </c>
      <c r="J189">
        <f>H189-I189</f>
        <v>-0.4871032665545556</v>
      </c>
    </row>
    <row r="190" spans="1:10" x14ac:dyDescent="0.35">
      <c r="A190" s="25">
        <v>5</v>
      </c>
      <c r="B190" s="25">
        <v>2016</v>
      </c>
      <c r="C190" s="24" t="s">
        <v>39</v>
      </c>
      <c r="D190" s="24" t="s">
        <v>36</v>
      </c>
      <c r="F190">
        <f>VLOOKUP(C190,'2016 Weekly Attendance'!$A$2:$B$33,2)</f>
        <v>68400</v>
      </c>
      <c r="G190">
        <f>VLOOKUP(C190,'2016 Weekly Attendance'!$A$2:$W$33,MATCH(A190,'2016 Weekly Attendance'!$A$1:$W$1))</f>
        <v>66385</v>
      </c>
      <c r="H190">
        <f>G190/F190*100</f>
        <v>97.054093567251471</v>
      </c>
      <c r="I190">
        <f>VLOOKUP(C190,'2016 Weekly Attendance'!$A$2:$E$33,5)</f>
        <v>94.024671052631575</v>
      </c>
      <c r="J190">
        <f>H190-I190</f>
        <v>3.0294225146198954</v>
      </c>
    </row>
    <row r="191" spans="1:10" x14ac:dyDescent="0.35">
      <c r="A191" s="25">
        <v>5</v>
      </c>
      <c r="B191" s="25">
        <v>2016</v>
      </c>
      <c r="C191" s="24" t="s">
        <v>41</v>
      </c>
      <c r="D191" s="24" t="s">
        <v>37</v>
      </c>
      <c r="F191">
        <f>VLOOKUP(C191,'2016 Weekly Attendance'!$A$2:$B$33,2)</f>
        <v>81441</v>
      </c>
      <c r="G191">
        <f>VLOOKUP(C191,'2016 Weekly Attendance'!$A$2:$W$33,MATCH(A191,'2016 Weekly Attendance'!$A$1:$W$1))</f>
        <v>78401</v>
      </c>
      <c r="H191">
        <f>G191/F191*100</f>
        <v>96.267236404268118</v>
      </c>
      <c r="I191">
        <f>VLOOKUP(C191,'2016 Weekly Attendance'!$A$2:$E$33,5)</f>
        <v>96.039924607998429</v>
      </c>
      <c r="J191">
        <f>H191-I191</f>
        <v>0.22731179626968867</v>
      </c>
    </row>
    <row r="192" spans="1:10" x14ac:dyDescent="0.35">
      <c r="A192" s="25">
        <v>5</v>
      </c>
      <c r="B192" s="25">
        <v>2016</v>
      </c>
      <c r="C192" s="24" t="s">
        <v>18</v>
      </c>
      <c r="D192" s="24" t="s">
        <v>20</v>
      </c>
      <c r="F192">
        <f>VLOOKUP(C192,'2016 Weekly Attendance'!$A$2:$B$33,2)</f>
        <v>56603</v>
      </c>
      <c r="G192">
        <f>VLOOKUP(C192,'2016 Weekly Attendance'!$A$2:$W$33,MATCH(A192,'2016 Weekly Attendance'!$A$1:$W$1))</f>
        <v>54275</v>
      </c>
      <c r="H192">
        <f>G192/F192*100</f>
        <v>95.887143790965141</v>
      </c>
      <c r="I192">
        <f>VLOOKUP(C192,'2016 Weekly Attendance'!$A$2:$E$33,5)</f>
        <v>96.433051251700448</v>
      </c>
      <c r="J192">
        <f>H192-I192</f>
        <v>-0.54590746073530738</v>
      </c>
    </row>
    <row r="193" spans="1:10" x14ac:dyDescent="0.35">
      <c r="A193" s="25">
        <v>5</v>
      </c>
      <c r="B193" s="25">
        <v>2016</v>
      </c>
      <c r="C193" s="24" t="s">
        <v>13</v>
      </c>
      <c r="D193" s="24" t="s">
        <v>33</v>
      </c>
      <c r="F193">
        <f>VLOOKUP(C193,'2016 Weekly Attendance'!$A$2:$B$33,2)</f>
        <v>93607</v>
      </c>
      <c r="G193">
        <f>VLOOKUP(C193,'2016 Weekly Attendance'!$A$2:$W$33,MATCH(A193,'2016 Weekly Attendance'!$A$1:$W$1))</f>
        <v>83679</v>
      </c>
      <c r="H193">
        <f>G193/F193*100</f>
        <v>89.393955580245063</v>
      </c>
      <c r="I193">
        <f>VLOOKUP(C193,'2016 Weekly Attendance'!$A$2:$E$33,5)</f>
        <v>90.22478477647428</v>
      </c>
      <c r="J193">
        <f>H193-I193</f>
        <v>-0.83082919622921736</v>
      </c>
    </row>
    <row r="194" spans="1:10" x14ac:dyDescent="0.35">
      <c r="A194" s="25">
        <v>5</v>
      </c>
      <c r="B194" s="25">
        <v>2016</v>
      </c>
      <c r="C194" s="24" t="s">
        <v>32</v>
      </c>
      <c r="D194" s="24" t="s">
        <v>24</v>
      </c>
      <c r="F194">
        <f>VLOOKUP(C194,'2016 Weekly Attendance'!$A$2:$B$33,2)</f>
        <v>65000</v>
      </c>
      <c r="G194">
        <f>VLOOKUP(C194,'2016 Weekly Attendance'!$A$2:$W$33,MATCH(A194,'2016 Weekly Attendance'!$A$1:$W$1))</f>
        <v>58047</v>
      </c>
      <c r="H194">
        <f>G194/F194*100</f>
        <v>89.303076923076915</v>
      </c>
      <c r="I194">
        <f>VLOOKUP(C194,'2016 Weekly Attendance'!$A$2:$E$33,5)</f>
        <v>93.527307692307687</v>
      </c>
      <c r="J194">
        <f>H194-I194</f>
        <v>-4.2242307692307719</v>
      </c>
    </row>
    <row r="195" spans="1:10" x14ac:dyDescent="0.35">
      <c r="A195" s="25">
        <v>4</v>
      </c>
      <c r="B195" s="25">
        <v>2016</v>
      </c>
      <c r="C195" s="24" t="s">
        <v>9</v>
      </c>
      <c r="D195" s="24" t="s">
        <v>40</v>
      </c>
      <c r="E195" t="s">
        <v>11</v>
      </c>
      <c r="F195">
        <f>VLOOKUP(C195,'2016 Weekly Attendance'!$A$2:$B$33,2)</f>
        <v>69132</v>
      </c>
      <c r="G195">
        <f>VLOOKUP(C195,'2016 Weekly Attendance'!$A$2:$W$33,MATCH(A195,'2016 Weekly Attendance'!$A$1:$W$1))</f>
        <v>83764</v>
      </c>
      <c r="H195">
        <f>G195/F195*100</f>
        <v>121.16530694902505</v>
      </c>
      <c r="I195">
        <f>VLOOKUP(C195,'2016 Weekly Attendance'!$A$2:$E$33,5)</f>
        <v>89.561170762351111</v>
      </c>
      <c r="J195">
        <f>H195-I195</f>
        <v>31.604136186673941</v>
      </c>
    </row>
    <row r="196" spans="1:10" x14ac:dyDescent="0.35">
      <c r="A196" s="25">
        <v>4</v>
      </c>
      <c r="B196" s="25">
        <v>2016</v>
      </c>
      <c r="C196" s="24" t="s">
        <v>28</v>
      </c>
      <c r="D196" s="24" t="s">
        <v>13</v>
      </c>
      <c r="F196">
        <f>VLOOKUP(C196,'2016 Weekly Attendance'!$A$2:$B$33,2)</f>
        <v>63400</v>
      </c>
      <c r="G196">
        <f>VLOOKUP(C196,'2016 Weekly Attendance'!$A$2:$W$33,MATCH(A196,'2016 Weekly Attendance'!$A$1:$W$1))</f>
        <v>64622</v>
      </c>
      <c r="H196">
        <f>G196/F196*100</f>
        <v>101.92744479495268</v>
      </c>
      <c r="I196">
        <f>VLOOKUP(C196,'2016 Weekly Attendance'!$A$2:$E$33,5)</f>
        <v>102.25788643533123</v>
      </c>
      <c r="J196">
        <f>H196-I196</f>
        <v>-0.33044164037855239</v>
      </c>
    </row>
    <row r="197" spans="1:10" x14ac:dyDescent="0.35">
      <c r="A197" s="25">
        <v>4</v>
      </c>
      <c r="B197" s="25">
        <v>2016</v>
      </c>
      <c r="C197" s="24" t="s">
        <v>25</v>
      </c>
      <c r="D197" s="24" t="s">
        <v>18</v>
      </c>
      <c r="F197">
        <f>VLOOKUP(C197,'2016 Weekly Attendance'!$A$2:$B$33,2)</f>
        <v>71008</v>
      </c>
      <c r="G197">
        <f>VLOOKUP(C197,'2016 Weekly Attendance'!$A$2:$W$33,MATCH(A197,'2016 Weekly Attendance'!$A$1:$W$1))</f>
        <v>71152</v>
      </c>
      <c r="H197">
        <f>G197/F197*100</f>
        <v>100.20279405137448</v>
      </c>
      <c r="I197">
        <f>VLOOKUP(C197,'2016 Weekly Attendance'!$A$2:$E$33,5)</f>
        <v>100.1336117057233</v>
      </c>
      <c r="J197">
        <f>H197-I197</f>
        <v>6.9182345651185528E-2</v>
      </c>
    </row>
    <row r="198" spans="1:10" x14ac:dyDescent="0.35">
      <c r="A198" s="25">
        <v>4</v>
      </c>
      <c r="B198" s="25">
        <v>2016</v>
      </c>
      <c r="C198" s="24" t="s">
        <v>30</v>
      </c>
      <c r="D198" s="24" t="s">
        <v>37</v>
      </c>
      <c r="F198">
        <f>VLOOKUP(C198,'2016 Weekly Attendance'!$A$2:$B$33,2)</f>
        <v>66655</v>
      </c>
      <c r="G198">
        <f>VLOOKUP(C198,'2016 Weekly Attendance'!$A$2:$W$33,MATCH(A198,'2016 Weekly Attendance'!$A$1:$W$1))</f>
        <v>66690</v>
      </c>
      <c r="H198">
        <f>G198/F198*100</f>
        <v>100.05250918910808</v>
      </c>
      <c r="I198">
        <f>VLOOKUP(C198,'2016 Weekly Attendance'!$A$2:$E$33,5)</f>
        <v>100.1967219263371</v>
      </c>
      <c r="J198">
        <f>H198-I198</f>
        <v>-0.14421273722902583</v>
      </c>
    </row>
    <row r="199" spans="1:10" x14ac:dyDescent="0.35">
      <c r="A199" s="25">
        <v>4</v>
      </c>
      <c r="B199" s="25">
        <v>2016</v>
      </c>
      <c r="C199" s="24" t="s">
        <v>26</v>
      </c>
      <c r="D199" s="24" t="s">
        <v>33</v>
      </c>
      <c r="F199">
        <f>VLOOKUP(C199,'2016 Weekly Attendance'!$A$2:$B$33,2)</f>
        <v>66829</v>
      </c>
      <c r="G199">
        <f>VLOOKUP(C199,'2016 Weekly Attendance'!$A$2:$W$33,MATCH(A199,'2016 Weekly Attendance'!$A$1:$W$1))</f>
        <v>66829</v>
      </c>
      <c r="H199">
        <f>G199/F199*100</f>
        <v>100</v>
      </c>
      <c r="I199">
        <f>VLOOKUP(C199,'2016 Weekly Attendance'!$A$2:$E$33,5)</f>
        <v>100</v>
      </c>
      <c r="J199">
        <f>H199-I199</f>
        <v>0</v>
      </c>
    </row>
    <row r="200" spans="1:10" x14ac:dyDescent="0.35">
      <c r="A200" s="25">
        <v>4</v>
      </c>
      <c r="B200" s="25">
        <v>2016</v>
      </c>
      <c r="C200" s="24" t="s">
        <v>10</v>
      </c>
      <c r="D200" s="24" t="s">
        <v>31</v>
      </c>
      <c r="F200">
        <f>VLOOKUP(C200,'2016 Weekly Attendance'!$A$2:$B$33,2)</f>
        <v>72220</v>
      </c>
      <c r="G200">
        <f>VLOOKUP(C200,'2016 Weekly Attendance'!$A$2:$W$33,MATCH(A200,'2016 Weekly Attendance'!$A$1:$W$1))</f>
        <v>71815</v>
      </c>
      <c r="H200">
        <f>G200/F200*100</f>
        <v>99.439213514261979</v>
      </c>
      <c r="I200">
        <f>VLOOKUP(C200,'2016 Weekly Attendance'!$A$2:$E$33,5)</f>
        <v>99.513119634450291</v>
      </c>
      <c r="J200">
        <f>H200-I200</f>
        <v>-7.3906120188311775E-2</v>
      </c>
    </row>
    <row r="201" spans="1:10" x14ac:dyDescent="0.35">
      <c r="A201" s="25">
        <v>4</v>
      </c>
      <c r="B201" s="25">
        <v>2016</v>
      </c>
      <c r="C201" s="24" t="s">
        <v>42</v>
      </c>
      <c r="D201" s="24" t="s">
        <v>16</v>
      </c>
      <c r="F201">
        <f>VLOOKUP(C201,'2016 Weekly Attendance'!$A$2:$B$33,2)</f>
        <v>71228</v>
      </c>
      <c r="G201">
        <f>VLOOKUP(C201,'2016 Weekly Attendance'!$A$2:$W$33,MATCH(A201,'2016 Weekly Attendance'!$A$1:$W$1))</f>
        <v>70508</v>
      </c>
      <c r="H201">
        <f>G201/F201*100</f>
        <v>98.989161565676426</v>
      </c>
      <c r="I201">
        <f>VLOOKUP(C201,'2016 Weekly Attendance'!$A$2:$E$33,5)</f>
        <v>98.275607907002865</v>
      </c>
      <c r="J201">
        <f>H201-I201</f>
        <v>0.71355365867356113</v>
      </c>
    </row>
    <row r="202" spans="1:10" x14ac:dyDescent="0.35">
      <c r="A202" s="25">
        <v>4</v>
      </c>
      <c r="B202" s="25">
        <v>2016</v>
      </c>
      <c r="C202" s="24" t="s">
        <v>19</v>
      </c>
      <c r="D202" s="24" t="s">
        <v>32</v>
      </c>
      <c r="F202">
        <f>VLOOKUP(C202,'2016 Weekly Attendance'!$A$2:$B$33,2)</f>
        <v>61500</v>
      </c>
      <c r="G202">
        <f>VLOOKUP(C202,'2016 Weekly Attendance'!$A$2:$W$33,MATCH(A202,'2016 Weekly Attendance'!$A$1:$W$1))</f>
        <v>60841</v>
      </c>
      <c r="H202">
        <f>G202/F202*100</f>
        <v>98.92845528455284</v>
      </c>
      <c r="I202">
        <f>VLOOKUP(C202,'2016 Weekly Attendance'!$A$2:$E$33,5)</f>
        <v>98.160772357723573</v>
      </c>
      <c r="J202">
        <f>H202-I202</f>
        <v>0.76768292682926642</v>
      </c>
    </row>
    <row r="203" spans="1:10" x14ac:dyDescent="0.35">
      <c r="A203" s="25">
        <v>4</v>
      </c>
      <c r="B203" s="25">
        <v>2016</v>
      </c>
      <c r="C203" s="24" t="s">
        <v>29</v>
      </c>
      <c r="D203" s="24" t="s">
        <v>38</v>
      </c>
      <c r="F203">
        <f>VLOOKUP(C203,'2016 Weekly Attendance'!$A$2:$B$33,2)</f>
        <v>71750</v>
      </c>
      <c r="G203">
        <f>VLOOKUP(C203,'2016 Weekly Attendance'!$A$2:$W$33,MATCH(A203,'2016 Weekly Attendance'!$A$1:$W$1))</f>
        <v>70178</v>
      </c>
      <c r="H203">
        <f>G203/F203*100</f>
        <v>97.809059233449474</v>
      </c>
      <c r="I203">
        <f>VLOOKUP(C203,'2016 Weekly Attendance'!$A$2:$E$33,5)</f>
        <v>97.809059233449474</v>
      </c>
      <c r="J203">
        <f>H203-I203</f>
        <v>0</v>
      </c>
    </row>
    <row r="204" spans="1:10" x14ac:dyDescent="0.35">
      <c r="A204" s="25">
        <v>4</v>
      </c>
      <c r="B204" s="25">
        <v>2016</v>
      </c>
      <c r="C204" s="24" t="s">
        <v>36</v>
      </c>
      <c r="D204" s="24" t="s">
        <v>27</v>
      </c>
      <c r="F204">
        <f>VLOOKUP(C204,'2016 Weekly Attendance'!$A$2:$B$33,2)</f>
        <v>82500</v>
      </c>
      <c r="G204">
        <f>VLOOKUP(C204,'2016 Weekly Attendance'!$A$2:$W$33,MATCH(A204,'2016 Weekly Attendance'!$A$1:$W$1))</f>
        <v>78160</v>
      </c>
      <c r="H204">
        <f>G204/F204*100</f>
        <v>94.739393939393935</v>
      </c>
      <c r="I204">
        <f>VLOOKUP(C204,'2016 Weekly Attendance'!$A$2:$E$33,5)</f>
        <v>94.739393939393935</v>
      </c>
      <c r="J204">
        <f>H204-I204</f>
        <v>0</v>
      </c>
    </row>
    <row r="205" spans="1:10" x14ac:dyDescent="0.35">
      <c r="A205" s="25">
        <v>4</v>
      </c>
      <c r="B205" s="25">
        <v>2016</v>
      </c>
      <c r="C205" s="24" t="s">
        <v>34</v>
      </c>
      <c r="D205" s="24" t="s">
        <v>23</v>
      </c>
      <c r="F205">
        <f>VLOOKUP(C205,'2016 Weekly Attendance'!$A$2:$B$33,2)</f>
        <v>82000</v>
      </c>
      <c r="G205">
        <f>VLOOKUP(C205,'2016 Weekly Attendance'!$A$2:$W$33,MATCH(A205,'2016 Weekly Attendance'!$A$1:$W$1))</f>
        <v>76249</v>
      </c>
      <c r="H205">
        <f>G205/F205*100</f>
        <v>92.986585365853657</v>
      </c>
      <c r="I205">
        <f>VLOOKUP(C205,'2016 Weekly Attendance'!$A$2:$E$33,5)</f>
        <v>95.492682926829261</v>
      </c>
      <c r="J205">
        <f>H205-I205</f>
        <v>-2.5060975609756042</v>
      </c>
    </row>
    <row r="206" spans="1:10" x14ac:dyDescent="0.35">
      <c r="A206" s="25">
        <v>4</v>
      </c>
      <c r="B206" s="25">
        <v>2016</v>
      </c>
      <c r="C206" s="24" t="s">
        <v>14</v>
      </c>
      <c r="D206" s="24" t="s">
        <v>35</v>
      </c>
      <c r="F206">
        <f>VLOOKUP(C206,'2016 Weekly Attendance'!$A$2:$B$33,2)</f>
        <v>65515</v>
      </c>
      <c r="G206">
        <f>VLOOKUP(C206,'2016 Weekly Attendance'!$A$2:$W$33,MATCH(A206,'2016 Weekly Attendance'!$A$1:$W$1))</f>
        <v>60834</v>
      </c>
      <c r="H206">
        <f>G206/F206*100</f>
        <v>92.855071357704347</v>
      </c>
      <c r="I206">
        <f>VLOOKUP(C206,'2016 Weekly Attendance'!$A$2:$E$33,5)</f>
        <v>92.363362806772713</v>
      </c>
      <c r="J206">
        <f>H206-I206</f>
        <v>0.49170855093163368</v>
      </c>
    </row>
    <row r="207" spans="1:10" x14ac:dyDescent="0.35">
      <c r="A207" s="25">
        <v>4</v>
      </c>
      <c r="B207" s="25">
        <v>2016</v>
      </c>
      <c r="C207" s="24" t="s">
        <v>15</v>
      </c>
      <c r="D207" s="24" t="s">
        <v>22</v>
      </c>
      <c r="F207">
        <f>VLOOKUP(C207,'2016 Weekly Attendance'!$A$2:$B$33,2)</f>
        <v>65890</v>
      </c>
      <c r="G207">
        <f>VLOOKUP(C207,'2016 Weekly Attendance'!$A$2:$W$33,MATCH(A207,'2016 Weekly Attendance'!$A$1:$W$1))</f>
        <v>60375</v>
      </c>
      <c r="H207">
        <f>G207/F207*100</f>
        <v>91.629989376233112</v>
      </c>
      <c r="I207">
        <f>VLOOKUP(C207,'2016 Weekly Attendance'!$A$2:$E$33,5)</f>
        <v>92.009030201851573</v>
      </c>
      <c r="J207">
        <f>H207-I207</f>
        <v>-0.37904082561846053</v>
      </c>
    </row>
    <row r="208" spans="1:10" x14ac:dyDescent="0.35">
      <c r="A208" s="25">
        <v>4</v>
      </c>
      <c r="B208" s="25">
        <v>2016</v>
      </c>
      <c r="C208" s="24" t="s">
        <v>39</v>
      </c>
      <c r="D208" s="24" t="s">
        <v>21</v>
      </c>
      <c r="F208">
        <f>VLOOKUP(C208,'2016 Weekly Attendance'!$A$2:$B$33,2)</f>
        <v>68400</v>
      </c>
      <c r="G208">
        <f>VLOOKUP(C208,'2016 Weekly Attendance'!$A$2:$W$33,MATCH(A208,'2016 Weekly Attendance'!$A$1:$W$1))</f>
        <v>61278</v>
      </c>
      <c r="H208">
        <f>G208/F208*100</f>
        <v>89.587719298245617</v>
      </c>
      <c r="I208">
        <f>VLOOKUP(C208,'2016 Weekly Attendance'!$A$2:$E$33,5)</f>
        <v>94.024671052631575</v>
      </c>
      <c r="J208">
        <f>H208-I208</f>
        <v>-4.4369517543859587</v>
      </c>
    </row>
    <row r="209" spans="1:10" x14ac:dyDescent="0.35">
      <c r="A209" s="25">
        <v>4</v>
      </c>
      <c r="B209" s="25">
        <v>2016</v>
      </c>
      <c r="C209" s="24" t="s">
        <v>20</v>
      </c>
      <c r="D209" s="24" t="s">
        <v>43</v>
      </c>
      <c r="F209">
        <f>VLOOKUP(C209,'2016 Weekly Attendance'!$A$2:$B$33,2)</f>
        <v>70561</v>
      </c>
      <c r="G209">
        <f>VLOOKUP(C209,'2016 Weekly Attendance'!$A$2:$W$33,MATCH(A209,'2016 Weekly Attendance'!$A$1:$W$1))</f>
        <v>60641</v>
      </c>
      <c r="H209">
        <f>G209/F209*100</f>
        <v>85.94124232933207</v>
      </c>
      <c r="I209">
        <f>VLOOKUP(C209,'2016 Weekly Attendance'!$A$2:$E$33,5)</f>
        <v>80.816066949164551</v>
      </c>
      <c r="J209">
        <f>H209-I209</f>
        <v>5.1251753801675193</v>
      </c>
    </row>
    <row r="210" spans="1:10" x14ac:dyDescent="0.35">
      <c r="A210" s="25">
        <v>3</v>
      </c>
      <c r="B210" s="25">
        <v>2016</v>
      </c>
      <c r="C210" s="24" t="s">
        <v>27</v>
      </c>
      <c r="D210" s="24" t="s">
        <v>29</v>
      </c>
      <c r="F210">
        <f>VLOOKUP(C210,'2016 Weekly Attendance'!$A$2:$B$33,2)</f>
        <v>69000</v>
      </c>
      <c r="G210">
        <f>VLOOKUP(C210,'2016 Weekly Attendance'!$A$2:$W$33,MATCH(A210,'2016 Weekly Attendance'!$A$1:$W$1))</f>
        <v>69010</v>
      </c>
      <c r="H210">
        <f>G210/F210*100</f>
        <v>100.0144927536232</v>
      </c>
      <c r="I210">
        <f>VLOOKUP(C210,'2016 Weekly Attendance'!$A$2:$E$33,5)</f>
        <v>100.10652173913044</v>
      </c>
      <c r="J210">
        <f>H210-I210</f>
        <v>-9.2028985507241146E-2</v>
      </c>
    </row>
    <row r="211" spans="1:10" x14ac:dyDescent="0.35">
      <c r="A211" s="25">
        <v>3</v>
      </c>
      <c r="B211" s="25">
        <v>2016</v>
      </c>
      <c r="C211" s="24" t="s">
        <v>24</v>
      </c>
      <c r="D211" s="24" t="s">
        <v>39</v>
      </c>
      <c r="F211">
        <f>VLOOKUP(C211,'2016 Weekly Attendance'!$A$2:$B$33,2)</f>
        <v>69596</v>
      </c>
      <c r="G211">
        <f>VLOOKUP(C211,'2016 Weekly Attendance'!$A$2:$W$33,MATCH(A211,'2016 Weekly Attendance'!$A$1:$W$1))</f>
        <v>69596</v>
      </c>
      <c r="H211">
        <f>G211/F211*100</f>
        <v>100</v>
      </c>
      <c r="I211">
        <f>VLOOKUP(C211,'2016 Weekly Attendance'!$A$2:$E$33,5)</f>
        <v>100</v>
      </c>
      <c r="J211">
        <f>H211-I211</f>
        <v>0</v>
      </c>
    </row>
    <row r="212" spans="1:10" x14ac:dyDescent="0.35">
      <c r="A212" s="25">
        <v>3</v>
      </c>
      <c r="B212" s="25">
        <v>2016</v>
      </c>
      <c r="C212" s="24" t="s">
        <v>26</v>
      </c>
      <c r="D212" s="24" t="s">
        <v>10</v>
      </c>
      <c r="F212">
        <f>VLOOKUP(C212,'2016 Weekly Attendance'!$A$2:$B$33,2)</f>
        <v>66829</v>
      </c>
      <c r="G212">
        <f>VLOOKUP(C212,'2016 Weekly Attendance'!$A$2:$W$33,MATCH(A212,'2016 Weekly Attendance'!$A$1:$W$1))</f>
        <v>66829</v>
      </c>
      <c r="H212">
        <f>G212/F212*100</f>
        <v>100</v>
      </c>
      <c r="I212">
        <f>VLOOKUP(C212,'2016 Weekly Attendance'!$A$2:$E$33,5)</f>
        <v>100</v>
      </c>
      <c r="J212">
        <f>H212-I212</f>
        <v>0</v>
      </c>
    </row>
    <row r="213" spans="1:10" x14ac:dyDescent="0.35">
      <c r="A213" s="25">
        <v>3</v>
      </c>
      <c r="B213" s="25">
        <v>2016</v>
      </c>
      <c r="C213" s="24" t="s">
        <v>35</v>
      </c>
      <c r="D213" s="24" t="s">
        <v>23</v>
      </c>
      <c r="F213">
        <f>VLOOKUP(C213,'2016 Weekly Attendance'!$A$2:$B$33,2)</f>
        <v>65326</v>
      </c>
      <c r="G213">
        <f>VLOOKUP(C213,'2016 Weekly Attendance'!$A$2:$W$33,MATCH(A213,'2016 Weekly Attendance'!$A$1:$W$1))</f>
        <v>65176</v>
      </c>
      <c r="H213">
        <f>G213/F213*100</f>
        <v>99.770382389860089</v>
      </c>
      <c r="I213">
        <f>VLOOKUP(C213,'2016 Weekly Attendance'!$A$2:$E$33,5)</f>
        <v>100.28568257661574</v>
      </c>
      <c r="J213">
        <f>H213-I213</f>
        <v>-0.51530018675565259</v>
      </c>
    </row>
    <row r="214" spans="1:10" x14ac:dyDescent="0.35">
      <c r="A214" s="25">
        <v>3</v>
      </c>
      <c r="B214" s="25">
        <v>2016</v>
      </c>
      <c r="C214" s="24" t="s">
        <v>43</v>
      </c>
      <c r="D214" s="24" t="s">
        <v>42</v>
      </c>
      <c r="F214">
        <f>VLOOKUP(C214,'2016 Weekly Attendance'!$A$2:$B$33,2)</f>
        <v>73208</v>
      </c>
      <c r="G214">
        <f>VLOOKUP(C214,'2016 Weekly Attendance'!$A$2:$W$33,MATCH(A214,'2016 Weekly Attendance'!$A$1:$W$1))</f>
        <v>73003</v>
      </c>
      <c r="H214">
        <f>G214/F214*100</f>
        <v>99.719975958911604</v>
      </c>
      <c r="I214">
        <f>VLOOKUP(C214,'2016 Weekly Attendance'!$A$2:$E$33,5)</f>
        <v>99.865451863184347</v>
      </c>
      <c r="J214">
        <f>H214-I214</f>
        <v>-0.14547590427274315</v>
      </c>
    </row>
    <row r="215" spans="1:10" x14ac:dyDescent="0.35">
      <c r="A215" s="25">
        <v>3</v>
      </c>
      <c r="B215" s="25">
        <v>2016</v>
      </c>
      <c r="C215" s="24" t="s">
        <v>38</v>
      </c>
      <c r="D215" s="24" t="s">
        <v>19</v>
      </c>
      <c r="F215">
        <f>VLOOKUP(C215,'2016 Weekly Attendance'!$A$2:$B$33,2)</f>
        <v>92500</v>
      </c>
      <c r="G215">
        <f>VLOOKUP(C215,'2016 Weekly Attendance'!$A$2:$W$33,MATCH(A215,'2016 Weekly Attendance'!$A$1:$W$1))</f>
        <v>90554</v>
      </c>
      <c r="H215">
        <f>G215/F215*100</f>
        <v>97.896216216216217</v>
      </c>
      <c r="I215">
        <f>VLOOKUP(C215,'2016 Weekly Attendance'!$A$2:$E$33,5)</f>
        <v>100.04297297297298</v>
      </c>
      <c r="J215">
        <f>H215-I215</f>
        <v>-2.1467567567567585</v>
      </c>
    </row>
    <row r="216" spans="1:10" x14ac:dyDescent="0.35">
      <c r="A216" s="25">
        <v>3</v>
      </c>
      <c r="B216" s="25">
        <v>2016</v>
      </c>
      <c r="C216" s="24" t="s">
        <v>16</v>
      </c>
      <c r="D216" s="24" t="s">
        <v>30</v>
      </c>
      <c r="F216">
        <f>VLOOKUP(C216,'2016 Weekly Attendance'!$A$2:$B$33,2)</f>
        <v>75523</v>
      </c>
      <c r="G216">
        <f>VLOOKUP(C216,'2016 Weekly Attendance'!$A$2:$W$33,MATCH(A216,'2016 Weekly Attendance'!$A$1:$W$1))</f>
        <v>73813</v>
      </c>
      <c r="H216">
        <f>G216/F216*100</f>
        <v>97.735789097361064</v>
      </c>
      <c r="I216">
        <f>VLOOKUP(C216,'2016 Weekly Attendance'!$A$2:$E$33,5)</f>
        <v>97.709141586006908</v>
      </c>
      <c r="J216">
        <f>H216-I216</f>
        <v>2.6647511354155995E-2</v>
      </c>
    </row>
    <row r="217" spans="1:10" x14ac:dyDescent="0.35">
      <c r="A217" s="25">
        <v>3</v>
      </c>
      <c r="B217" s="25">
        <v>2016</v>
      </c>
      <c r="C217" s="24" t="s">
        <v>14</v>
      </c>
      <c r="D217" s="24" t="s">
        <v>22</v>
      </c>
      <c r="F217">
        <f>VLOOKUP(C217,'2016 Weekly Attendance'!$A$2:$B$33,2)</f>
        <v>65515</v>
      </c>
      <c r="G217">
        <f>VLOOKUP(C217,'2016 Weekly Attendance'!$A$2:$W$33,MATCH(A217,'2016 Weekly Attendance'!$A$1:$W$1))</f>
        <v>63850</v>
      </c>
      <c r="H217">
        <f>G217/F217*100</f>
        <v>97.458597267801267</v>
      </c>
      <c r="I217">
        <f>VLOOKUP(C217,'2016 Weekly Attendance'!$A$2:$E$33,5)</f>
        <v>92.363362806772713</v>
      </c>
      <c r="J217">
        <f>H217-I217</f>
        <v>5.0952344610285536</v>
      </c>
    </row>
    <row r="218" spans="1:10" x14ac:dyDescent="0.35">
      <c r="A218" s="25">
        <v>3</v>
      </c>
      <c r="B218" s="25">
        <v>2016</v>
      </c>
      <c r="C218" s="24" t="s">
        <v>40</v>
      </c>
      <c r="D218" s="24" t="s">
        <v>20</v>
      </c>
      <c r="F218">
        <f>VLOOKUP(C218,'2016 Weekly Attendance'!$A$2:$B$33,2)</f>
        <v>67000</v>
      </c>
      <c r="G218">
        <f>VLOOKUP(C218,'2016 Weekly Attendance'!$A$2:$W$33,MATCH(A218,'2016 Weekly Attendance'!$A$1:$W$1))</f>
        <v>64747</v>
      </c>
      <c r="H218">
        <f>G218/F218*100</f>
        <v>96.637313432835825</v>
      </c>
      <c r="I218">
        <f>VLOOKUP(C218,'2016 Weekly Attendance'!$A$2:$E$33,5)</f>
        <v>97.834514925373142</v>
      </c>
      <c r="J218">
        <f>H218-I218</f>
        <v>-1.1972014925373173</v>
      </c>
    </row>
    <row r="219" spans="1:10" x14ac:dyDescent="0.35">
      <c r="A219" s="25">
        <v>3</v>
      </c>
      <c r="B219" s="25">
        <v>2016</v>
      </c>
      <c r="C219" s="24" t="s">
        <v>41</v>
      </c>
      <c r="D219" s="24" t="s">
        <v>32</v>
      </c>
      <c r="F219">
        <f>VLOOKUP(C219,'2016 Weekly Attendance'!$A$2:$B$33,2)</f>
        <v>81441</v>
      </c>
      <c r="G219">
        <f>VLOOKUP(C219,'2016 Weekly Attendance'!$A$2:$W$33,MATCH(A219,'2016 Weekly Attendance'!$A$1:$W$1))</f>
        <v>78411</v>
      </c>
      <c r="H219">
        <f>G219/F219*100</f>
        <v>96.279515231885654</v>
      </c>
      <c r="I219">
        <f>VLOOKUP(C219,'2016 Weekly Attendance'!$A$2:$E$33,5)</f>
        <v>96.039924607998429</v>
      </c>
      <c r="J219">
        <f>H219-I219</f>
        <v>0.2395906238872243</v>
      </c>
    </row>
    <row r="220" spans="1:10" x14ac:dyDescent="0.35">
      <c r="A220" s="25">
        <v>3</v>
      </c>
      <c r="B220" s="25">
        <v>2016</v>
      </c>
      <c r="C220" s="24" t="s">
        <v>33</v>
      </c>
      <c r="D220" s="24" t="s">
        <v>28</v>
      </c>
      <c r="F220">
        <f>VLOOKUP(C220,'2016 Weekly Attendance'!$A$2:$B$33,2)</f>
        <v>71608</v>
      </c>
      <c r="G220">
        <f>VLOOKUP(C220,'2016 Weekly Attendance'!$A$2:$W$33,MATCH(A220,'2016 Weekly Attendance'!$A$1:$W$1))</f>
        <v>68647</v>
      </c>
      <c r="H220">
        <f>G220/F220*100</f>
        <v>95.864987152273486</v>
      </c>
      <c r="I220">
        <f>VLOOKUP(C220,'2016 Weekly Attendance'!$A$2:$E$33,5)</f>
        <v>95.672445816109928</v>
      </c>
      <c r="J220">
        <f>H220-I220</f>
        <v>0.19254133616355773</v>
      </c>
    </row>
    <row r="221" spans="1:10" x14ac:dyDescent="0.35">
      <c r="A221" s="25">
        <v>3</v>
      </c>
      <c r="B221" s="25">
        <v>2016</v>
      </c>
      <c r="C221" s="24" t="s">
        <v>37</v>
      </c>
      <c r="D221" s="24" t="s">
        <v>34</v>
      </c>
      <c r="F221">
        <f>VLOOKUP(C221,'2016 Weekly Attendance'!$A$2:$B$33,2)</f>
        <v>82500</v>
      </c>
      <c r="G221">
        <f>VLOOKUP(C221,'2016 Weekly Attendance'!$A$2:$W$33,MATCH(A221,'2016 Weekly Attendance'!$A$1:$W$1))</f>
        <v>78368</v>
      </c>
      <c r="H221">
        <f>G221/F221*100</f>
        <v>94.991515151515145</v>
      </c>
      <c r="I221">
        <f>VLOOKUP(C221,'2016 Weekly Attendance'!$A$2:$E$33,5)</f>
        <v>95.502272727272725</v>
      </c>
      <c r="J221">
        <f>H221-I221</f>
        <v>-0.51075757575758018</v>
      </c>
    </row>
    <row r="222" spans="1:10" x14ac:dyDescent="0.35">
      <c r="A222" s="25">
        <v>3</v>
      </c>
      <c r="B222" s="25">
        <v>2016</v>
      </c>
      <c r="C222" s="24" t="s">
        <v>21</v>
      </c>
      <c r="D222" s="24" t="s">
        <v>36</v>
      </c>
      <c r="F222">
        <f>VLOOKUP(C222,'2016 Weekly Attendance'!$A$2:$B$33,2)</f>
        <v>76416</v>
      </c>
      <c r="G222">
        <f>VLOOKUP(C222,'2016 Weekly Attendance'!$A$2:$W$33,MATCH(A222,'2016 Weekly Attendance'!$A$1:$W$1))</f>
        <v>71587</v>
      </c>
      <c r="H222">
        <f>G222/F222*100</f>
        <v>93.680642797319933</v>
      </c>
      <c r="I222">
        <f>VLOOKUP(C222,'2016 Weekly Attendance'!$A$2:$E$33,5)</f>
        <v>95.958961474036855</v>
      </c>
      <c r="J222">
        <f>H222-I222</f>
        <v>-2.2783186767169212</v>
      </c>
    </row>
    <row r="223" spans="1:10" x14ac:dyDescent="0.35">
      <c r="A223" s="25">
        <v>3</v>
      </c>
      <c r="B223" s="25">
        <v>2016</v>
      </c>
      <c r="C223" s="24" t="s">
        <v>31</v>
      </c>
      <c r="D223" s="24" t="s">
        <v>18</v>
      </c>
      <c r="F223">
        <f>VLOOKUP(C223,'2016 Weekly Attendance'!$A$2:$B$33,2)</f>
        <v>69143</v>
      </c>
      <c r="G223">
        <f>VLOOKUP(C223,'2016 Weekly Attendance'!$A$2:$W$33,MATCH(A223,'2016 Weekly Attendance'!$A$1:$W$1))</f>
        <v>62370</v>
      </c>
      <c r="H223">
        <f>G223/F223*100</f>
        <v>90.204359081902723</v>
      </c>
      <c r="I223">
        <f>VLOOKUP(C223,'2016 Weekly Attendance'!$A$2:$E$33,5)</f>
        <v>93.515070216797071</v>
      </c>
      <c r="J223">
        <f>H223-I223</f>
        <v>-3.3107111348943477</v>
      </c>
    </row>
    <row r="224" spans="1:10" x14ac:dyDescent="0.35">
      <c r="A224" s="25">
        <v>3</v>
      </c>
      <c r="B224" s="25">
        <v>2016</v>
      </c>
      <c r="C224" s="24" t="s">
        <v>9</v>
      </c>
      <c r="D224" s="24" t="s">
        <v>25</v>
      </c>
      <c r="F224">
        <f>VLOOKUP(C224,'2016 Weekly Attendance'!$A$2:$B$33,2)</f>
        <v>69132</v>
      </c>
      <c r="G224">
        <f>VLOOKUP(C224,'2016 Weekly Attendance'!$A$2:$W$33,MATCH(A224,'2016 Weekly Attendance'!$A$1:$W$1))</f>
        <v>60127</v>
      </c>
      <c r="H224">
        <f>G224/F224*100</f>
        <v>86.974194294971937</v>
      </c>
      <c r="I224">
        <f>VLOOKUP(C224,'2016 Weekly Attendance'!$A$2:$E$33,5)</f>
        <v>89.561170762351111</v>
      </c>
      <c r="J224">
        <f>H224-I224</f>
        <v>-2.5869764673791735</v>
      </c>
    </row>
    <row r="225" spans="1:10" x14ac:dyDescent="0.35">
      <c r="A225" s="25">
        <v>3</v>
      </c>
      <c r="B225" s="25">
        <v>2016</v>
      </c>
      <c r="C225" s="24" t="s">
        <v>15</v>
      </c>
      <c r="D225" s="24" t="s">
        <v>13</v>
      </c>
      <c r="F225">
        <f>VLOOKUP(C225,'2016 Weekly Attendance'!$A$2:$B$33,2)</f>
        <v>65890</v>
      </c>
      <c r="G225">
        <f>VLOOKUP(C225,'2016 Weekly Attendance'!$A$2:$W$33,MATCH(A225,'2016 Weekly Attendance'!$A$1:$W$1))</f>
        <v>55009</v>
      </c>
      <c r="H225">
        <f>G225/F225*100</f>
        <v>83.486113219001368</v>
      </c>
      <c r="I225">
        <f>VLOOKUP(C225,'2016 Weekly Attendance'!$A$2:$E$33,5)</f>
        <v>92.009030201851573</v>
      </c>
      <c r="J225">
        <f>H225-I225</f>
        <v>-8.5229169828502052</v>
      </c>
    </row>
    <row r="226" spans="1:10" x14ac:dyDescent="0.35">
      <c r="A226" s="25">
        <v>2</v>
      </c>
      <c r="B226" s="25">
        <v>2016</v>
      </c>
      <c r="C226" s="24" t="s">
        <v>28</v>
      </c>
      <c r="D226" s="24" t="s">
        <v>15</v>
      </c>
      <c r="F226">
        <f>VLOOKUP(C226,'2016 Weekly Attendance'!$A$2:$B$33,2)</f>
        <v>63400</v>
      </c>
      <c r="G226">
        <f>VLOOKUP(C226,'2016 Weekly Attendance'!$A$2:$W$33,MATCH(A226,'2016 Weekly Attendance'!$A$1:$W$1))</f>
        <v>64230</v>
      </c>
      <c r="H226">
        <f>G226/F226*100</f>
        <v>101.30914826498423</v>
      </c>
      <c r="I226">
        <f>VLOOKUP(C226,'2016 Weekly Attendance'!$A$2:$E$33,5)</f>
        <v>102.25788643533123</v>
      </c>
      <c r="J226">
        <f>H226-I226</f>
        <v>-0.94873817034699925</v>
      </c>
    </row>
    <row r="227" spans="1:10" x14ac:dyDescent="0.35">
      <c r="A227" s="25">
        <v>2</v>
      </c>
      <c r="B227" s="25">
        <v>2016</v>
      </c>
      <c r="C227" s="24" t="s">
        <v>19</v>
      </c>
      <c r="D227" s="24" t="s">
        <v>24</v>
      </c>
      <c r="F227">
        <f>VLOOKUP(C227,'2016 Weekly Attendance'!$A$2:$B$33,2)</f>
        <v>61500</v>
      </c>
      <c r="G227">
        <f>VLOOKUP(C227,'2016 Weekly Attendance'!$A$2:$W$33,MATCH(A227,'2016 Weekly Attendance'!$A$1:$W$1))</f>
        <v>62268</v>
      </c>
      <c r="H227">
        <f>G227/F227*100</f>
        <v>101.24878048780488</v>
      </c>
      <c r="I227">
        <f>VLOOKUP(C227,'2016 Weekly Attendance'!$A$2:$E$33,5)</f>
        <v>98.160772357723573</v>
      </c>
      <c r="J227">
        <f>H227-I227</f>
        <v>3.088008130081306</v>
      </c>
    </row>
    <row r="228" spans="1:10" x14ac:dyDescent="0.35">
      <c r="A228" s="25">
        <v>2</v>
      </c>
      <c r="B228" s="25">
        <v>2016</v>
      </c>
      <c r="C228" s="24" t="s">
        <v>22</v>
      </c>
      <c r="D228" s="24" t="s">
        <v>40</v>
      </c>
      <c r="F228">
        <f>VLOOKUP(C228,'2016 Weekly Attendance'!$A$2:$B$33,2)</f>
        <v>76125</v>
      </c>
      <c r="G228">
        <f>VLOOKUP(C228,'2016 Weekly Attendance'!$A$2:$W$33,MATCH(A228,'2016 Weekly Attendance'!$A$1:$W$1))</f>
        <v>76379</v>
      </c>
      <c r="H228">
        <f>G228/F228*100</f>
        <v>100.33366174055828</v>
      </c>
      <c r="I228">
        <f>VLOOKUP(C228,'2016 Weekly Attendance'!$A$2:$E$33,5)</f>
        <v>100.85270935960591</v>
      </c>
      <c r="J228">
        <f>H228-I228</f>
        <v>-0.51904761904762609</v>
      </c>
    </row>
    <row r="229" spans="1:10" x14ac:dyDescent="0.35">
      <c r="A229" s="25">
        <v>2</v>
      </c>
      <c r="B229" s="25">
        <v>2016</v>
      </c>
      <c r="C229" s="24" t="s">
        <v>30</v>
      </c>
      <c r="D229" s="24" t="s">
        <v>41</v>
      </c>
      <c r="F229">
        <f>VLOOKUP(C229,'2016 Weekly Attendance'!$A$2:$B$33,2)</f>
        <v>66655</v>
      </c>
      <c r="G229">
        <f>VLOOKUP(C229,'2016 Weekly Attendance'!$A$2:$W$33,MATCH(A229,'2016 Weekly Attendance'!$A$1:$W$1))</f>
        <v>66813</v>
      </c>
      <c r="H229">
        <f>G229/F229*100</f>
        <v>100.2370414822594</v>
      </c>
      <c r="I229">
        <f>VLOOKUP(C229,'2016 Weekly Attendance'!$A$2:$E$33,5)</f>
        <v>100.1967219263371</v>
      </c>
      <c r="J229">
        <f>H229-I229</f>
        <v>4.0319555922295081E-2</v>
      </c>
    </row>
    <row r="230" spans="1:10" x14ac:dyDescent="0.35">
      <c r="A230" s="25">
        <v>2</v>
      </c>
      <c r="B230" s="25">
        <v>2016</v>
      </c>
      <c r="C230" s="24" t="s">
        <v>26</v>
      </c>
      <c r="D230" s="24" t="s">
        <v>35</v>
      </c>
      <c r="F230">
        <f>VLOOKUP(C230,'2016 Weekly Attendance'!$A$2:$B$33,2)</f>
        <v>66829</v>
      </c>
      <c r="G230">
        <f>VLOOKUP(C230,'2016 Weekly Attendance'!$A$2:$W$33,MATCH(A230,'2016 Weekly Attendance'!$A$1:$W$1))</f>
        <v>66829</v>
      </c>
      <c r="H230">
        <f>G230/F230*100</f>
        <v>100</v>
      </c>
      <c r="I230">
        <f>VLOOKUP(C230,'2016 Weekly Attendance'!$A$2:$E$33,5)</f>
        <v>100</v>
      </c>
      <c r="J230">
        <f>H230-I230</f>
        <v>0</v>
      </c>
    </row>
    <row r="231" spans="1:10" x14ac:dyDescent="0.35">
      <c r="A231" s="25">
        <v>2</v>
      </c>
      <c r="B231" s="25">
        <v>2016</v>
      </c>
      <c r="C231" s="24" t="s">
        <v>10</v>
      </c>
      <c r="D231" s="24" t="s">
        <v>21</v>
      </c>
      <c r="F231">
        <f>VLOOKUP(C231,'2016 Weekly Attendance'!$A$2:$B$33,2)</f>
        <v>72220</v>
      </c>
      <c r="G231">
        <f>VLOOKUP(C231,'2016 Weekly Attendance'!$A$2:$W$33,MATCH(A231,'2016 Weekly Attendance'!$A$1:$W$1))</f>
        <v>71890</v>
      </c>
      <c r="H231">
        <f>G231/F231*100</f>
        <v>99.543062863472727</v>
      </c>
      <c r="I231">
        <f>VLOOKUP(C231,'2016 Weekly Attendance'!$A$2:$E$33,5)</f>
        <v>99.513119634450291</v>
      </c>
      <c r="J231">
        <f>H231-I231</f>
        <v>2.9943229022435958E-2</v>
      </c>
    </row>
    <row r="232" spans="1:10" x14ac:dyDescent="0.35">
      <c r="A232" s="25">
        <v>2</v>
      </c>
      <c r="B232" s="25">
        <v>2016</v>
      </c>
      <c r="C232" s="24" t="s">
        <v>23</v>
      </c>
      <c r="D232" s="24" t="s">
        <v>25</v>
      </c>
      <c r="F232">
        <f>VLOOKUP(C232,'2016 Weekly Attendance'!$A$2:$B$33,2)</f>
        <v>67895</v>
      </c>
      <c r="G232">
        <f>VLOOKUP(C232,'2016 Weekly Attendance'!$A$2:$W$33,MATCH(A232,'2016 Weekly Attendance'!$A$1:$W$1))</f>
        <v>67431</v>
      </c>
      <c r="H232">
        <f>G232/F232*100</f>
        <v>99.316591796155834</v>
      </c>
      <c r="I232">
        <f>VLOOKUP(C232,'2016 Weekly Attendance'!$A$2:$E$33,5)</f>
        <v>94.721444878120636</v>
      </c>
      <c r="J232">
        <f>H232-I232</f>
        <v>4.5951469180351978</v>
      </c>
    </row>
    <row r="233" spans="1:10" x14ac:dyDescent="0.35">
      <c r="A233" s="25">
        <v>2</v>
      </c>
      <c r="B233" s="25">
        <v>2016</v>
      </c>
      <c r="C233" s="24" t="s">
        <v>34</v>
      </c>
      <c r="D233" s="24" t="s">
        <v>38</v>
      </c>
      <c r="F233">
        <f>VLOOKUP(C233,'2016 Weekly Attendance'!$A$2:$B$33,2)</f>
        <v>82000</v>
      </c>
      <c r="G233">
        <f>VLOOKUP(C233,'2016 Weekly Attendance'!$A$2:$W$33,MATCH(A233,'2016 Weekly Attendance'!$A$1:$W$1))</f>
        <v>80612</v>
      </c>
      <c r="H233">
        <f>G233/F233*100</f>
        <v>98.307317073170736</v>
      </c>
      <c r="I233">
        <f>VLOOKUP(C233,'2016 Weekly Attendance'!$A$2:$E$33,5)</f>
        <v>95.492682926829261</v>
      </c>
      <c r="J233">
        <f>H233-I233</f>
        <v>2.8146341463414757</v>
      </c>
    </row>
    <row r="234" spans="1:10" x14ac:dyDescent="0.35">
      <c r="A234" s="25">
        <v>2</v>
      </c>
      <c r="B234" s="25">
        <v>2016</v>
      </c>
      <c r="C234" s="24" t="s">
        <v>16</v>
      </c>
      <c r="D234" s="24" t="s">
        <v>29</v>
      </c>
      <c r="F234">
        <f>VLOOKUP(C234,'2016 Weekly Attendance'!$A$2:$B$33,2)</f>
        <v>75523</v>
      </c>
      <c r="G234">
        <f>VLOOKUP(C234,'2016 Weekly Attendance'!$A$2:$W$33,MATCH(A234,'2016 Weekly Attendance'!$A$1:$W$1))</f>
        <v>74143</v>
      </c>
      <c r="H234">
        <f>G234/F234*100</f>
        <v>98.172742078572099</v>
      </c>
      <c r="I234">
        <f>VLOOKUP(C234,'2016 Weekly Attendance'!$A$2:$E$33,5)</f>
        <v>97.709141586006908</v>
      </c>
      <c r="J234">
        <f>H234-I234</f>
        <v>0.46360049256519176</v>
      </c>
    </row>
    <row r="235" spans="1:10" x14ac:dyDescent="0.35">
      <c r="A235" s="25">
        <v>2</v>
      </c>
      <c r="B235" s="25">
        <v>2016</v>
      </c>
      <c r="C235" s="24" t="s">
        <v>33</v>
      </c>
      <c r="D235" s="24" t="s">
        <v>36</v>
      </c>
      <c r="F235">
        <f>VLOOKUP(C235,'2016 Weekly Attendance'!$A$2:$B$33,2)</f>
        <v>71608</v>
      </c>
      <c r="G235">
        <f>VLOOKUP(C235,'2016 Weekly Attendance'!$A$2:$W$33,MATCH(A235,'2016 Weekly Attendance'!$A$1:$W$1))</f>
        <v>70256</v>
      </c>
      <c r="H235">
        <f>G235/F235*100</f>
        <v>98.111942799687185</v>
      </c>
      <c r="I235">
        <f>VLOOKUP(C235,'2016 Weekly Attendance'!$A$2:$E$33,5)</f>
        <v>95.672445816109928</v>
      </c>
      <c r="J235">
        <f>H235-I235</f>
        <v>2.4394969835772571</v>
      </c>
    </row>
    <row r="236" spans="1:10" x14ac:dyDescent="0.35">
      <c r="A236" s="25">
        <v>2</v>
      </c>
      <c r="B236" s="25">
        <v>2016</v>
      </c>
      <c r="C236" s="24" t="s">
        <v>13</v>
      </c>
      <c r="D236" s="24" t="s">
        <v>27</v>
      </c>
      <c r="F236">
        <f>VLOOKUP(C236,'2016 Weekly Attendance'!$A$2:$B$33,2)</f>
        <v>93607</v>
      </c>
      <c r="G236">
        <f>VLOOKUP(C236,'2016 Weekly Attendance'!$A$2:$W$33,MATCH(A236,'2016 Weekly Attendance'!$A$1:$W$1))</f>
        <v>91046</v>
      </c>
      <c r="H236">
        <f>G236/F236*100</f>
        <v>97.264093497281195</v>
      </c>
      <c r="I236">
        <f>VLOOKUP(C236,'2016 Weekly Attendance'!$A$2:$E$33,5)</f>
        <v>90.22478477647428</v>
      </c>
      <c r="J236">
        <f>H236-I236</f>
        <v>7.0393087208069147</v>
      </c>
    </row>
    <row r="237" spans="1:10" x14ac:dyDescent="0.35">
      <c r="A237" s="25">
        <v>2</v>
      </c>
      <c r="B237" s="25">
        <v>2016</v>
      </c>
      <c r="C237" s="24" t="s">
        <v>18</v>
      </c>
      <c r="D237" s="24" t="s">
        <v>42</v>
      </c>
      <c r="F237">
        <f>VLOOKUP(C237,'2016 Weekly Attendance'!$A$2:$B$33,2)</f>
        <v>56603</v>
      </c>
      <c r="G237">
        <f>VLOOKUP(C237,'2016 Weekly Attendance'!$A$2:$W$33,MATCH(A237,'2016 Weekly Attendance'!$A$1:$W$1))</f>
        <v>54081</v>
      </c>
      <c r="H237">
        <f>G237/F237*100</f>
        <v>95.544405773545577</v>
      </c>
      <c r="I237">
        <f>VLOOKUP(C237,'2016 Weekly Attendance'!$A$2:$E$33,5)</f>
        <v>96.433051251700448</v>
      </c>
      <c r="J237">
        <f>H237-I237</f>
        <v>-0.88864547815487072</v>
      </c>
    </row>
    <row r="238" spans="1:10" x14ac:dyDescent="0.35">
      <c r="A238" s="25">
        <v>2</v>
      </c>
      <c r="B238" s="25">
        <v>2016</v>
      </c>
      <c r="C238" s="24" t="s">
        <v>39</v>
      </c>
      <c r="D238" s="24" t="s">
        <v>14</v>
      </c>
      <c r="F238">
        <f>VLOOKUP(C238,'2016 Weekly Attendance'!$A$2:$B$33,2)</f>
        <v>68400</v>
      </c>
      <c r="G238">
        <f>VLOOKUP(C238,'2016 Weekly Attendance'!$A$2:$W$33,MATCH(A238,'2016 Weekly Attendance'!$A$1:$W$1))</f>
        <v>65072</v>
      </c>
      <c r="H238">
        <f>G238/F238*100</f>
        <v>95.134502923976612</v>
      </c>
      <c r="I238">
        <f>VLOOKUP(C238,'2016 Weekly Attendance'!$A$2:$E$33,5)</f>
        <v>94.024671052631575</v>
      </c>
      <c r="J238">
        <f>H238-I238</f>
        <v>1.1098318713450368</v>
      </c>
    </row>
    <row r="239" spans="1:10" x14ac:dyDescent="0.35">
      <c r="A239" s="25">
        <v>2</v>
      </c>
      <c r="B239" s="25">
        <v>2016</v>
      </c>
      <c r="C239" s="24" t="s">
        <v>37</v>
      </c>
      <c r="D239" s="24" t="s">
        <v>43</v>
      </c>
      <c r="F239">
        <f>VLOOKUP(C239,'2016 Weekly Attendance'!$A$2:$B$33,2)</f>
        <v>82500</v>
      </c>
      <c r="G239">
        <f>VLOOKUP(C239,'2016 Weekly Attendance'!$A$2:$W$33,MATCH(A239,'2016 Weekly Attendance'!$A$1:$W$1))</f>
        <v>77727</v>
      </c>
      <c r="H239">
        <f>G239/F239*100</f>
        <v>94.214545454545444</v>
      </c>
      <c r="I239">
        <f>VLOOKUP(C239,'2016 Weekly Attendance'!$A$2:$E$33,5)</f>
        <v>95.502272727272725</v>
      </c>
      <c r="J239">
        <f>H239-I239</f>
        <v>-1.287727272727281</v>
      </c>
    </row>
    <row r="240" spans="1:10" x14ac:dyDescent="0.35">
      <c r="A240" s="25">
        <v>2</v>
      </c>
      <c r="B240" s="25">
        <v>2016</v>
      </c>
      <c r="C240" s="24" t="s">
        <v>32</v>
      </c>
      <c r="D240" s="24" t="s">
        <v>31</v>
      </c>
      <c r="F240">
        <f>VLOOKUP(C240,'2016 Weekly Attendance'!$A$2:$B$33,2)</f>
        <v>65000</v>
      </c>
      <c r="G240">
        <f>VLOOKUP(C240,'2016 Weekly Attendance'!$A$2:$W$33,MATCH(A240,'2016 Weekly Attendance'!$A$1:$W$1))</f>
        <v>58466</v>
      </c>
      <c r="H240">
        <f>G240/F240*100</f>
        <v>89.947692307692307</v>
      </c>
      <c r="I240">
        <f>VLOOKUP(C240,'2016 Weekly Attendance'!$A$2:$E$33,5)</f>
        <v>93.527307692307687</v>
      </c>
      <c r="J240">
        <f>H240-I240</f>
        <v>-3.57961538461538</v>
      </c>
    </row>
    <row r="241" spans="1:10" x14ac:dyDescent="0.35">
      <c r="A241" s="25">
        <v>2</v>
      </c>
      <c r="B241" s="25">
        <v>2016</v>
      </c>
      <c r="C241" s="24" t="s">
        <v>20</v>
      </c>
      <c r="D241" s="24" t="s">
        <v>9</v>
      </c>
      <c r="F241">
        <f>VLOOKUP(C241,'2016 Weekly Attendance'!$A$2:$B$33,2)</f>
        <v>70561</v>
      </c>
      <c r="G241">
        <f>VLOOKUP(C241,'2016 Weekly Attendance'!$A$2:$W$33,MATCH(A241,'2016 Weekly Attendance'!$A$1:$W$1))</f>
        <v>52165</v>
      </c>
      <c r="H241">
        <f>G241/F241*100</f>
        <v>73.928940916370237</v>
      </c>
      <c r="I241">
        <f>VLOOKUP(C241,'2016 Weekly Attendance'!$A$2:$E$33,5)</f>
        <v>80.816066949164551</v>
      </c>
      <c r="J241">
        <f>H241-I241</f>
        <v>-6.8871260327943133</v>
      </c>
    </row>
    <row r="242" spans="1:10" x14ac:dyDescent="0.35">
      <c r="A242" s="25">
        <v>1</v>
      </c>
      <c r="B242" s="25">
        <v>2016</v>
      </c>
      <c r="C242" s="24" t="s">
        <v>28</v>
      </c>
      <c r="D242" s="24" t="s">
        <v>26</v>
      </c>
      <c r="F242">
        <f>VLOOKUP(C242,'2016 Weekly Attendance'!$A$2:$B$33,2)</f>
        <v>63400</v>
      </c>
      <c r="G242">
        <f>VLOOKUP(C242,'2016 Weekly Attendance'!$A$2:$W$33,MATCH(A242,'2016 Weekly Attendance'!$A$1:$W$1))</f>
        <v>64864</v>
      </c>
      <c r="H242">
        <f>G242/F242*100</f>
        <v>102.30914826498423</v>
      </c>
      <c r="I242">
        <f>VLOOKUP(C242,'2016 Weekly Attendance'!$A$2:$E$33,5)</f>
        <v>102.25788643533123</v>
      </c>
      <c r="J242">
        <f>H242-I242</f>
        <v>5.1261829653000746E-2</v>
      </c>
    </row>
    <row r="243" spans="1:10" x14ac:dyDescent="0.35">
      <c r="A243" s="25">
        <v>1</v>
      </c>
      <c r="B243" s="25">
        <v>2016</v>
      </c>
      <c r="C243" s="24" t="s">
        <v>22</v>
      </c>
      <c r="D243" s="24" t="s">
        <v>16</v>
      </c>
      <c r="F243">
        <f>VLOOKUP(C243,'2016 Weekly Attendance'!$A$2:$B$33,2)</f>
        <v>76125</v>
      </c>
      <c r="G243">
        <f>VLOOKUP(C243,'2016 Weekly Attendance'!$A$2:$W$33,MATCH(A243,'2016 Weekly Attendance'!$A$1:$W$1))</f>
        <v>76843</v>
      </c>
      <c r="H243">
        <f>G243/F243*100</f>
        <v>100.94318555008211</v>
      </c>
      <c r="I243">
        <f>VLOOKUP(C243,'2016 Weekly Attendance'!$A$2:$E$33,5)</f>
        <v>100.85270935960591</v>
      </c>
      <c r="J243">
        <f>H243-I243</f>
        <v>9.0476190476195484E-2</v>
      </c>
    </row>
    <row r="244" spans="1:10" x14ac:dyDescent="0.35">
      <c r="A244" s="25">
        <v>1</v>
      </c>
      <c r="B244" s="25">
        <v>2016</v>
      </c>
      <c r="C244" s="24" t="s">
        <v>38</v>
      </c>
      <c r="D244" s="24" t="s">
        <v>37</v>
      </c>
      <c r="F244">
        <f>VLOOKUP(C244,'2016 Weekly Attendance'!$A$2:$B$33,2)</f>
        <v>92500</v>
      </c>
      <c r="G244">
        <f>VLOOKUP(C244,'2016 Weekly Attendance'!$A$2:$W$33,MATCH(A244,'2016 Weekly Attendance'!$A$1:$W$1))</f>
        <v>92867</v>
      </c>
      <c r="H244">
        <f>G244/F244*100</f>
        <v>100.39675675675677</v>
      </c>
      <c r="I244">
        <f>VLOOKUP(C244,'2016 Weekly Attendance'!$A$2:$E$33,5)</f>
        <v>100.04297297297298</v>
      </c>
      <c r="J244">
        <f>H244-I244</f>
        <v>0.35378378378379693</v>
      </c>
    </row>
    <row r="245" spans="1:10" x14ac:dyDescent="0.35">
      <c r="A245" s="25">
        <v>1</v>
      </c>
      <c r="B245" s="25">
        <v>2016</v>
      </c>
      <c r="C245" s="24" t="s">
        <v>25</v>
      </c>
      <c r="D245" s="24" t="s">
        <v>33</v>
      </c>
      <c r="F245">
        <f>VLOOKUP(C245,'2016 Weekly Attendance'!$A$2:$B$33,2)</f>
        <v>71008</v>
      </c>
      <c r="G245">
        <f>VLOOKUP(C245,'2016 Weekly Attendance'!$A$2:$W$33,MATCH(A245,'2016 Weekly Attendance'!$A$1:$W$1))</f>
        <v>71104</v>
      </c>
      <c r="H245">
        <f>G245/F245*100</f>
        <v>100.13519603424965</v>
      </c>
      <c r="I245">
        <f>VLOOKUP(C245,'2016 Weekly Attendance'!$A$2:$E$33,5)</f>
        <v>100.1336117057233</v>
      </c>
      <c r="J245">
        <f>H245-I245</f>
        <v>1.5843285263485996E-3</v>
      </c>
    </row>
    <row r="246" spans="1:10" x14ac:dyDescent="0.35">
      <c r="A246" s="25">
        <v>1</v>
      </c>
      <c r="B246" s="25">
        <v>2016</v>
      </c>
      <c r="C246" s="24" t="s">
        <v>27</v>
      </c>
      <c r="D246" s="24" t="s">
        <v>35</v>
      </c>
      <c r="F246">
        <f>VLOOKUP(C246,'2016 Weekly Attendance'!$A$2:$B$33,2)</f>
        <v>69000</v>
      </c>
      <c r="G246">
        <f>VLOOKUP(C246,'2016 Weekly Attendance'!$A$2:$W$33,MATCH(A246,'2016 Weekly Attendance'!$A$1:$W$1))</f>
        <v>69012</v>
      </c>
      <c r="H246">
        <f>G246/F246*100</f>
        <v>100.01739130434784</v>
      </c>
      <c r="I246">
        <f>VLOOKUP(C246,'2016 Weekly Attendance'!$A$2:$E$33,5)</f>
        <v>100.10652173913044</v>
      </c>
      <c r="J246">
        <f>H246-I246</f>
        <v>-8.9130434782603629E-2</v>
      </c>
    </row>
    <row r="247" spans="1:10" x14ac:dyDescent="0.35">
      <c r="A247" s="25">
        <v>1</v>
      </c>
      <c r="B247" s="25">
        <v>2016</v>
      </c>
      <c r="C247" s="24" t="s">
        <v>24</v>
      </c>
      <c r="D247" s="24" t="s">
        <v>23</v>
      </c>
      <c r="F247">
        <f>VLOOKUP(C247,'2016 Weekly Attendance'!$A$2:$B$33,2)</f>
        <v>69596</v>
      </c>
      <c r="G247">
        <f>VLOOKUP(C247,'2016 Weekly Attendance'!$A$2:$W$33,MATCH(A247,'2016 Weekly Attendance'!$A$1:$W$1))</f>
        <v>69596</v>
      </c>
      <c r="H247">
        <f>G247/F247*100</f>
        <v>100</v>
      </c>
      <c r="I247">
        <f>VLOOKUP(C247,'2016 Weekly Attendance'!$A$2:$E$33,5)</f>
        <v>100</v>
      </c>
      <c r="J247">
        <f>H247-I247</f>
        <v>0</v>
      </c>
    </row>
    <row r="248" spans="1:10" x14ac:dyDescent="0.35">
      <c r="A248" s="25">
        <v>1</v>
      </c>
      <c r="B248" s="25">
        <v>2016</v>
      </c>
      <c r="C248" s="24" t="s">
        <v>43</v>
      </c>
      <c r="D248" s="24" t="s">
        <v>18</v>
      </c>
      <c r="F248">
        <f>VLOOKUP(C248,'2016 Weekly Attendance'!$A$2:$B$33,2)</f>
        <v>73208</v>
      </c>
      <c r="G248">
        <f>VLOOKUP(C248,'2016 Weekly Attendance'!$A$2:$W$33,MATCH(A248,'2016 Weekly Attendance'!$A$1:$W$1))</f>
        <v>73028</v>
      </c>
      <c r="H248">
        <f>G248/F248*100</f>
        <v>99.75412523221506</v>
      </c>
      <c r="I248">
        <f>VLOOKUP(C248,'2016 Weekly Attendance'!$A$2:$E$33,5)</f>
        <v>99.865451863184347</v>
      </c>
      <c r="J248">
        <f>H248-I248</f>
        <v>-0.11132663096928752</v>
      </c>
    </row>
    <row r="249" spans="1:10" x14ac:dyDescent="0.35">
      <c r="A249" s="25">
        <v>1</v>
      </c>
      <c r="B249" s="25">
        <v>2016</v>
      </c>
      <c r="C249" s="24" t="s">
        <v>10</v>
      </c>
      <c r="D249" s="24" t="s">
        <v>19</v>
      </c>
      <c r="F249">
        <f>VLOOKUP(C249,'2016 Weekly Attendance'!$A$2:$B$33,2)</f>
        <v>72220</v>
      </c>
      <c r="G249">
        <f>VLOOKUP(C249,'2016 Weekly Attendance'!$A$2:$W$33,MATCH(A249,'2016 Weekly Attendance'!$A$1:$W$1))</f>
        <v>71933</v>
      </c>
      <c r="H249">
        <f>G249/F249*100</f>
        <v>99.602603157020226</v>
      </c>
      <c r="I249">
        <f>VLOOKUP(C249,'2016 Weekly Attendance'!$A$2:$E$33,5)</f>
        <v>99.513119634450291</v>
      </c>
      <c r="J249">
        <f>H249-I249</f>
        <v>8.9483522569935303E-2</v>
      </c>
    </row>
    <row r="250" spans="1:10" x14ac:dyDescent="0.35">
      <c r="A250" s="25">
        <v>1</v>
      </c>
      <c r="B250" s="25">
        <v>2016</v>
      </c>
      <c r="C250" s="24" t="s">
        <v>40</v>
      </c>
      <c r="D250" s="24" t="s">
        <v>32</v>
      </c>
      <c r="F250">
        <f>VLOOKUP(C250,'2016 Weekly Attendance'!$A$2:$B$33,2)</f>
        <v>67000</v>
      </c>
      <c r="G250">
        <f>VLOOKUP(C250,'2016 Weekly Attendance'!$A$2:$W$33,MATCH(A250,'2016 Weekly Attendance'!$A$1:$W$1))</f>
        <v>65566</v>
      </c>
      <c r="H250">
        <f>G250/F250*100</f>
        <v>97.859701492537312</v>
      </c>
      <c r="I250">
        <f>VLOOKUP(C250,'2016 Weekly Attendance'!$A$2:$E$33,5)</f>
        <v>97.834514925373142</v>
      </c>
      <c r="J250">
        <f>H250-I250</f>
        <v>2.518656716416956E-2</v>
      </c>
    </row>
    <row r="251" spans="1:10" x14ac:dyDescent="0.35">
      <c r="A251" s="25">
        <v>1</v>
      </c>
      <c r="B251" s="25">
        <v>2016</v>
      </c>
      <c r="C251" s="24" t="s">
        <v>29</v>
      </c>
      <c r="D251" s="24" t="s">
        <v>13</v>
      </c>
      <c r="F251">
        <f>VLOOKUP(C251,'2016 Weekly Attendance'!$A$2:$B$33,2)</f>
        <v>71750</v>
      </c>
      <c r="G251">
        <f>VLOOKUP(C251,'2016 Weekly Attendance'!$A$2:$W$33,MATCH(A251,'2016 Weekly Attendance'!$A$1:$W$1))</f>
        <v>70178</v>
      </c>
      <c r="H251">
        <f>G251/F251*100</f>
        <v>97.809059233449474</v>
      </c>
      <c r="I251">
        <f>VLOOKUP(C251,'2016 Weekly Attendance'!$A$2:$E$33,5)</f>
        <v>97.809059233449474</v>
      </c>
      <c r="J251">
        <f>H251-I251</f>
        <v>0</v>
      </c>
    </row>
    <row r="252" spans="1:10" x14ac:dyDescent="0.35">
      <c r="A252" s="25">
        <v>1</v>
      </c>
      <c r="B252" s="25">
        <v>2016</v>
      </c>
      <c r="C252" s="24" t="s">
        <v>42</v>
      </c>
      <c r="D252" s="24" t="s">
        <v>15</v>
      </c>
      <c r="F252">
        <f>VLOOKUP(C252,'2016 Weekly Attendance'!$A$2:$B$33,2)</f>
        <v>71228</v>
      </c>
      <c r="G252">
        <f>VLOOKUP(C252,'2016 Weekly Attendance'!$A$2:$W$33,MATCH(A252,'2016 Weekly Attendance'!$A$1:$W$1))</f>
        <v>69382</v>
      </c>
      <c r="H252">
        <f>G252/F252*100</f>
        <v>97.408322569775933</v>
      </c>
      <c r="I252">
        <f>VLOOKUP(C252,'2016 Weekly Attendance'!$A$2:$E$33,5)</f>
        <v>98.275607907002865</v>
      </c>
      <c r="J252">
        <f>H252-I252</f>
        <v>-0.86728533722693157</v>
      </c>
    </row>
    <row r="253" spans="1:10" x14ac:dyDescent="0.35">
      <c r="A253" s="25">
        <v>1</v>
      </c>
      <c r="B253" s="25">
        <v>2016</v>
      </c>
      <c r="C253" s="24" t="s">
        <v>34</v>
      </c>
      <c r="D253" s="24" t="s">
        <v>39</v>
      </c>
      <c r="F253">
        <f>VLOOKUP(C253,'2016 Weekly Attendance'!$A$2:$B$33,2)</f>
        <v>82000</v>
      </c>
      <c r="G253">
        <f>VLOOKUP(C253,'2016 Weekly Attendance'!$A$2:$W$33,MATCH(A253,'2016 Weekly Attendance'!$A$1:$W$1))</f>
        <v>79124</v>
      </c>
      <c r="H253">
        <f>G253/F253*100</f>
        <v>96.492682926829261</v>
      </c>
      <c r="I253">
        <f>VLOOKUP(C253,'2016 Weekly Attendance'!$A$2:$E$33,5)</f>
        <v>95.492682926829261</v>
      </c>
      <c r="J253">
        <f>H253-I253</f>
        <v>1</v>
      </c>
    </row>
    <row r="254" spans="1:10" x14ac:dyDescent="0.35">
      <c r="A254" s="25">
        <v>1</v>
      </c>
      <c r="B254" s="25">
        <v>2016</v>
      </c>
      <c r="C254" s="24" t="s">
        <v>21</v>
      </c>
      <c r="D254" s="24" t="s">
        <v>20</v>
      </c>
      <c r="F254">
        <f>VLOOKUP(C254,'2016 Weekly Attendance'!$A$2:$B$33,2)</f>
        <v>76416</v>
      </c>
      <c r="G254">
        <f>VLOOKUP(C254,'2016 Weekly Attendance'!$A$2:$W$33,MATCH(A254,'2016 Weekly Attendance'!$A$1:$W$1))</f>
        <v>73238</v>
      </c>
      <c r="H254">
        <f>G254/F254*100</f>
        <v>95.841185092127304</v>
      </c>
      <c r="I254">
        <f>VLOOKUP(C254,'2016 Weekly Attendance'!$A$2:$E$33,5)</f>
        <v>95.958961474036855</v>
      </c>
      <c r="J254">
        <f>H254-I254</f>
        <v>-0.11777638190955031</v>
      </c>
    </row>
    <row r="255" spans="1:10" x14ac:dyDescent="0.35">
      <c r="A255" s="25">
        <v>1</v>
      </c>
      <c r="B255" s="25">
        <v>2016</v>
      </c>
      <c r="C255" s="24" t="s">
        <v>36</v>
      </c>
      <c r="D255" s="24" t="s">
        <v>14</v>
      </c>
      <c r="F255">
        <f>VLOOKUP(C255,'2016 Weekly Attendance'!$A$2:$B$33,2)</f>
        <v>82500</v>
      </c>
      <c r="G255">
        <f>VLOOKUP(C255,'2016 Weekly Attendance'!$A$2:$W$33,MATCH(A255,'2016 Weekly Attendance'!$A$1:$W$1))</f>
        <v>78160</v>
      </c>
      <c r="H255">
        <f>G255/F255*100</f>
        <v>94.739393939393935</v>
      </c>
      <c r="I255">
        <f>VLOOKUP(C255,'2016 Weekly Attendance'!$A$2:$E$33,5)</f>
        <v>94.739393939393935</v>
      </c>
      <c r="J255">
        <f>H255-I255</f>
        <v>0</v>
      </c>
    </row>
    <row r="256" spans="1:10" x14ac:dyDescent="0.35">
      <c r="A256" s="25">
        <v>1</v>
      </c>
      <c r="B256" s="25">
        <v>2016</v>
      </c>
      <c r="C256" s="24" t="s">
        <v>31</v>
      </c>
      <c r="D256" s="24" t="s">
        <v>30</v>
      </c>
      <c r="F256">
        <f>VLOOKUP(C256,'2016 Weekly Attendance'!$A$2:$B$33,2)</f>
        <v>69143</v>
      </c>
      <c r="G256">
        <f>VLOOKUP(C256,'2016 Weekly Attendance'!$A$2:$W$33,MATCH(A256,'2016 Weekly Attendance'!$A$1:$W$1))</f>
        <v>63816</v>
      </c>
      <c r="H256">
        <f>G256/F256*100</f>
        <v>92.295677075047365</v>
      </c>
      <c r="I256">
        <f>VLOOKUP(C256,'2016 Weekly Attendance'!$A$2:$E$33,5)</f>
        <v>93.515070216797071</v>
      </c>
      <c r="J256">
        <f>H256-I256</f>
        <v>-1.2193931417497055</v>
      </c>
    </row>
    <row r="257" spans="1:10" x14ac:dyDescent="0.35">
      <c r="A257" s="25">
        <v>1</v>
      </c>
      <c r="B257" s="25">
        <v>2016</v>
      </c>
      <c r="C257" s="24" t="s">
        <v>9</v>
      </c>
      <c r="D257" s="24" t="s">
        <v>41</v>
      </c>
      <c r="F257">
        <f>VLOOKUP(C257,'2016 Weekly Attendance'!$A$2:$B$33,2)</f>
        <v>69132</v>
      </c>
      <c r="G257">
        <f>VLOOKUP(C257,'2016 Weekly Attendance'!$A$2:$W$33,MATCH(A257,'2016 Weekly Attendance'!$A$1:$W$1))</f>
        <v>63179</v>
      </c>
      <c r="H257">
        <f>G257/F257*100</f>
        <v>91.388937105826543</v>
      </c>
      <c r="I257">
        <f>VLOOKUP(C257,'2016 Weekly Attendance'!$A$2:$E$33,5)</f>
        <v>89.561170762351111</v>
      </c>
      <c r="J257">
        <f>H257-I257</f>
        <v>1.8277663434754317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4FDA-54AA-4EF5-ADEB-B741F137BF76}">
  <dimension ref="A1:W33"/>
  <sheetViews>
    <sheetView workbookViewId="0">
      <pane ySplit="1" topLeftCell="A19" activePane="bottomLeft" state="frozen"/>
      <selection pane="bottomLeft" activeCell="W34" sqref="W34"/>
    </sheetView>
  </sheetViews>
  <sheetFormatPr defaultRowHeight="14.5" x14ac:dyDescent="0.35"/>
  <cols>
    <col min="1" max="1" width="20.08984375" style="27" bestFit="1" customWidth="1"/>
    <col min="2" max="2" width="8.7265625" style="27"/>
    <col min="3" max="3" width="8.90625" style="27" bestFit="1" customWidth="1"/>
    <col min="4" max="4" width="8.81640625" style="27" bestFit="1" customWidth="1"/>
    <col min="5" max="5" width="8.81640625" style="27" customWidth="1"/>
    <col min="6" max="23" width="8.81640625" style="27" bestFit="1" customWidth="1"/>
    <col min="24" max="16384" width="8.7265625" style="27"/>
  </cols>
  <sheetData>
    <row r="1" spans="1:23" x14ac:dyDescent="0.35">
      <c r="A1" s="1" t="s">
        <v>44</v>
      </c>
      <c r="B1" s="1" t="s">
        <v>3</v>
      </c>
      <c r="C1" s="9" t="s">
        <v>45</v>
      </c>
      <c r="D1" s="9" t="s">
        <v>46</v>
      </c>
      <c r="E1" s="9" t="s">
        <v>47</v>
      </c>
      <c r="F1" s="9" t="s">
        <v>48</v>
      </c>
      <c r="G1" s="9">
        <v>1</v>
      </c>
      <c r="H1" s="9">
        <v>2</v>
      </c>
      <c r="I1" s="9">
        <v>3</v>
      </c>
      <c r="J1" s="9">
        <v>4</v>
      </c>
      <c r="K1" s="9">
        <v>5</v>
      </c>
      <c r="L1" s="9">
        <v>6</v>
      </c>
      <c r="M1" s="9">
        <v>7</v>
      </c>
      <c r="N1" s="9">
        <v>8</v>
      </c>
      <c r="O1" s="9">
        <v>9</v>
      </c>
      <c r="P1" s="9">
        <v>10</v>
      </c>
      <c r="Q1" s="9">
        <v>11</v>
      </c>
      <c r="R1" s="9">
        <v>12</v>
      </c>
      <c r="S1" s="9">
        <v>13</v>
      </c>
      <c r="T1" s="9">
        <v>14</v>
      </c>
      <c r="U1" s="9">
        <v>15</v>
      </c>
      <c r="V1" s="9">
        <v>16</v>
      </c>
      <c r="W1" s="9">
        <v>17</v>
      </c>
    </row>
    <row r="2" spans="1:23" x14ac:dyDescent="0.35">
      <c r="A2" s="3" t="s">
        <v>28</v>
      </c>
      <c r="B2" s="4">
        <v>63400</v>
      </c>
      <c r="C2" s="12">
        <v>1028446</v>
      </c>
      <c r="D2" s="12">
        <v>513487</v>
      </c>
      <c r="E2" s="16">
        <f>D2/(B2*8)*100</f>
        <v>101.23955047318611</v>
      </c>
      <c r="F2" s="12">
        <v>514959</v>
      </c>
      <c r="G2" s="35">
        <v>62903</v>
      </c>
      <c r="H2" s="35">
        <v>62351</v>
      </c>
      <c r="I2" s="35">
        <v>63663</v>
      </c>
      <c r="J2" s="35">
        <v>63146</v>
      </c>
      <c r="K2" s="35">
        <v>60816</v>
      </c>
      <c r="L2" s="35">
        <v>63846</v>
      </c>
      <c r="M2" s="35">
        <v>64722</v>
      </c>
      <c r="N2" s="35">
        <v>67431</v>
      </c>
      <c r="O2" s="13" t="s">
        <v>49</v>
      </c>
      <c r="P2" s="35">
        <v>69005</v>
      </c>
      <c r="Q2" s="35">
        <v>64745</v>
      </c>
      <c r="R2" s="35">
        <v>70799</v>
      </c>
      <c r="S2" s="35">
        <v>51115</v>
      </c>
      <c r="T2" s="35">
        <v>64784</v>
      </c>
      <c r="U2" s="35">
        <v>69596</v>
      </c>
      <c r="V2" s="35">
        <v>64878</v>
      </c>
      <c r="W2" s="35">
        <v>64646</v>
      </c>
    </row>
    <row r="3" spans="1:23" x14ac:dyDescent="0.35">
      <c r="A3" s="3" t="s">
        <v>42</v>
      </c>
      <c r="B3" s="4">
        <v>71228</v>
      </c>
      <c r="C3" s="12">
        <v>1134671</v>
      </c>
      <c r="D3" s="12">
        <v>562845</v>
      </c>
      <c r="E3" s="16">
        <f t="shared" ref="E3:E33" si="0">D3/(B3*8)*100</f>
        <v>98.775235862301344</v>
      </c>
      <c r="F3" s="12">
        <v>571826</v>
      </c>
      <c r="G3" s="35">
        <v>70516</v>
      </c>
      <c r="H3" s="35">
        <v>77678</v>
      </c>
      <c r="I3" s="35">
        <v>90345</v>
      </c>
      <c r="J3" s="35">
        <v>69904</v>
      </c>
      <c r="K3" s="35">
        <v>70178</v>
      </c>
      <c r="L3" s="35">
        <v>73018</v>
      </c>
      <c r="M3" s="35">
        <v>63329</v>
      </c>
      <c r="N3" s="35">
        <v>70524</v>
      </c>
      <c r="O3" s="35">
        <v>70799</v>
      </c>
      <c r="P3" s="13" t="s">
        <v>49</v>
      </c>
      <c r="Q3" s="35">
        <v>70433</v>
      </c>
      <c r="R3" s="35">
        <v>70610</v>
      </c>
      <c r="S3" s="35">
        <v>58221</v>
      </c>
      <c r="T3" s="35">
        <v>74420</v>
      </c>
      <c r="U3" s="35">
        <v>64016</v>
      </c>
      <c r="V3" s="35">
        <v>70981</v>
      </c>
      <c r="W3" s="35">
        <v>69699</v>
      </c>
    </row>
    <row r="4" spans="1:23" x14ac:dyDescent="0.35">
      <c r="A4" s="3" t="s">
        <v>25</v>
      </c>
      <c r="B4" s="4">
        <v>71008</v>
      </c>
      <c r="C4" s="12">
        <v>1083919</v>
      </c>
      <c r="D4" s="12">
        <v>568018</v>
      </c>
      <c r="E4" s="16">
        <f t="shared" si="0"/>
        <v>99.99190232086525</v>
      </c>
      <c r="F4" s="12">
        <v>515901</v>
      </c>
      <c r="G4" s="35">
        <v>76798</v>
      </c>
      <c r="H4" s="35">
        <v>53500</v>
      </c>
      <c r="I4" s="35">
        <v>70970</v>
      </c>
      <c r="J4" s="35">
        <v>63929</v>
      </c>
      <c r="K4" s="35">
        <v>71046</v>
      </c>
      <c r="L4" s="35">
        <v>70799</v>
      </c>
      <c r="M4" s="35">
        <v>64722</v>
      </c>
      <c r="N4" s="35">
        <v>70829</v>
      </c>
      <c r="O4" s="13" t="s">
        <v>49</v>
      </c>
      <c r="P4" s="35">
        <v>70837</v>
      </c>
      <c r="Q4" s="35">
        <v>71105</v>
      </c>
      <c r="R4" s="35">
        <v>64380</v>
      </c>
      <c r="S4" s="35">
        <v>64519</v>
      </c>
      <c r="T4" s="35">
        <v>71179</v>
      </c>
      <c r="U4" s="35">
        <v>70791</v>
      </c>
      <c r="V4" s="35">
        <v>71261</v>
      </c>
      <c r="W4" s="35">
        <v>57254</v>
      </c>
    </row>
    <row r="5" spans="1:23" x14ac:dyDescent="0.35">
      <c r="A5" s="3" t="s">
        <v>33</v>
      </c>
      <c r="B5" s="4">
        <v>71608</v>
      </c>
      <c r="C5" s="12">
        <v>1140809</v>
      </c>
      <c r="D5" s="12">
        <v>559047</v>
      </c>
      <c r="E5" s="16">
        <f t="shared" si="0"/>
        <v>97.588083733661051</v>
      </c>
      <c r="F5" s="12">
        <v>581762</v>
      </c>
      <c r="G5" s="35">
        <v>70319</v>
      </c>
      <c r="H5" s="35">
        <v>70858</v>
      </c>
      <c r="I5" s="35">
        <v>64869</v>
      </c>
      <c r="J5" s="35">
        <v>70677</v>
      </c>
      <c r="K5" s="35">
        <v>65670</v>
      </c>
      <c r="L5" s="35">
        <v>69593</v>
      </c>
      <c r="M5" s="35">
        <v>84021</v>
      </c>
      <c r="N5" s="13" t="s">
        <v>49</v>
      </c>
      <c r="O5" s="35">
        <v>70214</v>
      </c>
      <c r="P5" s="35">
        <v>78160</v>
      </c>
      <c r="Q5" s="35">
        <v>66829</v>
      </c>
      <c r="R5" s="35">
        <v>72493</v>
      </c>
      <c r="S5" s="35">
        <v>68544</v>
      </c>
      <c r="T5" s="35">
        <v>69596</v>
      </c>
      <c r="U5" s="35">
        <v>80124</v>
      </c>
      <c r="V5" s="35">
        <v>70172</v>
      </c>
      <c r="W5" s="35">
        <v>68670</v>
      </c>
    </row>
    <row r="6" spans="1:23" x14ac:dyDescent="0.35">
      <c r="A6" s="3" t="s">
        <v>16</v>
      </c>
      <c r="B6" s="4">
        <v>75523</v>
      </c>
      <c r="C6" s="12">
        <v>1157689</v>
      </c>
      <c r="D6" s="12">
        <v>592454</v>
      </c>
      <c r="E6" s="16">
        <f t="shared" si="0"/>
        <v>98.058538458482843</v>
      </c>
      <c r="F6" s="12">
        <v>565235</v>
      </c>
      <c r="G6" s="35">
        <v>60733</v>
      </c>
      <c r="H6" s="35">
        <v>73254</v>
      </c>
      <c r="I6" s="35">
        <v>73402</v>
      </c>
      <c r="J6" s="35">
        <v>57468</v>
      </c>
      <c r="K6" s="13" t="s">
        <v>49</v>
      </c>
      <c r="L6" s="35">
        <v>69020</v>
      </c>
      <c r="M6" s="35">
        <v>74194</v>
      </c>
      <c r="N6" s="35">
        <v>74136</v>
      </c>
      <c r="O6" s="35">
        <v>74461</v>
      </c>
      <c r="P6" s="35">
        <v>63591</v>
      </c>
      <c r="Q6" s="35">
        <v>74418</v>
      </c>
      <c r="R6" s="35">
        <v>90909</v>
      </c>
      <c r="S6" s="35">
        <v>73097</v>
      </c>
      <c r="T6" s="35">
        <v>74420</v>
      </c>
      <c r="U6" s="35">
        <v>79436</v>
      </c>
      <c r="V6" s="35">
        <v>70981</v>
      </c>
      <c r="W6" s="35">
        <v>74169</v>
      </c>
    </row>
    <row r="7" spans="1:23" x14ac:dyDescent="0.35">
      <c r="A7" s="3" t="s">
        <v>19</v>
      </c>
      <c r="B7" s="4">
        <v>61500</v>
      </c>
      <c r="C7" s="12">
        <v>1020065</v>
      </c>
      <c r="D7" s="12">
        <v>496287</v>
      </c>
      <c r="E7" s="16">
        <f t="shared" si="0"/>
        <v>100.87134146341464</v>
      </c>
      <c r="F7" s="12">
        <v>523778</v>
      </c>
      <c r="G7" s="35">
        <v>62442</v>
      </c>
      <c r="H7" s="35">
        <v>62351</v>
      </c>
      <c r="I7" s="35">
        <v>69002</v>
      </c>
      <c r="J7" s="35">
        <v>62409</v>
      </c>
      <c r="K7" s="35">
        <v>75799</v>
      </c>
      <c r="L7" s="35">
        <v>57648</v>
      </c>
      <c r="M7" s="13" t="s">
        <v>49</v>
      </c>
      <c r="N7" s="35">
        <v>62311</v>
      </c>
      <c r="O7" s="35">
        <v>68033</v>
      </c>
      <c r="P7" s="35">
        <v>58653</v>
      </c>
      <c r="Q7" s="35">
        <v>62483</v>
      </c>
      <c r="R7" s="35">
        <v>78488</v>
      </c>
      <c r="S7" s="35">
        <v>62088</v>
      </c>
      <c r="T7" s="35">
        <v>61026</v>
      </c>
      <c r="U7" s="35">
        <v>52421</v>
      </c>
      <c r="V7" s="35">
        <v>63734</v>
      </c>
      <c r="W7" s="35">
        <v>61177</v>
      </c>
    </row>
    <row r="8" spans="1:23" x14ac:dyDescent="0.35">
      <c r="A8" s="3" t="s">
        <v>14</v>
      </c>
      <c r="B8" s="4">
        <v>65515</v>
      </c>
      <c r="C8" s="12">
        <v>1028118</v>
      </c>
      <c r="D8" s="12">
        <v>491118</v>
      </c>
      <c r="E8" s="16">
        <f t="shared" si="0"/>
        <v>93.70335037777609</v>
      </c>
      <c r="F8" s="12">
        <v>537000</v>
      </c>
      <c r="G8" s="35">
        <v>54500</v>
      </c>
      <c r="H8" s="35">
        <v>57579</v>
      </c>
      <c r="I8" s="35">
        <v>70970</v>
      </c>
      <c r="J8" s="35">
        <v>57498</v>
      </c>
      <c r="K8" s="35">
        <v>65004</v>
      </c>
      <c r="L8" s="35">
        <v>69593</v>
      </c>
      <c r="M8" s="13" t="s">
        <v>49</v>
      </c>
      <c r="N8" s="35">
        <v>64750</v>
      </c>
      <c r="O8" s="35">
        <v>65816</v>
      </c>
      <c r="P8" s="35">
        <v>61381</v>
      </c>
      <c r="Q8" s="35">
        <v>64745</v>
      </c>
      <c r="R8" s="35">
        <v>61022</v>
      </c>
      <c r="S8" s="35">
        <v>64775</v>
      </c>
      <c r="T8" s="35">
        <v>65564</v>
      </c>
      <c r="U8" s="35">
        <v>70799</v>
      </c>
      <c r="V8" s="35">
        <v>76868</v>
      </c>
      <c r="W8" s="35">
        <v>57254</v>
      </c>
    </row>
    <row r="9" spans="1:23" x14ac:dyDescent="0.35">
      <c r="A9" s="3" t="s">
        <v>23</v>
      </c>
      <c r="B9" s="4">
        <v>67895</v>
      </c>
      <c r="C9" s="12">
        <v>1062262</v>
      </c>
      <c r="D9" s="12">
        <v>529488</v>
      </c>
      <c r="E9" s="16">
        <f t="shared" si="0"/>
        <v>97.482877973341189</v>
      </c>
      <c r="F9" s="12">
        <v>532774</v>
      </c>
      <c r="G9" s="35">
        <v>78160</v>
      </c>
      <c r="H9" s="35">
        <v>67431</v>
      </c>
      <c r="I9" s="35">
        <v>67431</v>
      </c>
      <c r="J9" s="35">
        <v>63710</v>
      </c>
      <c r="K9" s="35">
        <v>71046</v>
      </c>
      <c r="L9" s="35">
        <v>67431</v>
      </c>
      <c r="M9" s="35">
        <v>51523</v>
      </c>
      <c r="N9" s="35">
        <v>67431</v>
      </c>
      <c r="O9" s="35">
        <v>65816</v>
      </c>
      <c r="P9" s="35">
        <v>64402</v>
      </c>
      <c r="Q9" s="13" t="s">
        <v>49</v>
      </c>
      <c r="R9" s="35">
        <v>64380</v>
      </c>
      <c r="S9" s="35">
        <v>64775</v>
      </c>
      <c r="T9" s="35">
        <v>63916</v>
      </c>
      <c r="U9" s="35">
        <v>69002</v>
      </c>
      <c r="V9" s="35">
        <v>69115</v>
      </c>
      <c r="W9" s="35">
        <v>66693</v>
      </c>
    </row>
    <row r="10" spans="1:23" x14ac:dyDescent="0.35">
      <c r="A10" s="3" t="s">
        <v>38</v>
      </c>
      <c r="B10" s="4">
        <f>(80000+105000)/(2)</f>
        <v>92500</v>
      </c>
      <c r="C10" s="12">
        <v>1312509</v>
      </c>
      <c r="D10" s="12">
        <v>731672</v>
      </c>
      <c r="E10" s="16">
        <f t="shared" si="0"/>
        <v>98.874594594594583</v>
      </c>
      <c r="F10" s="12">
        <v>580837</v>
      </c>
      <c r="G10" s="35">
        <v>93579</v>
      </c>
      <c r="H10" s="35">
        <v>69296</v>
      </c>
      <c r="I10" s="35">
        <v>90345</v>
      </c>
      <c r="J10" s="35">
        <v>73009</v>
      </c>
      <c r="K10" s="35">
        <v>93054</v>
      </c>
      <c r="L10" s="13" t="s">
        <v>49</v>
      </c>
      <c r="M10" s="35">
        <v>80319</v>
      </c>
      <c r="N10" s="35">
        <v>91486</v>
      </c>
      <c r="O10" s="35">
        <v>91827</v>
      </c>
      <c r="P10" s="35">
        <v>64113</v>
      </c>
      <c r="Q10" s="35">
        <v>65115</v>
      </c>
      <c r="R10" s="35">
        <v>90909</v>
      </c>
      <c r="S10" s="35">
        <v>80444</v>
      </c>
      <c r="T10" s="35">
        <v>78369</v>
      </c>
      <c r="U10" s="35">
        <v>90345</v>
      </c>
      <c r="V10" s="35">
        <v>70172</v>
      </c>
      <c r="W10" s="35">
        <v>90127</v>
      </c>
    </row>
    <row r="11" spans="1:23" x14ac:dyDescent="0.35">
      <c r="A11" s="3" t="s">
        <v>22</v>
      </c>
      <c r="B11" s="4">
        <v>76125</v>
      </c>
      <c r="C11" s="12">
        <v>1141878</v>
      </c>
      <c r="D11" s="12">
        <v>615381</v>
      </c>
      <c r="E11" s="16">
        <f t="shared" si="0"/>
        <v>101.04778325123154</v>
      </c>
      <c r="F11" s="12">
        <v>526497</v>
      </c>
      <c r="G11" s="35">
        <v>76798</v>
      </c>
      <c r="H11" s="35">
        <v>76404</v>
      </c>
      <c r="I11" s="35">
        <v>62920</v>
      </c>
      <c r="J11" s="35">
        <v>77029</v>
      </c>
      <c r="K11" s="35">
        <v>54500</v>
      </c>
      <c r="L11" s="35">
        <v>67431</v>
      </c>
      <c r="M11" s="13" t="s">
        <v>49</v>
      </c>
      <c r="N11" s="35">
        <v>77075</v>
      </c>
      <c r="O11" s="35">
        <v>66894</v>
      </c>
      <c r="P11" s="35">
        <v>76973</v>
      </c>
      <c r="Q11" s="35">
        <v>62483</v>
      </c>
      <c r="R11" s="35">
        <v>76970</v>
      </c>
      <c r="S11" s="35">
        <v>68631</v>
      </c>
      <c r="T11" s="35">
        <v>76824</v>
      </c>
      <c r="U11" s="35">
        <v>67234</v>
      </c>
      <c r="V11" s="35">
        <v>76868</v>
      </c>
      <c r="W11" s="35">
        <v>76844</v>
      </c>
    </row>
    <row r="12" spans="1:23" x14ac:dyDescent="0.35">
      <c r="A12" s="3" t="s">
        <v>32</v>
      </c>
      <c r="B12" s="4">
        <v>65000</v>
      </c>
      <c r="C12" s="12">
        <v>1025745</v>
      </c>
      <c r="D12" s="12">
        <v>490782</v>
      </c>
      <c r="E12" s="16">
        <f t="shared" si="0"/>
        <v>94.381153846153836</v>
      </c>
      <c r="F12" s="12">
        <v>534963</v>
      </c>
      <c r="G12" s="35">
        <v>66093</v>
      </c>
      <c r="H12" s="35">
        <v>52319</v>
      </c>
      <c r="I12" s="35">
        <v>62920</v>
      </c>
      <c r="J12" s="35">
        <v>69005</v>
      </c>
      <c r="K12" s="35">
        <v>60816</v>
      </c>
      <c r="L12" s="35">
        <v>57648</v>
      </c>
      <c r="M12" s="35">
        <v>60231</v>
      </c>
      <c r="N12" s="35">
        <v>83624</v>
      </c>
      <c r="O12" s="13" t="s">
        <v>49</v>
      </c>
      <c r="P12" s="35">
        <v>78526</v>
      </c>
      <c r="Q12" s="35">
        <v>60202</v>
      </c>
      <c r="R12" s="35">
        <v>64445</v>
      </c>
      <c r="S12" s="35">
        <v>63207</v>
      </c>
      <c r="T12" s="35">
        <v>51202</v>
      </c>
      <c r="U12" s="35">
        <v>73017</v>
      </c>
      <c r="V12" s="35">
        <v>61313</v>
      </c>
      <c r="W12" s="35">
        <v>61177</v>
      </c>
    </row>
    <row r="13" spans="1:23" x14ac:dyDescent="0.35">
      <c r="A13" s="3" t="s">
        <v>41</v>
      </c>
      <c r="B13" s="4">
        <v>81441</v>
      </c>
      <c r="C13" s="12">
        <v>1147786</v>
      </c>
      <c r="D13" s="12">
        <v>627308</v>
      </c>
      <c r="E13" s="16">
        <f t="shared" si="0"/>
        <v>96.282584938790038</v>
      </c>
      <c r="F13" s="12">
        <v>520478</v>
      </c>
      <c r="G13" s="35">
        <v>62442</v>
      </c>
      <c r="H13" s="35">
        <v>78433</v>
      </c>
      <c r="I13" s="35">
        <v>78214</v>
      </c>
      <c r="J13" s="35">
        <v>70799</v>
      </c>
      <c r="K13" s="35">
        <v>78432</v>
      </c>
      <c r="L13" s="35">
        <v>78434</v>
      </c>
      <c r="M13" s="13" t="s">
        <v>49</v>
      </c>
      <c r="N13" s="35">
        <v>77075</v>
      </c>
      <c r="O13" s="35">
        <v>74461</v>
      </c>
      <c r="P13" s="35">
        <v>78526</v>
      </c>
      <c r="Q13" s="35">
        <v>52529</v>
      </c>
      <c r="R13" s="35">
        <v>78488</v>
      </c>
      <c r="S13" s="35">
        <v>63207</v>
      </c>
      <c r="T13" s="35">
        <v>78369</v>
      </c>
      <c r="U13" s="35">
        <v>55087</v>
      </c>
      <c r="V13" s="35">
        <v>64878</v>
      </c>
      <c r="W13" s="35">
        <v>78412</v>
      </c>
    </row>
    <row r="14" spans="1:23" x14ac:dyDescent="0.35">
      <c r="A14" s="3" t="s">
        <v>10</v>
      </c>
      <c r="B14" s="4">
        <v>72220</v>
      </c>
      <c r="C14" s="12">
        <v>1098814</v>
      </c>
      <c r="D14" s="12">
        <v>574159</v>
      </c>
      <c r="E14" s="16">
        <f t="shared" si="0"/>
        <v>99.376730822486849</v>
      </c>
      <c r="F14" s="12">
        <v>524655</v>
      </c>
      <c r="G14" s="35">
        <v>71776</v>
      </c>
      <c r="H14" s="35">
        <v>73254</v>
      </c>
      <c r="I14" s="35">
        <v>71718</v>
      </c>
      <c r="J14" s="35">
        <v>69904</v>
      </c>
      <c r="K14" s="35">
        <v>71732</v>
      </c>
      <c r="L14" s="35">
        <v>58085</v>
      </c>
      <c r="M14" s="35">
        <v>65251</v>
      </c>
      <c r="N14" s="35">
        <v>71630</v>
      </c>
      <c r="O14" s="13" t="s">
        <v>49</v>
      </c>
      <c r="P14" s="35">
        <v>61381</v>
      </c>
      <c r="Q14" s="35">
        <v>71718</v>
      </c>
      <c r="R14" s="35">
        <v>71778</v>
      </c>
      <c r="S14" s="35">
        <v>68544</v>
      </c>
      <c r="T14" s="35">
        <v>71908</v>
      </c>
      <c r="U14" s="35">
        <v>66083</v>
      </c>
      <c r="V14" s="35">
        <v>62153</v>
      </c>
      <c r="W14" s="35">
        <v>71899</v>
      </c>
    </row>
    <row r="15" spans="1:23" x14ac:dyDescent="0.35">
      <c r="A15" s="3" t="s">
        <v>40</v>
      </c>
      <c r="B15" s="4">
        <v>67000</v>
      </c>
      <c r="C15" s="12">
        <v>1067476</v>
      </c>
      <c r="D15" s="12">
        <v>528381</v>
      </c>
      <c r="E15" s="16">
        <f t="shared" si="0"/>
        <v>98.578544776119401</v>
      </c>
      <c r="F15" s="12">
        <v>539095</v>
      </c>
      <c r="G15" s="35">
        <v>70319</v>
      </c>
      <c r="H15" s="35">
        <v>65220</v>
      </c>
      <c r="I15" s="35">
        <v>65920</v>
      </c>
      <c r="J15" s="35">
        <v>65609</v>
      </c>
      <c r="K15" s="35">
        <v>71732</v>
      </c>
      <c r="L15" s="35">
        <v>66726</v>
      </c>
      <c r="M15" s="35">
        <v>66420</v>
      </c>
      <c r="N15" s="35">
        <v>74136</v>
      </c>
      <c r="O15" s="35">
        <v>66894</v>
      </c>
      <c r="P15" s="13" t="s">
        <v>49</v>
      </c>
      <c r="Q15" s="35">
        <v>70433</v>
      </c>
      <c r="R15" s="35">
        <v>65696</v>
      </c>
      <c r="S15" s="35">
        <v>58701</v>
      </c>
      <c r="T15" s="35">
        <v>62372</v>
      </c>
      <c r="U15" s="35">
        <v>66083</v>
      </c>
      <c r="V15" s="35">
        <v>65482</v>
      </c>
      <c r="W15" s="35">
        <v>65733</v>
      </c>
    </row>
    <row r="16" spans="1:23" x14ac:dyDescent="0.35">
      <c r="A16" s="3" t="s">
        <v>9</v>
      </c>
      <c r="B16" s="4">
        <v>69132</v>
      </c>
      <c r="C16" s="12">
        <v>1056511</v>
      </c>
      <c r="D16" s="12">
        <v>514268</v>
      </c>
      <c r="E16" s="16">
        <f>(D16-M16)/(B16*7)*100</f>
        <v>88.907969019928743</v>
      </c>
      <c r="F16" s="12">
        <v>542243</v>
      </c>
      <c r="G16" s="35">
        <v>60733</v>
      </c>
      <c r="H16" s="35">
        <v>65443</v>
      </c>
      <c r="I16" s="35">
        <v>66829</v>
      </c>
      <c r="J16" s="35">
        <v>65609</v>
      </c>
      <c r="K16" s="35">
        <v>58490</v>
      </c>
      <c r="L16" s="35">
        <v>58085</v>
      </c>
      <c r="M16" s="35">
        <v>84021</v>
      </c>
      <c r="N16" s="13" t="s">
        <v>49</v>
      </c>
      <c r="O16" s="35">
        <v>78160</v>
      </c>
      <c r="P16" s="35">
        <v>70837</v>
      </c>
      <c r="Q16" s="35">
        <v>60121</v>
      </c>
      <c r="R16" s="35">
        <v>59477</v>
      </c>
      <c r="S16" s="35">
        <v>57355</v>
      </c>
      <c r="T16" s="35">
        <v>62372</v>
      </c>
      <c r="U16" s="35">
        <v>64016</v>
      </c>
      <c r="V16" s="35">
        <v>73064</v>
      </c>
      <c r="W16" s="35">
        <v>71899</v>
      </c>
    </row>
    <row r="17" spans="1:23" x14ac:dyDescent="0.35">
      <c r="A17" s="3" t="s">
        <v>21</v>
      </c>
      <c r="B17" s="4">
        <v>76416</v>
      </c>
      <c r="C17" s="12">
        <v>1130807</v>
      </c>
      <c r="D17" s="12">
        <v>602228</v>
      </c>
      <c r="E17" s="16">
        <f>(D17-N17)/(B17*7)*100</f>
        <v>96.951274228284277</v>
      </c>
      <c r="F17" s="12">
        <v>528579</v>
      </c>
      <c r="G17" s="35">
        <v>71776</v>
      </c>
      <c r="H17" s="35">
        <v>76404</v>
      </c>
      <c r="I17" s="35">
        <v>78214</v>
      </c>
      <c r="J17" s="35">
        <v>57498</v>
      </c>
      <c r="K17" s="35">
        <v>75799</v>
      </c>
      <c r="L17" s="35">
        <v>52480</v>
      </c>
      <c r="M17" s="35">
        <v>76365</v>
      </c>
      <c r="N17" s="35">
        <v>83624</v>
      </c>
      <c r="O17" s="13" t="s">
        <v>49</v>
      </c>
      <c r="P17" s="35">
        <v>76973</v>
      </c>
      <c r="Q17" s="35">
        <v>65837</v>
      </c>
      <c r="R17" s="35">
        <v>72493</v>
      </c>
      <c r="S17" s="35">
        <v>55010</v>
      </c>
      <c r="T17" s="35">
        <v>72314</v>
      </c>
      <c r="U17" s="35">
        <v>70791</v>
      </c>
      <c r="V17" s="35">
        <v>69115</v>
      </c>
      <c r="W17" s="35">
        <v>76114</v>
      </c>
    </row>
    <row r="18" spans="1:23" x14ac:dyDescent="0.35">
      <c r="A18" s="3" t="s">
        <v>20</v>
      </c>
      <c r="B18" s="4">
        <v>70561</v>
      </c>
      <c r="C18" s="12">
        <v>1056457</v>
      </c>
      <c r="D18" s="12">
        <v>534180</v>
      </c>
      <c r="E18" s="16">
        <f t="shared" si="0"/>
        <v>94.63088675047122</v>
      </c>
      <c r="F18" s="12">
        <v>522277</v>
      </c>
      <c r="G18" s="35">
        <v>66093</v>
      </c>
      <c r="H18" s="35">
        <v>57579</v>
      </c>
      <c r="I18" s="35">
        <v>52400</v>
      </c>
      <c r="J18" s="35">
        <v>63710</v>
      </c>
      <c r="K18" s="35">
        <v>67658</v>
      </c>
      <c r="L18" s="35">
        <v>78434</v>
      </c>
      <c r="M18" s="35">
        <v>67542</v>
      </c>
      <c r="N18" s="35">
        <v>70829</v>
      </c>
      <c r="O18" s="35">
        <v>68033</v>
      </c>
      <c r="P18" s="13" t="s">
        <v>49</v>
      </c>
      <c r="Q18" s="35">
        <v>65837</v>
      </c>
      <c r="R18" s="35">
        <v>59477</v>
      </c>
      <c r="S18" s="35">
        <v>68631</v>
      </c>
      <c r="T18" s="35">
        <v>72314</v>
      </c>
      <c r="U18" s="35">
        <v>66676</v>
      </c>
      <c r="V18" s="35">
        <v>54400</v>
      </c>
      <c r="W18" s="35">
        <v>76844</v>
      </c>
    </row>
    <row r="19" spans="1:23" x14ac:dyDescent="0.35">
      <c r="A19" s="3" t="s">
        <v>13</v>
      </c>
      <c r="B19" s="4">
        <v>67277</v>
      </c>
      <c r="C19" s="12">
        <v>957670</v>
      </c>
      <c r="D19" s="12">
        <v>419220</v>
      </c>
      <c r="E19" s="16">
        <f t="shared" si="0"/>
        <v>77.890660998558204</v>
      </c>
      <c r="F19" s="12">
        <v>538450</v>
      </c>
      <c r="G19" s="35">
        <v>51792</v>
      </c>
      <c r="H19" s="35">
        <v>72460</v>
      </c>
      <c r="I19" s="35">
        <v>52433</v>
      </c>
      <c r="J19" s="35">
        <v>63146</v>
      </c>
      <c r="K19" s="35">
        <v>78432</v>
      </c>
      <c r="L19" s="13" t="s">
        <v>49</v>
      </c>
      <c r="M19" s="35">
        <v>51523</v>
      </c>
      <c r="N19" s="35">
        <v>51207</v>
      </c>
      <c r="O19" s="35">
        <v>52406</v>
      </c>
      <c r="P19" s="35">
        <v>58653</v>
      </c>
      <c r="Q19" s="35">
        <v>71105</v>
      </c>
      <c r="R19" s="35">
        <v>61022</v>
      </c>
      <c r="S19" s="35">
        <v>51115</v>
      </c>
      <c r="T19" s="35">
        <v>51202</v>
      </c>
      <c r="U19" s="35">
        <v>51295</v>
      </c>
      <c r="V19" s="35">
        <v>69080</v>
      </c>
      <c r="W19" s="35">
        <v>70799</v>
      </c>
    </row>
    <row r="20" spans="1:23" x14ac:dyDescent="0.35">
      <c r="A20" s="3" t="s">
        <v>35</v>
      </c>
      <c r="B20" s="4">
        <v>65326</v>
      </c>
      <c r="C20" s="12">
        <v>1093320</v>
      </c>
      <c r="D20" s="12">
        <v>537548</v>
      </c>
      <c r="E20" s="16">
        <f>(D20-J20)/(B20*7)*100</f>
        <v>99.186497609790024</v>
      </c>
      <c r="F20" s="12">
        <v>555772</v>
      </c>
      <c r="G20" s="35">
        <v>76512</v>
      </c>
      <c r="H20" s="35">
        <v>65443</v>
      </c>
      <c r="I20" s="35">
        <v>64869</v>
      </c>
      <c r="J20" s="35">
        <v>83986</v>
      </c>
      <c r="K20" s="13" t="s">
        <v>49</v>
      </c>
      <c r="L20" s="35">
        <v>62342</v>
      </c>
      <c r="M20" s="35">
        <v>65251</v>
      </c>
      <c r="N20" s="35">
        <v>66829</v>
      </c>
      <c r="O20" s="35">
        <v>70214</v>
      </c>
      <c r="P20" s="35">
        <v>69596</v>
      </c>
      <c r="Q20" s="35">
        <v>65115</v>
      </c>
      <c r="R20" s="35">
        <v>78160</v>
      </c>
      <c r="S20" s="35">
        <v>64519</v>
      </c>
      <c r="T20" s="35">
        <v>65408</v>
      </c>
      <c r="U20" s="35">
        <v>66676</v>
      </c>
      <c r="V20" s="35">
        <v>65482</v>
      </c>
      <c r="W20" s="35">
        <v>62918</v>
      </c>
    </row>
    <row r="21" spans="1:23" x14ac:dyDescent="0.35">
      <c r="A21" s="3" t="s">
        <v>30</v>
      </c>
      <c r="B21" s="4">
        <v>50805</v>
      </c>
      <c r="C21" s="12">
        <v>958016</v>
      </c>
      <c r="D21" s="12">
        <v>419440</v>
      </c>
      <c r="E21" s="16">
        <f t="shared" si="0"/>
        <v>103.19850408424367</v>
      </c>
      <c r="F21" s="12">
        <v>538576</v>
      </c>
      <c r="G21" s="35">
        <v>70499</v>
      </c>
      <c r="H21" s="35">
        <v>52319</v>
      </c>
      <c r="I21" s="35">
        <v>52400</v>
      </c>
      <c r="J21" s="35">
        <v>77029</v>
      </c>
      <c r="K21" s="13" t="s">
        <v>49</v>
      </c>
      <c r="L21" s="35">
        <v>52480</v>
      </c>
      <c r="M21" s="35">
        <v>60231</v>
      </c>
      <c r="N21" s="35">
        <v>62311</v>
      </c>
      <c r="O21" s="35">
        <v>52406</v>
      </c>
      <c r="P21" s="35">
        <v>54700</v>
      </c>
      <c r="Q21" s="35">
        <v>52529</v>
      </c>
      <c r="R21" s="35">
        <v>70610</v>
      </c>
      <c r="S21" s="35">
        <v>52430</v>
      </c>
      <c r="T21" s="35">
        <v>64784</v>
      </c>
      <c r="U21" s="35">
        <v>52421</v>
      </c>
      <c r="V21" s="35">
        <v>52455</v>
      </c>
      <c r="W21" s="35">
        <v>78412</v>
      </c>
    </row>
    <row r="22" spans="1:23" x14ac:dyDescent="0.35">
      <c r="A22" s="3" t="s">
        <v>26</v>
      </c>
      <c r="B22" s="4">
        <v>66829</v>
      </c>
      <c r="C22" s="12">
        <v>1136287</v>
      </c>
      <c r="D22" s="12">
        <v>534632</v>
      </c>
      <c r="E22" s="16">
        <f t="shared" si="0"/>
        <v>100</v>
      </c>
      <c r="F22" s="12">
        <v>601655</v>
      </c>
      <c r="G22" s="35">
        <v>66829</v>
      </c>
      <c r="H22" s="35">
        <v>70858</v>
      </c>
      <c r="I22" s="35">
        <v>66829</v>
      </c>
      <c r="J22" s="13" t="s">
        <v>49</v>
      </c>
      <c r="K22" s="35">
        <v>93054</v>
      </c>
      <c r="L22" s="35">
        <v>66726</v>
      </c>
      <c r="M22" s="35">
        <v>66829</v>
      </c>
      <c r="N22" s="35">
        <v>66829</v>
      </c>
      <c r="O22" s="35">
        <v>66829</v>
      </c>
      <c r="P22" s="35">
        <v>81061</v>
      </c>
      <c r="Q22" s="35">
        <v>66829</v>
      </c>
      <c r="R22" s="35">
        <v>76970</v>
      </c>
      <c r="S22" s="35">
        <v>66829</v>
      </c>
      <c r="T22" s="35">
        <v>71908</v>
      </c>
      <c r="U22" s="35">
        <v>66829</v>
      </c>
      <c r="V22" s="35">
        <v>78160</v>
      </c>
      <c r="W22" s="35">
        <v>62918</v>
      </c>
    </row>
    <row r="23" spans="1:23" x14ac:dyDescent="0.35">
      <c r="A23" s="3" t="s">
        <v>43</v>
      </c>
      <c r="B23" s="4">
        <v>73208</v>
      </c>
      <c r="C23" s="12">
        <v>1135027</v>
      </c>
      <c r="D23" s="12">
        <v>584305</v>
      </c>
      <c r="E23" s="16">
        <f t="shared" si="0"/>
        <v>99.767955687902969</v>
      </c>
      <c r="F23" s="12">
        <v>550722</v>
      </c>
      <c r="G23" s="35">
        <v>62903</v>
      </c>
      <c r="H23" s="35">
        <v>73006</v>
      </c>
      <c r="I23" s="35">
        <v>73402</v>
      </c>
      <c r="J23" s="35">
        <v>73009</v>
      </c>
      <c r="K23" s="35">
        <v>69296</v>
      </c>
      <c r="L23" s="35">
        <v>73018</v>
      </c>
      <c r="M23" s="35">
        <v>66420</v>
      </c>
      <c r="N23" s="35">
        <v>73019</v>
      </c>
      <c r="O23" s="35">
        <v>73075</v>
      </c>
      <c r="P23" s="35">
        <v>75086</v>
      </c>
      <c r="Q23" s="13" t="s">
        <v>49</v>
      </c>
      <c r="R23" s="35">
        <v>71778</v>
      </c>
      <c r="S23" s="35">
        <v>73097</v>
      </c>
      <c r="T23" s="35">
        <v>62138</v>
      </c>
      <c r="U23" s="35">
        <v>73017</v>
      </c>
      <c r="V23" s="35">
        <v>73064</v>
      </c>
      <c r="W23" s="35">
        <v>69699</v>
      </c>
    </row>
    <row r="24" spans="1:23" x14ac:dyDescent="0.35">
      <c r="A24" s="3" t="s">
        <v>37</v>
      </c>
      <c r="B24" s="4">
        <v>82500</v>
      </c>
      <c r="C24" s="12">
        <v>1198163</v>
      </c>
      <c r="D24" s="12">
        <v>632011</v>
      </c>
      <c r="E24" s="16">
        <f t="shared" si="0"/>
        <v>95.759242424242416</v>
      </c>
      <c r="F24" s="12">
        <v>566152</v>
      </c>
      <c r="G24" s="35">
        <v>93579</v>
      </c>
      <c r="H24" s="35">
        <v>77678</v>
      </c>
      <c r="I24" s="35">
        <v>76081</v>
      </c>
      <c r="J24" s="35">
        <v>70677</v>
      </c>
      <c r="K24" s="35">
        <v>78515</v>
      </c>
      <c r="L24" s="35">
        <v>69296</v>
      </c>
      <c r="M24" s="35">
        <v>80319</v>
      </c>
      <c r="N24" s="35">
        <v>73019</v>
      </c>
      <c r="O24" s="35">
        <v>64351</v>
      </c>
      <c r="P24" s="35">
        <v>81061</v>
      </c>
      <c r="Q24" s="13" t="s">
        <v>49</v>
      </c>
      <c r="R24" s="35">
        <v>77367</v>
      </c>
      <c r="S24" s="35">
        <v>80898</v>
      </c>
      <c r="T24" s="35">
        <v>65408</v>
      </c>
      <c r="U24" s="35">
        <v>79436</v>
      </c>
      <c r="V24" s="35">
        <v>52455</v>
      </c>
      <c r="W24" s="35">
        <v>78023</v>
      </c>
    </row>
    <row r="25" spans="1:23" x14ac:dyDescent="0.35">
      <c r="A25" s="3" t="s">
        <v>36</v>
      </c>
      <c r="B25" s="4">
        <v>82500</v>
      </c>
      <c r="C25" s="12">
        <v>1207646</v>
      </c>
      <c r="D25" s="12">
        <v>625280</v>
      </c>
      <c r="E25" s="16">
        <f t="shared" si="0"/>
        <v>94.739393939393935</v>
      </c>
      <c r="F25" s="12">
        <v>582366</v>
      </c>
      <c r="G25" s="35">
        <v>78160</v>
      </c>
      <c r="H25" s="35">
        <v>65220</v>
      </c>
      <c r="I25" s="35">
        <v>78160</v>
      </c>
      <c r="J25" s="35">
        <v>83986</v>
      </c>
      <c r="K25" s="13" t="s">
        <v>49</v>
      </c>
      <c r="L25" s="35">
        <v>78160</v>
      </c>
      <c r="M25" s="35">
        <v>66829</v>
      </c>
      <c r="N25" s="35">
        <v>54700</v>
      </c>
      <c r="O25" s="35">
        <v>78160</v>
      </c>
      <c r="P25" s="35">
        <v>78160</v>
      </c>
      <c r="Q25" s="35">
        <v>71718</v>
      </c>
      <c r="R25" s="35">
        <v>78160</v>
      </c>
      <c r="S25" s="35">
        <v>80898</v>
      </c>
      <c r="T25" s="35">
        <v>78160</v>
      </c>
      <c r="U25" s="35">
        <v>90345</v>
      </c>
      <c r="V25" s="35">
        <v>78160</v>
      </c>
      <c r="W25" s="35">
        <v>68670</v>
      </c>
    </row>
    <row r="26" spans="1:23" x14ac:dyDescent="0.35">
      <c r="A26" s="3" t="s">
        <v>18</v>
      </c>
      <c r="B26" s="4">
        <v>56603</v>
      </c>
      <c r="C26" s="12">
        <v>970514</v>
      </c>
      <c r="D26" s="12">
        <v>436397</v>
      </c>
      <c r="E26" s="16">
        <f t="shared" si="0"/>
        <v>96.372321255057145</v>
      </c>
      <c r="F26" s="12">
        <v>534117</v>
      </c>
      <c r="G26" s="35">
        <v>54500</v>
      </c>
      <c r="H26" s="35">
        <v>53500</v>
      </c>
      <c r="I26" s="35">
        <v>67431</v>
      </c>
      <c r="J26" s="35">
        <v>62409</v>
      </c>
      <c r="K26" s="35">
        <v>54500</v>
      </c>
      <c r="L26" s="13" t="s">
        <v>49</v>
      </c>
      <c r="M26" s="35">
        <v>67542</v>
      </c>
      <c r="N26" s="35">
        <v>54700</v>
      </c>
      <c r="O26" s="35">
        <v>65520</v>
      </c>
      <c r="P26" s="35">
        <v>54700</v>
      </c>
      <c r="Q26" s="35">
        <v>60202</v>
      </c>
      <c r="R26" s="35">
        <v>58075</v>
      </c>
      <c r="S26" s="35">
        <v>55010</v>
      </c>
      <c r="T26" s="35">
        <v>76824</v>
      </c>
      <c r="U26" s="35">
        <v>55087</v>
      </c>
      <c r="V26" s="35">
        <v>54400</v>
      </c>
      <c r="W26" s="35">
        <v>76114</v>
      </c>
    </row>
    <row r="27" spans="1:23" x14ac:dyDescent="0.35">
      <c r="A27" s="3" t="s">
        <v>24</v>
      </c>
      <c r="B27" s="4">
        <v>69596</v>
      </c>
      <c r="C27" s="12">
        <v>1154629</v>
      </c>
      <c r="D27" s="12">
        <v>555868</v>
      </c>
      <c r="E27" s="16">
        <f t="shared" si="0"/>
        <v>99.838352778895327</v>
      </c>
      <c r="F27" s="12">
        <v>598761</v>
      </c>
      <c r="G27" s="35">
        <v>70516</v>
      </c>
      <c r="H27" s="35">
        <v>69296</v>
      </c>
      <c r="I27" s="35">
        <v>78160</v>
      </c>
      <c r="J27" s="35">
        <v>74767</v>
      </c>
      <c r="K27" s="35">
        <v>69296</v>
      </c>
      <c r="L27" s="35">
        <v>69296</v>
      </c>
      <c r="M27" s="35">
        <v>74194</v>
      </c>
      <c r="N27" s="13" t="s">
        <v>49</v>
      </c>
      <c r="O27" s="35">
        <v>91827</v>
      </c>
      <c r="P27" s="35">
        <v>69596</v>
      </c>
      <c r="Q27" s="35">
        <v>69596</v>
      </c>
      <c r="R27" s="35">
        <v>64445</v>
      </c>
      <c r="S27" s="35">
        <v>66829</v>
      </c>
      <c r="T27" s="35">
        <v>69596</v>
      </c>
      <c r="U27" s="35">
        <v>69596</v>
      </c>
      <c r="V27" s="35">
        <v>69596</v>
      </c>
      <c r="W27" s="35">
        <v>78023</v>
      </c>
    </row>
    <row r="28" spans="1:23" x14ac:dyDescent="0.35">
      <c r="A28" s="3" t="s">
        <v>39</v>
      </c>
      <c r="B28" s="4">
        <v>68400</v>
      </c>
      <c r="C28" s="12">
        <v>1050712</v>
      </c>
      <c r="D28" s="12">
        <v>514854</v>
      </c>
      <c r="E28" s="16">
        <f t="shared" si="0"/>
        <v>94.088815789473685</v>
      </c>
      <c r="F28" s="12">
        <v>535858</v>
      </c>
      <c r="G28" s="35">
        <v>66829</v>
      </c>
      <c r="H28" s="35">
        <v>66472</v>
      </c>
      <c r="I28" s="35">
        <v>52433</v>
      </c>
      <c r="J28" s="35">
        <v>63929</v>
      </c>
      <c r="K28" s="35">
        <v>67658</v>
      </c>
      <c r="L28" s="35">
        <v>63846</v>
      </c>
      <c r="M28" s="35">
        <v>76365</v>
      </c>
      <c r="N28" s="35">
        <v>64750</v>
      </c>
      <c r="O28" s="35">
        <v>65520</v>
      </c>
      <c r="P28" s="35">
        <v>64402</v>
      </c>
      <c r="Q28" s="13" t="s">
        <v>49</v>
      </c>
      <c r="R28" s="35">
        <v>69055</v>
      </c>
      <c r="S28" s="35">
        <v>58701</v>
      </c>
      <c r="T28" s="35">
        <v>65564</v>
      </c>
      <c r="U28" s="35">
        <v>67234</v>
      </c>
      <c r="V28" s="35">
        <v>71261</v>
      </c>
      <c r="W28" s="35">
        <v>66693</v>
      </c>
    </row>
    <row r="29" spans="1:23" x14ac:dyDescent="0.35">
      <c r="A29" s="3" t="s">
        <v>29</v>
      </c>
      <c r="B29" s="4">
        <f>(68500+75000)/(2)</f>
        <v>71750</v>
      </c>
      <c r="C29" s="12">
        <v>1082259</v>
      </c>
      <c r="D29" s="12">
        <v>566092</v>
      </c>
      <c r="E29" s="16">
        <f t="shared" si="0"/>
        <v>98.622299651567943</v>
      </c>
      <c r="F29" s="12">
        <v>516167</v>
      </c>
      <c r="G29" s="35">
        <v>70499</v>
      </c>
      <c r="H29" s="35">
        <v>66472</v>
      </c>
      <c r="I29" s="35">
        <v>63663</v>
      </c>
      <c r="J29" s="35">
        <v>70799</v>
      </c>
      <c r="K29" s="35">
        <v>78515</v>
      </c>
      <c r="L29" s="35">
        <v>70799</v>
      </c>
      <c r="M29" s="35">
        <v>70799</v>
      </c>
      <c r="N29" s="35">
        <v>51207</v>
      </c>
      <c r="O29" s="35">
        <v>70799</v>
      </c>
      <c r="P29" s="13" t="s">
        <v>49</v>
      </c>
      <c r="Q29" s="35">
        <v>68993</v>
      </c>
      <c r="R29" s="35">
        <v>70799</v>
      </c>
      <c r="S29" s="35">
        <v>62088</v>
      </c>
      <c r="T29" s="35">
        <v>63916</v>
      </c>
      <c r="U29" s="35">
        <v>70799</v>
      </c>
      <c r="V29" s="35">
        <v>61313</v>
      </c>
      <c r="W29" s="35">
        <v>70799</v>
      </c>
    </row>
    <row r="30" spans="1:23" x14ac:dyDescent="0.35">
      <c r="A30" s="3" t="s">
        <v>27</v>
      </c>
      <c r="B30" s="4">
        <v>69000</v>
      </c>
      <c r="C30" s="12">
        <v>1097931</v>
      </c>
      <c r="D30" s="12">
        <v>552162</v>
      </c>
      <c r="E30" s="16">
        <f t="shared" si="0"/>
        <v>100.02934782608696</v>
      </c>
      <c r="F30" s="12">
        <v>545769</v>
      </c>
      <c r="G30" s="35">
        <v>51792</v>
      </c>
      <c r="H30" s="35">
        <v>78433</v>
      </c>
      <c r="I30" s="35">
        <v>69002</v>
      </c>
      <c r="J30" s="35">
        <v>69005</v>
      </c>
      <c r="K30" s="35">
        <v>65004</v>
      </c>
      <c r="L30" s="35">
        <v>69020</v>
      </c>
      <c r="M30" s="35">
        <v>70799</v>
      </c>
      <c r="N30" s="35">
        <v>91486</v>
      </c>
      <c r="O30" s="13" t="s">
        <v>49</v>
      </c>
      <c r="P30" s="35">
        <v>69005</v>
      </c>
      <c r="Q30" s="35">
        <v>68993</v>
      </c>
      <c r="R30" s="35">
        <v>69055</v>
      </c>
      <c r="S30" s="35">
        <v>52430</v>
      </c>
      <c r="T30" s="35">
        <v>71179</v>
      </c>
      <c r="U30" s="35">
        <v>69002</v>
      </c>
      <c r="V30" s="35">
        <v>69080</v>
      </c>
      <c r="W30" s="35">
        <v>64646</v>
      </c>
    </row>
    <row r="31" spans="1:23" x14ac:dyDescent="0.35">
      <c r="A31" s="3" t="s">
        <v>15</v>
      </c>
      <c r="B31" s="4">
        <v>65890</v>
      </c>
      <c r="C31" s="12">
        <v>1041376</v>
      </c>
      <c r="D31" s="12">
        <v>492460</v>
      </c>
      <c r="E31" s="16">
        <f t="shared" si="0"/>
        <v>93.424647139171341</v>
      </c>
      <c r="F31" s="12">
        <v>548916</v>
      </c>
      <c r="G31" s="35">
        <v>63945</v>
      </c>
      <c r="H31" s="35">
        <v>73006</v>
      </c>
      <c r="I31" s="35">
        <v>71718</v>
      </c>
      <c r="J31" s="35">
        <v>57468</v>
      </c>
      <c r="K31" s="35">
        <v>58490</v>
      </c>
      <c r="L31" s="13" t="s">
        <v>49</v>
      </c>
      <c r="M31" s="35">
        <v>72912</v>
      </c>
      <c r="N31" s="35">
        <v>70524</v>
      </c>
      <c r="O31" s="35">
        <v>64351</v>
      </c>
      <c r="P31" s="35">
        <v>64113</v>
      </c>
      <c r="Q31" s="35">
        <v>69596</v>
      </c>
      <c r="R31" s="35">
        <v>65696</v>
      </c>
      <c r="S31" s="35">
        <v>58221</v>
      </c>
      <c r="T31" s="35">
        <v>62138</v>
      </c>
      <c r="U31" s="35">
        <v>51295</v>
      </c>
      <c r="V31" s="35">
        <v>63734</v>
      </c>
      <c r="W31" s="35">
        <v>74169</v>
      </c>
    </row>
    <row r="32" spans="1:23" x14ac:dyDescent="0.35">
      <c r="A32" s="3" t="s">
        <v>31</v>
      </c>
      <c r="B32" s="4">
        <v>69143</v>
      </c>
      <c r="C32" s="12">
        <v>1045359</v>
      </c>
      <c r="D32" s="12">
        <v>498435</v>
      </c>
      <c r="E32" s="16">
        <f t="shared" si="0"/>
        <v>90.109447087919236</v>
      </c>
      <c r="F32" s="12">
        <v>546924</v>
      </c>
      <c r="G32" s="35">
        <v>63945</v>
      </c>
      <c r="H32" s="35">
        <v>67431</v>
      </c>
      <c r="I32" s="35">
        <v>65920</v>
      </c>
      <c r="J32" s="13" t="s">
        <v>49</v>
      </c>
      <c r="K32" s="35">
        <v>65670</v>
      </c>
      <c r="L32" s="35">
        <v>62342</v>
      </c>
      <c r="M32" s="35">
        <v>63329</v>
      </c>
      <c r="N32" s="35">
        <v>71630</v>
      </c>
      <c r="O32" s="35">
        <v>73075</v>
      </c>
      <c r="P32" s="35">
        <v>63591</v>
      </c>
      <c r="Q32" s="35">
        <v>60121</v>
      </c>
      <c r="R32" s="35">
        <v>58075</v>
      </c>
      <c r="S32" s="35">
        <v>57355</v>
      </c>
      <c r="T32" s="35">
        <v>78160</v>
      </c>
      <c r="U32" s="35">
        <v>66829</v>
      </c>
      <c r="V32" s="35">
        <v>62153</v>
      </c>
      <c r="W32" s="35">
        <v>65733</v>
      </c>
    </row>
    <row r="33" spans="1:23" x14ac:dyDescent="0.35">
      <c r="A33" s="3" t="s">
        <v>34</v>
      </c>
      <c r="B33" s="4">
        <v>82000</v>
      </c>
      <c r="C33" s="12">
        <v>1196087</v>
      </c>
      <c r="D33" s="12">
        <v>609672</v>
      </c>
      <c r="E33" s="16">
        <f t="shared" si="0"/>
        <v>92.93780487804878</v>
      </c>
      <c r="F33" s="12">
        <v>586415</v>
      </c>
      <c r="G33" s="35">
        <v>76512</v>
      </c>
      <c r="H33" s="35">
        <v>72460</v>
      </c>
      <c r="I33" s="35">
        <v>76081</v>
      </c>
      <c r="J33" s="35">
        <v>74767</v>
      </c>
      <c r="K33" s="35">
        <v>70178</v>
      </c>
      <c r="L33" s="35">
        <v>78160</v>
      </c>
      <c r="M33" s="35">
        <v>72912</v>
      </c>
      <c r="N33" s="13" t="s">
        <v>49</v>
      </c>
      <c r="O33" s="35">
        <v>66829</v>
      </c>
      <c r="P33" s="35">
        <v>75086</v>
      </c>
      <c r="Q33" s="35">
        <v>74418</v>
      </c>
      <c r="R33" s="35">
        <v>77367</v>
      </c>
      <c r="S33" s="35">
        <v>80444</v>
      </c>
      <c r="T33" s="35">
        <v>61026</v>
      </c>
      <c r="U33" s="35">
        <v>80124</v>
      </c>
      <c r="V33" s="35">
        <v>69596</v>
      </c>
      <c r="W33" s="35">
        <v>90127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C5FB-4447-499A-8236-5DEE744E9357}">
  <dimension ref="A1:J257"/>
  <sheetViews>
    <sheetView workbookViewId="0">
      <selection activeCell="E2" sqref="E2"/>
    </sheetView>
  </sheetViews>
  <sheetFormatPr defaultRowHeight="14.5" x14ac:dyDescent="0.35"/>
  <cols>
    <col min="1" max="1" width="10.08984375" style="26" bestFit="1" customWidth="1"/>
    <col min="2" max="2" width="10.08984375" style="26" customWidth="1"/>
    <col min="3" max="4" width="20.08984375" bestFit="1" customWidth="1"/>
    <col min="5" max="5" width="13.81640625" customWidth="1"/>
    <col min="6" max="6" width="9.90625" customWidth="1"/>
    <col min="7" max="7" width="12.54296875" customWidth="1"/>
    <col min="8" max="8" width="14.36328125" customWidth="1"/>
    <col min="9" max="9" width="22" customWidth="1"/>
    <col min="10" max="10" width="10.54296875" customWidth="1"/>
  </cols>
  <sheetData>
    <row r="1" spans="1:10" x14ac:dyDescent="0.35">
      <c r="A1" s="36" t="s">
        <v>0</v>
      </c>
      <c r="B1" s="37" t="s">
        <v>69</v>
      </c>
      <c r="C1" s="38" t="s">
        <v>1</v>
      </c>
      <c r="D1" s="38" t="s">
        <v>2</v>
      </c>
      <c r="E1" s="38" t="s">
        <v>76</v>
      </c>
      <c r="F1" s="38" t="s">
        <v>3</v>
      </c>
      <c r="G1" s="38" t="s">
        <v>4</v>
      </c>
      <c r="H1" s="38" t="s">
        <v>5</v>
      </c>
      <c r="I1" s="38" t="s">
        <v>6</v>
      </c>
      <c r="J1" s="39" t="s">
        <v>7</v>
      </c>
    </row>
    <row r="2" spans="1:10" x14ac:dyDescent="0.35">
      <c r="A2" s="25">
        <v>17</v>
      </c>
      <c r="B2" s="25">
        <v>2015</v>
      </c>
      <c r="C2" s="24" t="s">
        <v>28</v>
      </c>
      <c r="D2" s="24" t="s">
        <v>27</v>
      </c>
      <c r="F2">
        <f>VLOOKUP(C2,'2015 Weekly Attendance'!$A$2:$B$33,2)</f>
        <v>63400</v>
      </c>
      <c r="G2">
        <f>VLOOKUP(C2,'2015 Weekly Attendance'!$A$2:$W$33,MATCH(A2,'2015 Weekly Attendance'!$A$1:$W$1))</f>
        <v>64646</v>
      </c>
      <c r="H2" s="14">
        <f>G2/F2*100</f>
        <v>101.96529968454257</v>
      </c>
      <c r="I2" s="14">
        <f>VLOOKUP(C2,'2015 Weekly Attendance'!$A$2:$E$33,5)</f>
        <v>101.23955047318611</v>
      </c>
      <c r="J2" s="14">
        <f>H2-I2</f>
        <v>0.72574921135645809</v>
      </c>
    </row>
    <row r="3" spans="1:10" x14ac:dyDescent="0.35">
      <c r="A3" s="25">
        <v>17</v>
      </c>
      <c r="B3" s="25">
        <v>2015</v>
      </c>
      <c r="C3" s="24" t="s">
        <v>22</v>
      </c>
      <c r="D3" s="24" t="s">
        <v>20</v>
      </c>
      <c r="F3">
        <f>VLOOKUP(C3,'2015 Weekly Attendance'!$A$2:$B$33,2)</f>
        <v>76125</v>
      </c>
      <c r="G3">
        <f>VLOOKUP(C3,'2015 Weekly Attendance'!$A$2:$W$33,MATCH(A3,'2015 Weekly Attendance'!$A$1:$W$1))</f>
        <v>76844</v>
      </c>
      <c r="H3" s="14">
        <f>G3/F3*100</f>
        <v>100.94449917898194</v>
      </c>
      <c r="I3" s="14">
        <f>VLOOKUP(C3,'2015 Weekly Attendance'!$A$2:$E$33,5)</f>
        <v>101.04778325123154</v>
      </c>
      <c r="J3" s="14">
        <f>H3-I3</f>
        <v>-0.10328407224959335</v>
      </c>
    </row>
    <row r="4" spans="1:10" x14ac:dyDescent="0.35">
      <c r="A4" s="25">
        <v>17</v>
      </c>
      <c r="B4" s="25">
        <v>2015</v>
      </c>
      <c r="C4" s="24" t="s">
        <v>21</v>
      </c>
      <c r="D4" s="24" t="s">
        <v>18</v>
      </c>
      <c r="F4">
        <f>VLOOKUP(C4,'2015 Weekly Attendance'!$A$2:$B$33,2)</f>
        <v>76416</v>
      </c>
      <c r="G4">
        <f>VLOOKUP(C4,'2015 Weekly Attendance'!$A$2:$W$33,MATCH(A4,'2015 Weekly Attendance'!$A$1:$W$1))</f>
        <v>76114</v>
      </c>
      <c r="H4" s="14">
        <f>G4/F4*100</f>
        <v>99.604794807370183</v>
      </c>
      <c r="I4" s="14">
        <f>VLOOKUP(C4,'2015 Weekly Attendance'!$A$2:$E$33,5)</f>
        <v>96.951274228284277</v>
      </c>
      <c r="J4" s="14">
        <f>H4-I4</f>
        <v>2.6535205790859067</v>
      </c>
    </row>
    <row r="5" spans="1:10" x14ac:dyDescent="0.35">
      <c r="A5" s="25">
        <v>17</v>
      </c>
      <c r="B5" s="25">
        <v>2015</v>
      </c>
      <c r="C5" s="24" t="s">
        <v>10</v>
      </c>
      <c r="D5" s="24" t="s">
        <v>9</v>
      </c>
      <c r="F5">
        <f>VLOOKUP(C5,'2015 Weekly Attendance'!$A$2:$B$33,2)</f>
        <v>72220</v>
      </c>
      <c r="G5">
        <f>VLOOKUP(C5,'2015 Weekly Attendance'!$A$2:$W$33,MATCH(A5,'2015 Weekly Attendance'!$A$1:$W$1))</f>
        <v>71899</v>
      </c>
      <c r="H5" s="14">
        <f>G5/F5*100</f>
        <v>99.555524785378012</v>
      </c>
      <c r="I5" s="14">
        <f>VLOOKUP(C5,'2015 Weekly Attendance'!$A$2:$E$33,5)</f>
        <v>99.376730822486849</v>
      </c>
      <c r="J5" s="14">
        <f>H5-I5</f>
        <v>0.17879396289116301</v>
      </c>
    </row>
    <row r="6" spans="1:10" x14ac:dyDescent="0.35">
      <c r="A6" s="25">
        <v>17</v>
      </c>
      <c r="B6" s="25">
        <v>2015</v>
      </c>
      <c r="C6" s="24" t="s">
        <v>19</v>
      </c>
      <c r="D6" s="24" t="s">
        <v>32</v>
      </c>
      <c r="F6">
        <f>VLOOKUP(C6,'2015 Weekly Attendance'!$A$2:$B$33,2)</f>
        <v>61500</v>
      </c>
      <c r="G6">
        <f>VLOOKUP(C6,'2015 Weekly Attendance'!$A$2:$W$33,MATCH(A6,'2015 Weekly Attendance'!$A$1:$W$1))</f>
        <v>61177</v>
      </c>
      <c r="H6" s="14">
        <f>G6/F6*100</f>
        <v>99.474796747967474</v>
      </c>
      <c r="I6" s="14">
        <f>VLOOKUP(C6,'2015 Weekly Attendance'!$A$2:$E$33,5)</f>
        <v>100.87134146341464</v>
      </c>
      <c r="J6" s="14">
        <f>H6-I6</f>
        <v>-1.3965447154471633</v>
      </c>
    </row>
    <row r="7" spans="1:10" x14ac:dyDescent="0.35">
      <c r="A7" s="25">
        <v>17</v>
      </c>
      <c r="B7" s="25">
        <v>2015</v>
      </c>
      <c r="C7" s="24" t="s">
        <v>29</v>
      </c>
      <c r="D7" s="24" t="s">
        <v>13</v>
      </c>
      <c r="F7">
        <f>VLOOKUP(C7,'2015 Weekly Attendance'!$A$2:$B$33,2)</f>
        <v>71750</v>
      </c>
      <c r="G7">
        <f>VLOOKUP(C7,'2015 Weekly Attendance'!$A$2:$W$33,MATCH(A7,'2015 Weekly Attendance'!$A$1:$W$1))</f>
        <v>70799</v>
      </c>
      <c r="H7" s="14">
        <f>G7/F7*100</f>
        <v>98.674564459930309</v>
      </c>
      <c r="I7" s="14">
        <f>VLOOKUP(C7,'2015 Weekly Attendance'!$A$2:$E$33,5)</f>
        <v>98.622299651567943</v>
      </c>
      <c r="J7" s="14">
        <f>H7-I7</f>
        <v>5.2264808362366466E-2</v>
      </c>
    </row>
    <row r="8" spans="1:10" x14ac:dyDescent="0.35">
      <c r="A8" s="25">
        <v>17</v>
      </c>
      <c r="B8" s="25">
        <v>2015</v>
      </c>
      <c r="C8" s="24" t="s">
        <v>23</v>
      </c>
      <c r="D8" s="24" t="s">
        <v>39</v>
      </c>
      <c r="F8">
        <f>VLOOKUP(C8,'2015 Weekly Attendance'!$A$2:$B$33,2)</f>
        <v>67895</v>
      </c>
      <c r="G8">
        <f>VLOOKUP(C8,'2015 Weekly Attendance'!$A$2:$W$33,MATCH(A8,'2015 Weekly Attendance'!$A$1:$W$1))</f>
        <v>66693</v>
      </c>
      <c r="H8" s="14">
        <f>G8/F8*100</f>
        <v>98.229619265041606</v>
      </c>
      <c r="I8" s="14">
        <f>VLOOKUP(C8,'2015 Weekly Attendance'!$A$2:$E$33,5)</f>
        <v>97.482877973341189</v>
      </c>
      <c r="J8" s="14">
        <f>H8-I8</f>
        <v>0.74674129170041681</v>
      </c>
    </row>
    <row r="9" spans="1:10" x14ac:dyDescent="0.35">
      <c r="A9" s="25">
        <v>17</v>
      </c>
      <c r="B9" s="25">
        <v>2015</v>
      </c>
      <c r="C9" s="24" t="s">
        <v>16</v>
      </c>
      <c r="D9" s="24" t="s">
        <v>15</v>
      </c>
      <c r="F9">
        <f>VLOOKUP(C9,'2015 Weekly Attendance'!$A$2:$B$33,2)</f>
        <v>75523</v>
      </c>
      <c r="G9">
        <f>VLOOKUP(C9,'2015 Weekly Attendance'!$A$2:$W$33,MATCH(A9,'2015 Weekly Attendance'!$A$1:$W$1))</f>
        <v>74169</v>
      </c>
      <c r="H9" s="14">
        <f>G9/F9*100</f>
        <v>98.207168677091744</v>
      </c>
      <c r="I9" s="14">
        <f>VLOOKUP(C9,'2015 Weekly Attendance'!$A$2:$E$33,5)</f>
        <v>98.058538458482843</v>
      </c>
      <c r="J9" s="14">
        <f>H9-I9</f>
        <v>0.14863021860890058</v>
      </c>
    </row>
    <row r="10" spans="1:10" x14ac:dyDescent="0.35">
      <c r="A10" s="25">
        <v>17</v>
      </c>
      <c r="B10" s="25">
        <v>2015</v>
      </c>
      <c r="C10" s="24" t="s">
        <v>40</v>
      </c>
      <c r="D10" s="24" t="s">
        <v>31</v>
      </c>
      <c r="F10">
        <f>VLOOKUP(C10,'2015 Weekly Attendance'!$A$2:$B$33,2)</f>
        <v>67000</v>
      </c>
      <c r="G10">
        <f>VLOOKUP(C10,'2015 Weekly Attendance'!$A$2:$W$33,MATCH(A10,'2015 Weekly Attendance'!$A$1:$W$1))</f>
        <v>65733</v>
      </c>
      <c r="H10" s="14">
        <f>G10/F10*100</f>
        <v>98.108955223880599</v>
      </c>
      <c r="I10" s="14">
        <f>VLOOKUP(C10,'2015 Weekly Attendance'!$A$2:$E$33,5)</f>
        <v>98.578544776119401</v>
      </c>
      <c r="J10" s="14">
        <f>H10-I10</f>
        <v>-0.46958955223880139</v>
      </c>
    </row>
    <row r="11" spans="1:10" x14ac:dyDescent="0.35">
      <c r="A11" s="25">
        <v>17</v>
      </c>
      <c r="B11" s="25">
        <v>2015</v>
      </c>
      <c r="C11" s="24" t="s">
        <v>42</v>
      </c>
      <c r="D11" s="24" t="s">
        <v>43</v>
      </c>
      <c r="F11">
        <f>VLOOKUP(C11,'2015 Weekly Attendance'!$A$2:$B$33,2)</f>
        <v>71228</v>
      </c>
      <c r="G11">
        <f>VLOOKUP(C11,'2015 Weekly Attendance'!$A$2:$W$33,MATCH(A11,'2015 Weekly Attendance'!$A$1:$W$1))</f>
        <v>69699</v>
      </c>
      <c r="H11" s="14">
        <f>G11/F11*100</f>
        <v>97.853372269332283</v>
      </c>
      <c r="I11" s="14">
        <f>VLOOKUP(C11,'2015 Weekly Attendance'!$A$2:$E$33,5)</f>
        <v>98.775235862301344</v>
      </c>
      <c r="J11" s="14">
        <f>H11-I11</f>
        <v>-0.92186359296906062</v>
      </c>
    </row>
    <row r="12" spans="1:10" x14ac:dyDescent="0.35">
      <c r="A12" s="25">
        <v>17</v>
      </c>
      <c r="B12" s="25">
        <v>2015</v>
      </c>
      <c r="C12" s="24" t="s">
        <v>38</v>
      </c>
      <c r="D12" s="24" t="s">
        <v>34</v>
      </c>
      <c r="F12">
        <f>VLOOKUP(C12,'2015 Weekly Attendance'!$A$2:$B$33,2)</f>
        <v>92500</v>
      </c>
      <c r="G12">
        <f>VLOOKUP(C12,'2015 Weekly Attendance'!$A$2:$W$33,MATCH(A12,'2015 Weekly Attendance'!$A$1:$W$1))</f>
        <v>90127</v>
      </c>
      <c r="H12" s="14">
        <f>G12/F12*100</f>
        <v>97.434594594594586</v>
      </c>
      <c r="I12" s="14">
        <f>VLOOKUP(C12,'2015 Weekly Attendance'!$A$2:$E$33,5)</f>
        <v>98.874594594594583</v>
      </c>
      <c r="J12" s="14">
        <f>H12-I12</f>
        <v>-1.4399999999999977</v>
      </c>
    </row>
    <row r="13" spans="1:10" x14ac:dyDescent="0.35">
      <c r="A13" s="25">
        <v>17</v>
      </c>
      <c r="B13" s="25">
        <v>2015</v>
      </c>
      <c r="C13" s="24" t="s">
        <v>35</v>
      </c>
      <c r="D13" s="24" t="s">
        <v>26</v>
      </c>
      <c r="F13">
        <f>VLOOKUP(C13,'2015 Weekly Attendance'!$A$2:$B$33,2)</f>
        <v>65326</v>
      </c>
      <c r="G13">
        <f>VLOOKUP(C13,'2015 Weekly Attendance'!$A$2:$W$33,MATCH(A13,'2015 Weekly Attendance'!$A$1:$W$1))</f>
        <v>62918</v>
      </c>
      <c r="H13" s="14">
        <f>G13/F13*100</f>
        <v>96.313871965220585</v>
      </c>
      <c r="I13" s="14">
        <f>VLOOKUP(C13,'2015 Weekly Attendance'!$A$2:$E$33,5)</f>
        <v>99.186497609790024</v>
      </c>
      <c r="J13" s="14">
        <f>H13-I13</f>
        <v>-2.8726256445694389</v>
      </c>
    </row>
    <row r="14" spans="1:10" x14ac:dyDescent="0.35">
      <c r="A14" s="25">
        <v>17</v>
      </c>
      <c r="B14" s="25">
        <v>2015</v>
      </c>
      <c r="C14" s="24" t="s">
        <v>41</v>
      </c>
      <c r="D14" s="24" t="s">
        <v>30</v>
      </c>
      <c r="F14">
        <f>VLOOKUP(C14,'2015 Weekly Attendance'!$A$2:$B$33,2)</f>
        <v>81441</v>
      </c>
      <c r="G14">
        <f>VLOOKUP(C14,'2015 Weekly Attendance'!$A$2:$W$33,MATCH(A14,'2015 Weekly Attendance'!$A$1:$W$1))</f>
        <v>78412</v>
      </c>
      <c r="H14" s="14">
        <f>G14/F14*100</f>
        <v>96.280743114647422</v>
      </c>
      <c r="I14" s="14">
        <f>VLOOKUP(C14,'2015 Weekly Attendance'!$A$2:$E$33,5)</f>
        <v>96.282584938790038</v>
      </c>
      <c r="J14" s="14">
        <f>H14-I14</f>
        <v>-1.841824142616133E-3</v>
      </c>
    </row>
    <row r="15" spans="1:10" x14ac:dyDescent="0.35">
      <c r="A15" s="25">
        <v>17</v>
      </c>
      <c r="B15" s="25">
        <v>2015</v>
      </c>
      <c r="C15" s="24" t="s">
        <v>33</v>
      </c>
      <c r="D15" s="24" t="s">
        <v>36</v>
      </c>
      <c r="F15">
        <f>VLOOKUP(C15,'2015 Weekly Attendance'!$A$2:$B$33,2)</f>
        <v>71608</v>
      </c>
      <c r="G15">
        <f>VLOOKUP(C15,'2015 Weekly Attendance'!$A$2:$W$33,MATCH(A15,'2015 Weekly Attendance'!$A$1:$W$1))</f>
        <v>68670</v>
      </c>
      <c r="H15" s="14">
        <f>G15/F15*100</f>
        <v>95.897106468551002</v>
      </c>
      <c r="I15" s="14">
        <f>VLOOKUP(C15,'2015 Weekly Attendance'!$A$2:$E$33,5)</f>
        <v>97.588083733661051</v>
      </c>
      <c r="J15" s="14">
        <f>H15-I15</f>
        <v>-1.6909772651100496</v>
      </c>
    </row>
    <row r="16" spans="1:10" x14ac:dyDescent="0.35">
      <c r="A16" s="25">
        <v>17</v>
      </c>
      <c r="B16" s="25">
        <v>2015</v>
      </c>
      <c r="C16" s="24" t="s">
        <v>37</v>
      </c>
      <c r="D16" s="24" t="s">
        <v>24</v>
      </c>
      <c r="F16">
        <f>VLOOKUP(C16,'2015 Weekly Attendance'!$A$2:$B$33,2)</f>
        <v>82500</v>
      </c>
      <c r="G16">
        <f>VLOOKUP(C16,'2015 Weekly Attendance'!$A$2:$W$33,MATCH(A16,'2015 Weekly Attendance'!$A$1:$W$1))</f>
        <v>78023</v>
      </c>
      <c r="H16" s="14">
        <f>G16/F16*100</f>
        <v>94.573333333333338</v>
      </c>
      <c r="I16" s="14">
        <f>VLOOKUP(C16,'2015 Weekly Attendance'!$A$2:$E$33,5)</f>
        <v>95.759242424242416</v>
      </c>
      <c r="J16" s="14">
        <f>H16-I16</f>
        <v>-1.1859090909090781</v>
      </c>
    </row>
    <row r="17" spans="1:10" x14ac:dyDescent="0.35">
      <c r="A17" s="25">
        <v>17</v>
      </c>
      <c r="B17" s="25">
        <v>2015</v>
      </c>
      <c r="C17" s="24" t="s">
        <v>14</v>
      </c>
      <c r="D17" s="24" t="s">
        <v>25</v>
      </c>
      <c r="F17">
        <f>VLOOKUP(C17,'2015 Weekly Attendance'!$A$2:$B$33,2)</f>
        <v>65515</v>
      </c>
      <c r="G17">
        <f>VLOOKUP(C17,'2015 Weekly Attendance'!$A$2:$W$33,MATCH(A17,'2015 Weekly Attendance'!$A$1:$W$1))</f>
        <v>57254</v>
      </c>
      <c r="H17" s="14">
        <f>G17/F17*100</f>
        <v>87.390673891475231</v>
      </c>
      <c r="I17" s="14">
        <f>VLOOKUP(C17,'2015 Weekly Attendance'!$A$2:$E$33,5)</f>
        <v>93.70335037777609</v>
      </c>
      <c r="J17" s="14">
        <f>H17-I17</f>
        <v>-6.3126764863008589</v>
      </c>
    </row>
    <row r="18" spans="1:10" x14ac:dyDescent="0.35">
      <c r="A18" s="25">
        <v>16</v>
      </c>
      <c r="B18" s="25">
        <v>2015</v>
      </c>
      <c r="C18" s="24" t="s">
        <v>30</v>
      </c>
      <c r="D18" s="24" t="s">
        <v>37</v>
      </c>
      <c r="F18">
        <f>VLOOKUP(C18,'2015 Weekly Attendance'!$A$2:$B$33,2)</f>
        <v>50805</v>
      </c>
      <c r="G18">
        <f>VLOOKUP(C18,'2015 Weekly Attendance'!$A$2:$W$33,MATCH(A18,'2015 Weekly Attendance'!$A$1:$W$1))</f>
        <v>52455</v>
      </c>
      <c r="H18" s="14">
        <f>G18/F18*100</f>
        <v>103.24771183938589</v>
      </c>
      <c r="I18" s="14">
        <f>VLOOKUP(C18,'2015 Weekly Attendance'!$A$2:$E$33,5)</f>
        <v>103.19850408424367</v>
      </c>
      <c r="J18" s="14">
        <f>H18-I18</f>
        <v>4.9207755142219867E-2</v>
      </c>
    </row>
    <row r="19" spans="1:10" x14ac:dyDescent="0.35">
      <c r="A19" s="25">
        <v>16</v>
      </c>
      <c r="B19" s="25">
        <v>2015</v>
      </c>
      <c r="C19" s="24" t="s">
        <v>28</v>
      </c>
      <c r="D19" s="24" t="s">
        <v>41</v>
      </c>
      <c r="F19">
        <f>VLOOKUP(C19,'2015 Weekly Attendance'!$A$2:$B$33,2)</f>
        <v>63400</v>
      </c>
      <c r="G19">
        <f>VLOOKUP(C19,'2015 Weekly Attendance'!$A$2:$W$33,MATCH(A19,'2015 Weekly Attendance'!$A$1:$W$1))</f>
        <v>64878</v>
      </c>
      <c r="H19" s="14">
        <f>G19/F19*100</f>
        <v>102.33123028391167</v>
      </c>
      <c r="I19" s="14">
        <f>VLOOKUP(C19,'2015 Weekly Attendance'!$A$2:$E$33,5)</f>
        <v>101.23955047318611</v>
      </c>
      <c r="J19" s="14">
        <f>H19-I19</f>
        <v>1.0916798107255516</v>
      </c>
    </row>
    <row r="20" spans="1:10" x14ac:dyDescent="0.35">
      <c r="A20" s="25">
        <v>16</v>
      </c>
      <c r="B20" s="25">
        <v>2015</v>
      </c>
      <c r="C20" s="24" t="s">
        <v>22</v>
      </c>
      <c r="D20" s="24" t="s">
        <v>14</v>
      </c>
      <c r="F20">
        <f>VLOOKUP(C20,'2015 Weekly Attendance'!$A$2:$B$33,2)</f>
        <v>76125</v>
      </c>
      <c r="G20">
        <f>VLOOKUP(C20,'2015 Weekly Attendance'!$A$2:$W$33,MATCH(A20,'2015 Weekly Attendance'!$A$1:$W$1))</f>
        <v>76868</v>
      </c>
      <c r="H20" s="14">
        <f>G20/F20*100</f>
        <v>100.976026272578</v>
      </c>
      <c r="I20" s="14">
        <f>VLOOKUP(C20,'2015 Weekly Attendance'!$A$2:$E$33,5)</f>
        <v>101.04778325123154</v>
      </c>
      <c r="J20" s="14">
        <f>H20-I20</f>
        <v>-7.175697865353925E-2</v>
      </c>
    </row>
    <row r="21" spans="1:10" x14ac:dyDescent="0.35">
      <c r="A21" s="25">
        <v>16</v>
      </c>
      <c r="B21" s="25">
        <v>2015</v>
      </c>
      <c r="C21" s="24" t="s">
        <v>25</v>
      </c>
      <c r="D21" s="24" t="s">
        <v>39</v>
      </c>
      <c r="F21">
        <f>VLOOKUP(C21,'2015 Weekly Attendance'!$A$2:$B$33,2)</f>
        <v>71008</v>
      </c>
      <c r="G21">
        <f>VLOOKUP(C21,'2015 Weekly Attendance'!$A$2:$W$33,MATCH(A21,'2015 Weekly Attendance'!$A$1:$W$1))</f>
        <v>71261</v>
      </c>
      <c r="H21" s="14">
        <f>G21/F21*100</f>
        <v>100.3562978819288</v>
      </c>
      <c r="I21" s="14">
        <f>VLOOKUP(C21,'2015 Weekly Attendance'!$A$2:$E$33,5)</f>
        <v>99.99190232086525</v>
      </c>
      <c r="J21" s="14">
        <f>H21-I21</f>
        <v>0.36439556106354587</v>
      </c>
    </row>
    <row r="22" spans="1:10" x14ac:dyDescent="0.35">
      <c r="A22" s="25">
        <v>16</v>
      </c>
      <c r="B22" s="25">
        <v>2015</v>
      </c>
      <c r="C22" s="24" t="s">
        <v>35</v>
      </c>
      <c r="D22" s="24" t="s">
        <v>40</v>
      </c>
      <c r="F22">
        <f>VLOOKUP(C22,'2015 Weekly Attendance'!$A$2:$B$33,2)</f>
        <v>65326</v>
      </c>
      <c r="G22">
        <f>VLOOKUP(C22,'2015 Weekly Attendance'!$A$2:$W$33,MATCH(A22,'2015 Weekly Attendance'!$A$1:$W$1))</f>
        <v>65482</v>
      </c>
      <c r="H22" s="14">
        <f>G22/F22*100</f>
        <v>100.23880231454552</v>
      </c>
      <c r="I22" s="14">
        <f>VLOOKUP(C22,'2015 Weekly Attendance'!$A$2:$E$33,5)</f>
        <v>99.186497609790024</v>
      </c>
      <c r="J22" s="14">
        <f>H22-I22</f>
        <v>1.0523047047554996</v>
      </c>
    </row>
    <row r="23" spans="1:10" x14ac:dyDescent="0.35">
      <c r="A23" s="25">
        <v>16</v>
      </c>
      <c r="B23" s="25">
        <v>2015</v>
      </c>
      <c r="C23" s="24" t="s">
        <v>27</v>
      </c>
      <c r="D23" s="24" t="s">
        <v>13</v>
      </c>
      <c r="F23">
        <f>VLOOKUP(C23,'2015 Weekly Attendance'!$A$2:$B$33,2)</f>
        <v>69000</v>
      </c>
      <c r="G23">
        <f>VLOOKUP(C23,'2015 Weekly Attendance'!$A$2:$W$33,MATCH(A23,'2015 Weekly Attendance'!$A$1:$W$1))</f>
        <v>69080</v>
      </c>
      <c r="H23" s="14">
        <f>G23/F23*100</f>
        <v>100.1159420289855</v>
      </c>
      <c r="I23" s="14">
        <f>VLOOKUP(C23,'2015 Weekly Attendance'!$A$2:$E$33,5)</f>
        <v>100.02934782608696</v>
      </c>
      <c r="J23" s="14">
        <f>H23-I23</f>
        <v>8.6594202898538697E-2</v>
      </c>
    </row>
    <row r="24" spans="1:10" x14ac:dyDescent="0.35">
      <c r="A24" s="25">
        <v>16</v>
      </c>
      <c r="B24" s="25">
        <v>2015</v>
      </c>
      <c r="C24" s="24" t="s">
        <v>24</v>
      </c>
      <c r="D24" s="24" t="s">
        <v>34</v>
      </c>
      <c r="F24">
        <f>VLOOKUP(C24,'2015 Weekly Attendance'!$A$2:$B$33,2)</f>
        <v>69596</v>
      </c>
      <c r="G24">
        <f>VLOOKUP(C24,'2015 Weekly Attendance'!$A$2:$W$33,MATCH(A24,'2015 Weekly Attendance'!$A$1:$W$1))</f>
        <v>69596</v>
      </c>
      <c r="H24" s="14">
        <f>G24/F24*100</f>
        <v>100</v>
      </c>
      <c r="I24" s="14">
        <f>VLOOKUP(C24,'2015 Weekly Attendance'!$A$2:$E$33,5)</f>
        <v>99.838352778895327</v>
      </c>
      <c r="J24" s="14">
        <f>H24-I24</f>
        <v>0.16164722110467267</v>
      </c>
    </row>
    <row r="25" spans="1:10" x14ac:dyDescent="0.35">
      <c r="A25" s="25">
        <v>16</v>
      </c>
      <c r="B25" s="25">
        <v>2015</v>
      </c>
      <c r="C25" s="24" t="s">
        <v>43</v>
      </c>
      <c r="D25" s="24" t="s">
        <v>9</v>
      </c>
      <c r="F25">
        <f>VLOOKUP(C25,'2015 Weekly Attendance'!$A$2:$B$33,2)</f>
        <v>73208</v>
      </c>
      <c r="G25">
        <f>VLOOKUP(C25,'2015 Weekly Attendance'!$A$2:$W$33,MATCH(A25,'2015 Weekly Attendance'!$A$1:$W$1))</f>
        <v>73064</v>
      </c>
      <c r="H25" s="14">
        <f>G25/F25*100</f>
        <v>99.803300185772045</v>
      </c>
      <c r="I25" s="14">
        <f>VLOOKUP(C25,'2015 Weekly Attendance'!$A$2:$E$33,5)</f>
        <v>99.767955687902969</v>
      </c>
      <c r="J25" s="14">
        <f>H25-I25</f>
        <v>3.5344497869076008E-2</v>
      </c>
    </row>
    <row r="26" spans="1:10" x14ac:dyDescent="0.35">
      <c r="A26" s="25">
        <v>16</v>
      </c>
      <c r="B26" s="25">
        <v>2015</v>
      </c>
      <c r="C26" s="24" t="s">
        <v>42</v>
      </c>
      <c r="D26" s="24" t="s">
        <v>16</v>
      </c>
      <c r="F26">
        <f>VLOOKUP(C26,'2015 Weekly Attendance'!$A$2:$B$33,2)</f>
        <v>71228</v>
      </c>
      <c r="G26">
        <f>VLOOKUP(C26,'2015 Weekly Attendance'!$A$2:$W$33,MATCH(A26,'2015 Weekly Attendance'!$A$1:$W$1))</f>
        <v>70981</v>
      </c>
      <c r="H26" s="14">
        <f>G26/F26*100</f>
        <v>99.653226259336208</v>
      </c>
      <c r="I26" s="14">
        <f>VLOOKUP(C26,'2015 Weekly Attendance'!$A$2:$E$33,5)</f>
        <v>98.775235862301344</v>
      </c>
      <c r="J26" s="14">
        <f>H26-I26</f>
        <v>0.87799039703486415</v>
      </c>
    </row>
    <row r="27" spans="1:10" x14ac:dyDescent="0.35">
      <c r="A27" s="25">
        <v>16</v>
      </c>
      <c r="B27" s="25">
        <v>2015</v>
      </c>
      <c r="C27" s="24" t="s">
        <v>33</v>
      </c>
      <c r="D27" s="24" t="s">
        <v>38</v>
      </c>
      <c r="F27">
        <f>VLOOKUP(C27,'2015 Weekly Attendance'!$A$2:$B$33,2)</f>
        <v>71608</v>
      </c>
      <c r="G27">
        <f>VLOOKUP(C27,'2015 Weekly Attendance'!$A$2:$W$33,MATCH(A27,'2015 Weekly Attendance'!$A$1:$W$1))</f>
        <v>70172</v>
      </c>
      <c r="H27" s="14">
        <f>G27/F27*100</f>
        <v>97.994637470673666</v>
      </c>
      <c r="I27" s="14">
        <f>VLOOKUP(C27,'2015 Weekly Attendance'!$A$2:$E$33,5)</f>
        <v>97.588083733661051</v>
      </c>
      <c r="J27" s="14">
        <f>H27-I27</f>
        <v>0.4065537370126151</v>
      </c>
    </row>
    <row r="28" spans="1:10" x14ac:dyDescent="0.35">
      <c r="A28" s="25">
        <v>16</v>
      </c>
      <c r="B28" s="25">
        <v>2015</v>
      </c>
      <c r="C28" s="24" t="s">
        <v>15</v>
      </c>
      <c r="D28" s="24" t="s">
        <v>19</v>
      </c>
      <c r="F28">
        <f>VLOOKUP(C28,'2015 Weekly Attendance'!$A$2:$B$33,2)</f>
        <v>65890</v>
      </c>
      <c r="G28">
        <f>VLOOKUP(C28,'2015 Weekly Attendance'!$A$2:$W$33,MATCH(A28,'2015 Weekly Attendance'!$A$1:$W$1))</f>
        <v>63734</v>
      </c>
      <c r="H28" s="14">
        <f>G28/F28*100</f>
        <v>96.727879799666113</v>
      </c>
      <c r="I28" s="14">
        <f>VLOOKUP(C28,'2015 Weekly Attendance'!$A$2:$E$33,5)</f>
        <v>93.424647139171341</v>
      </c>
      <c r="J28" s="14">
        <f>H28-I28</f>
        <v>3.3032326604947713</v>
      </c>
    </row>
    <row r="29" spans="1:10" x14ac:dyDescent="0.35">
      <c r="A29" s="25">
        <v>16</v>
      </c>
      <c r="B29" s="25">
        <v>2015</v>
      </c>
      <c r="C29" s="24" t="s">
        <v>18</v>
      </c>
      <c r="D29" s="24" t="s">
        <v>20</v>
      </c>
      <c r="F29">
        <f>VLOOKUP(C29,'2015 Weekly Attendance'!$A$2:$B$33,2)</f>
        <v>56603</v>
      </c>
      <c r="G29">
        <f>VLOOKUP(C29,'2015 Weekly Attendance'!$A$2:$W$33,MATCH(A29,'2015 Weekly Attendance'!$A$1:$W$1))</f>
        <v>54400</v>
      </c>
      <c r="H29" s="14">
        <f>G29/F29*100</f>
        <v>96.107980142395277</v>
      </c>
      <c r="I29" s="14">
        <f>VLOOKUP(C29,'2015 Weekly Attendance'!$A$2:$E$33,5)</f>
        <v>96.372321255057145</v>
      </c>
      <c r="J29" s="14">
        <f>H29-I29</f>
        <v>-0.26434111266186733</v>
      </c>
    </row>
    <row r="30" spans="1:10" x14ac:dyDescent="0.35">
      <c r="A30" s="25">
        <v>16</v>
      </c>
      <c r="B30" s="25">
        <v>2015</v>
      </c>
      <c r="C30" s="24" t="s">
        <v>36</v>
      </c>
      <c r="D30" s="24" t="s">
        <v>26</v>
      </c>
      <c r="F30">
        <f>VLOOKUP(C30,'2015 Weekly Attendance'!$A$2:$B$33,2)</f>
        <v>82500</v>
      </c>
      <c r="G30">
        <f>VLOOKUP(C30,'2015 Weekly Attendance'!$A$2:$W$33,MATCH(A30,'2015 Weekly Attendance'!$A$1:$W$1))</f>
        <v>78160</v>
      </c>
      <c r="H30" s="14">
        <f>G30/F30*100</f>
        <v>94.739393939393935</v>
      </c>
      <c r="I30" s="14">
        <f>VLOOKUP(C30,'2015 Weekly Attendance'!$A$2:$E$33,5)</f>
        <v>94.739393939393935</v>
      </c>
      <c r="J30" s="14">
        <f>H30-I30</f>
        <v>0</v>
      </c>
    </row>
    <row r="31" spans="1:10" x14ac:dyDescent="0.35">
      <c r="A31" s="25">
        <v>16</v>
      </c>
      <c r="B31" s="25">
        <v>2015</v>
      </c>
      <c r="C31" s="24" t="s">
        <v>32</v>
      </c>
      <c r="D31" s="24" t="s">
        <v>29</v>
      </c>
      <c r="F31">
        <f>VLOOKUP(C31,'2015 Weekly Attendance'!$A$2:$B$33,2)</f>
        <v>65000</v>
      </c>
      <c r="G31">
        <f>VLOOKUP(C31,'2015 Weekly Attendance'!$A$2:$W$33,MATCH(A31,'2015 Weekly Attendance'!$A$1:$W$1))</f>
        <v>61313</v>
      </c>
      <c r="H31" s="14">
        <f>G31/F31*100</f>
        <v>94.327692307692317</v>
      </c>
      <c r="I31" s="14">
        <f>VLOOKUP(C31,'2015 Weekly Attendance'!$A$2:$E$33,5)</f>
        <v>94.381153846153836</v>
      </c>
      <c r="J31" s="14">
        <f>H31-I31</f>
        <v>-5.3461538461519353E-2</v>
      </c>
    </row>
    <row r="32" spans="1:10" x14ac:dyDescent="0.35">
      <c r="A32" s="25">
        <v>16</v>
      </c>
      <c r="B32" s="25">
        <v>2015</v>
      </c>
      <c r="C32" s="24" t="s">
        <v>21</v>
      </c>
      <c r="D32" s="24" t="s">
        <v>23</v>
      </c>
      <c r="F32">
        <f>VLOOKUP(C32,'2015 Weekly Attendance'!$A$2:$B$33,2)</f>
        <v>76416</v>
      </c>
      <c r="G32">
        <f>VLOOKUP(C32,'2015 Weekly Attendance'!$A$2:$W$33,MATCH(A32,'2015 Weekly Attendance'!$A$1:$W$1))</f>
        <v>69115</v>
      </c>
      <c r="H32" s="14">
        <f>G32/F32*100</f>
        <v>90.445718174204359</v>
      </c>
      <c r="I32" s="14">
        <f>VLOOKUP(C32,'2015 Weekly Attendance'!$A$2:$E$33,5)</f>
        <v>96.951274228284277</v>
      </c>
      <c r="J32" s="14">
        <f>H32-I32</f>
        <v>-6.5055560540799178</v>
      </c>
    </row>
    <row r="33" spans="1:10" x14ac:dyDescent="0.35">
      <c r="A33" s="25">
        <v>16</v>
      </c>
      <c r="B33" s="25">
        <v>2015</v>
      </c>
      <c r="C33" s="24" t="s">
        <v>31</v>
      </c>
      <c r="D33" s="24" t="s">
        <v>10</v>
      </c>
      <c r="F33">
        <f>VLOOKUP(C33,'2015 Weekly Attendance'!$A$2:$B$33,2)</f>
        <v>69143</v>
      </c>
      <c r="G33">
        <f>VLOOKUP(C33,'2015 Weekly Attendance'!$A$2:$W$33,MATCH(A33,'2015 Weekly Attendance'!$A$1:$W$1))</f>
        <v>62153</v>
      </c>
      <c r="H33" s="14">
        <f>G33/F33*100</f>
        <v>89.890516755130662</v>
      </c>
      <c r="I33" s="14">
        <f>VLOOKUP(C33,'2015 Weekly Attendance'!$A$2:$E$33,5)</f>
        <v>90.109447087919236</v>
      </c>
      <c r="J33" s="14">
        <f>H33-I33</f>
        <v>-0.21893033278857388</v>
      </c>
    </row>
    <row r="34" spans="1:10" x14ac:dyDescent="0.35">
      <c r="A34" s="25">
        <v>15</v>
      </c>
      <c r="B34" s="25">
        <v>2015</v>
      </c>
      <c r="C34" s="24" t="s">
        <v>30</v>
      </c>
      <c r="D34" s="24" t="s">
        <v>19</v>
      </c>
      <c r="F34">
        <f>VLOOKUP(C34,'2015 Weekly Attendance'!$A$2:$B$33,2)</f>
        <v>50805</v>
      </c>
      <c r="G34">
        <f>VLOOKUP(C34,'2015 Weekly Attendance'!$A$2:$W$33,MATCH(A34,'2015 Weekly Attendance'!$A$1:$W$1))</f>
        <v>52421</v>
      </c>
      <c r="H34" s="14">
        <f>G34/F34*100</f>
        <v>103.18078929239248</v>
      </c>
      <c r="I34" s="14">
        <f>VLOOKUP(C34,'2015 Weekly Attendance'!$A$2:$E$33,5)</f>
        <v>103.19850408424367</v>
      </c>
      <c r="J34" s="14">
        <f>H34-I34</f>
        <v>-1.7714791851190625E-2</v>
      </c>
    </row>
    <row r="35" spans="1:10" x14ac:dyDescent="0.35">
      <c r="A35" s="25">
        <v>15</v>
      </c>
      <c r="B35" s="25">
        <v>2015</v>
      </c>
      <c r="C35" s="24" t="s">
        <v>27</v>
      </c>
      <c r="D35" s="24" t="s">
        <v>23</v>
      </c>
      <c r="F35">
        <f>VLOOKUP(C35,'2015 Weekly Attendance'!$A$2:$B$33,2)</f>
        <v>69000</v>
      </c>
      <c r="G35">
        <f>VLOOKUP(C35,'2015 Weekly Attendance'!$A$2:$W$33,MATCH(A35,'2015 Weekly Attendance'!$A$1:$W$1))</f>
        <v>69002</v>
      </c>
      <c r="H35" s="14">
        <f>G35/F35*100</f>
        <v>100.00289855072464</v>
      </c>
      <c r="I35" s="14">
        <f>VLOOKUP(C35,'2015 Weekly Attendance'!$A$2:$E$33,5)</f>
        <v>100.02934782608696</v>
      </c>
      <c r="J35" s="14">
        <f>H35-I35</f>
        <v>-2.6449275362324443E-2</v>
      </c>
    </row>
    <row r="36" spans="1:10" x14ac:dyDescent="0.35">
      <c r="A36" s="25">
        <v>15</v>
      </c>
      <c r="B36" s="25">
        <v>2015</v>
      </c>
      <c r="C36" s="24" t="s">
        <v>24</v>
      </c>
      <c r="D36" s="24" t="s">
        <v>28</v>
      </c>
      <c r="F36">
        <f>VLOOKUP(C36,'2015 Weekly Attendance'!$A$2:$B$33,2)</f>
        <v>69596</v>
      </c>
      <c r="G36">
        <f>VLOOKUP(C36,'2015 Weekly Attendance'!$A$2:$W$33,MATCH(A36,'2015 Weekly Attendance'!$A$1:$W$1))</f>
        <v>69596</v>
      </c>
      <c r="H36" s="14">
        <f>G36/F36*100</f>
        <v>100</v>
      </c>
      <c r="I36" s="14">
        <f>VLOOKUP(C36,'2015 Weekly Attendance'!$A$2:$E$33,5)</f>
        <v>99.838352778895327</v>
      </c>
      <c r="J36" s="14">
        <f>H36-I36</f>
        <v>0.16164722110467267</v>
      </c>
    </row>
    <row r="37" spans="1:10" x14ac:dyDescent="0.35">
      <c r="A37" s="25">
        <v>15</v>
      </c>
      <c r="B37" s="25">
        <v>2015</v>
      </c>
      <c r="C37" s="24" t="s">
        <v>26</v>
      </c>
      <c r="D37" s="24" t="s">
        <v>31</v>
      </c>
      <c r="F37">
        <f>VLOOKUP(C37,'2015 Weekly Attendance'!$A$2:$B$33,2)</f>
        <v>66829</v>
      </c>
      <c r="G37">
        <f>VLOOKUP(C37,'2015 Weekly Attendance'!$A$2:$W$33,MATCH(A37,'2015 Weekly Attendance'!$A$1:$W$1))</f>
        <v>66829</v>
      </c>
      <c r="H37" s="14">
        <f>G37/F37*100</f>
        <v>100</v>
      </c>
      <c r="I37" s="14">
        <f>VLOOKUP(C37,'2015 Weekly Attendance'!$A$2:$E$33,5)</f>
        <v>100</v>
      </c>
      <c r="J37" s="14">
        <f>H37-I37</f>
        <v>0</v>
      </c>
    </row>
    <row r="38" spans="1:10" x14ac:dyDescent="0.35">
      <c r="A38" s="25">
        <v>15</v>
      </c>
      <c r="B38" s="25">
        <v>2015</v>
      </c>
      <c r="C38" s="24" t="s">
        <v>43</v>
      </c>
      <c r="D38" s="24" t="s">
        <v>32</v>
      </c>
      <c r="F38">
        <f>VLOOKUP(C38,'2015 Weekly Attendance'!$A$2:$B$33,2)</f>
        <v>73208</v>
      </c>
      <c r="G38">
        <f>VLOOKUP(C38,'2015 Weekly Attendance'!$A$2:$W$33,MATCH(A38,'2015 Weekly Attendance'!$A$1:$W$1))</f>
        <v>73017</v>
      </c>
      <c r="H38" s="14">
        <f>G38/F38*100</f>
        <v>99.73909955196153</v>
      </c>
      <c r="I38" s="14">
        <f>VLOOKUP(C38,'2015 Weekly Attendance'!$A$2:$E$33,5)</f>
        <v>99.767955687902969</v>
      </c>
      <c r="J38" s="14">
        <f>H38-I38</f>
        <v>-2.8856135941438765E-2</v>
      </c>
    </row>
    <row r="39" spans="1:10" x14ac:dyDescent="0.35">
      <c r="A39" s="25">
        <v>15</v>
      </c>
      <c r="B39" s="25">
        <v>2015</v>
      </c>
      <c r="C39" s="24" t="s">
        <v>25</v>
      </c>
      <c r="D39" s="24" t="s">
        <v>21</v>
      </c>
      <c r="F39">
        <f>VLOOKUP(C39,'2015 Weekly Attendance'!$A$2:$B$33,2)</f>
        <v>71008</v>
      </c>
      <c r="G39">
        <f>VLOOKUP(C39,'2015 Weekly Attendance'!$A$2:$W$33,MATCH(A39,'2015 Weekly Attendance'!$A$1:$W$1))</f>
        <v>70791</v>
      </c>
      <c r="H39" s="14">
        <f>G39/F39*100</f>
        <v>99.694400630914828</v>
      </c>
      <c r="I39" s="14">
        <f>VLOOKUP(C39,'2015 Weekly Attendance'!$A$2:$E$33,5)</f>
        <v>99.99190232086525</v>
      </c>
      <c r="J39" s="14">
        <f>H39-I39</f>
        <v>-0.29750168995042259</v>
      </c>
    </row>
    <row r="40" spans="1:10" x14ac:dyDescent="0.35">
      <c r="A40" s="25">
        <v>15</v>
      </c>
      <c r="B40" s="25">
        <v>2015</v>
      </c>
      <c r="C40" s="24" t="s">
        <v>29</v>
      </c>
      <c r="D40" s="24" t="s">
        <v>14</v>
      </c>
      <c r="F40">
        <f>VLOOKUP(C40,'2015 Weekly Attendance'!$A$2:$B$33,2)</f>
        <v>71750</v>
      </c>
      <c r="G40">
        <f>VLOOKUP(C40,'2015 Weekly Attendance'!$A$2:$W$33,MATCH(A40,'2015 Weekly Attendance'!$A$1:$W$1))</f>
        <v>70799</v>
      </c>
      <c r="H40" s="14">
        <f>G40/F40*100</f>
        <v>98.674564459930309</v>
      </c>
      <c r="I40" s="14">
        <f>VLOOKUP(C40,'2015 Weekly Attendance'!$A$2:$E$33,5)</f>
        <v>98.622299651567943</v>
      </c>
      <c r="J40" s="14">
        <f>H40-I40</f>
        <v>5.2264808362366466E-2</v>
      </c>
    </row>
    <row r="41" spans="1:10" x14ac:dyDescent="0.35">
      <c r="A41" s="25">
        <v>15</v>
      </c>
      <c r="B41" s="25">
        <v>2015</v>
      </c>
      <c r="C41" s="24" t="s">
        <v>40</v>
      </c>
      <c r="D41" s="24" t="s">
        <v>10</v>
      </c>
      <c r="F41">
        <f>VLOOKUP(C41,'2015 Weekly Attendance'!$A$2:$B$33,2)</f>
        <v>67000</v>
      </c>
      <c r="G41">
        <f>VLOOKUP(C41,'2015 Weekly Attendance'!$A$2:$W$33,MATCH(A41,'2015 Weekly Attendance'!$A$1:$W$1))</f>
        <v>66083</v>
      </c>
      <c r="H41" s="14">
        <f>G41/F41*100</f>
        <v>98.631343283582083</v>
      </c>
      <c r="I41" s="14">
        <f>VLOOKUP(C41,'2015 Weekly Attendance'!$A$2:$E$33,5)</f>
        <v>98.578544776119401</v>
      </c>
      <c r="J41" s="14">
        <f>H41-I41</f>
        <v>5.2798507462682664E-2</v>
      </c>
    </row>
    <row r="42" spans="1:10" x14ac:dyDescent="0.35">
      <c r="A42" s="25">
        <v>15</v>
      </c>
      <c r="B42" s="25">
        <v>2015</v>
      </c>
      <c r="C42" s="24" t="s">
        <v>39</v>
      </c>
      <c r="D42" s="24" t="s">
        <v>22</v>
      </c>
      <c r="F42">
        <f>VLOOKUP(C42,'2015 Weekly Attendance'!$A$2:$B$33,2)</f>
        <v>68400</v>
      </c>
      <c r="G42">
        <f>VLOOKUP(C42,'2015 Weekly Attendance'!$A$2:$W$33,MATCH(A42,'2015 Weekly Attendance'!$A$1:$W$1))</f>
        <v>67234</v>
      </c>
      <c r="H42" s="14">
        <f>G42/F42*100</f>
        <v>98.295321637426909</v>
      </c>
      <c r="I42" s="14">
        <f>VLOOKUP(C42,'2015 Weekly Attendance'!$A$2:$E$33,5)</f>
        <v>94.088815789473685</v>
      </c>
      <c r="J42" s="14">
        <f>H42-I42</f>
        <v>4.206505847953224</v>
      </c>
    </row>
    <row r="43" spans="1:10" x14ac:dyDescent="0.35">
      <c r="A43" s="25">
        <v>15</v>
      </c>
      <c r="B43" s="25">
        <v>2015</v>
      </c>
      <c r="C43" s="24" t="s">
        <v>34</v>
      </c>
      <c r="D43" s="24" t="s">
        <v>33</v>
      </c>
      <c r="F43">
        <f>VLOOKUP(C43,'2015 Weekly Attendance'!$A$2:$B$33,2)</f>
        <v>82000</v>
      </c>
      <c r="G43">
        <f>VLOOKUP(C43,'2015 Weekly Attendance'!$A$2:$W$33,MATCH(A43,'2015 Weekly Attendance'!$A$1:$W$1))</f>
        <v>80124</v>
      </c>
      <c r="H43" s="14">
        <f>G43/F43*100</f>
        <v>97.712195121951211</v>
      </c>
      <c r="I43" s="14">
        <f>VLOOKUP(C43,'2015 Weekly Attendance'!$A$2:$E$33,5)</f>
        <v>92.93780487804878</v>
      </c>
      <c r="J43" s="14">
        <f>H43-I43</f>
        <v>4.7743902439024311</v>
      </c>
    </row>
    <row r="44" spans="1:10" x14ac:dyDescent="0.35">
      <c r="A44" s="25">
        <v>15</v>
      </c>
      <c r="B44" s="25">
        <v>2015</v>
      </c>
      <c r="C44" s="24" t="s">
        <v>38</v>
      </c>
      <c r="D44" s="24" t="s">
        <v>36</v>
      </c>
      <c r="F44">
        <f>VLOOKUP(C44,'2015 Weekly Attendance'!$A$2:$B$33,2)</f>
        <v>92500</v>
      </c>
      <c r="G44">
        <f>VLOOKUP(C44,'2015 Weekly Attendance'!$A$2:$W$33,MATCH(A44,'2015 Weekly Attendance'!$A$1:$W$1))</f>
        <v>90345</v>
      </c>
      <c r="H44" s="14">
        <f>G44/F44*100</f>
        <v>97.670270270270265</v>
      </c>
      <c r="I44" s="14">
        <f>VLOOKUP(C44,'2015 Weekly Attendance'!$A$2:$E$33,5)</f>
        <v>98.874594594594583</v>
      </c>
      <c r="J44" s="14">
        <f>H44-I44</f>
        <v>-1.2043243243243182</v>
      </c>
    </row>
    <row r="45" spans="1:10" x14ac:dyDescent="0.35">
      <c r="A45" s="25">
        <v>15</v>
      </c>
      <c r="B45" s="25">
        <v>2015</v>
      </c>
      <c r="C45" s="24" t="s">
        <v>18</v>
      </c>
      <c r="D45" s="24" t="s">
        <v>41</v>
      </c>
      <c r="F45">
        <f>VLOOKUP(C45,'2015 Weekly Attendance'!$A$2:$B$33,2)</f>
        <v>56603</v>
      </c>
      <c r="G45">
        <f>VLOOKUP(C45,'2015 Weekly Attendance'!$A$2:$W$33,MATCH(A45,'2015 Weekly Attendance'!$A$1:$W$1))</f>
        <v>55087</v>
      </c>
      <c r="H45" s="14">
        <f>G45/F45*100</f>
        <v>97.321696729855319</v>
      </c>
      <c r="I45" s="14">
        <f>VLOOKUP(C45,'2015 Weekly Attendance'!$A$2:$E$33,5)</f>
        <v>96.372321255057145</v>
      </c>
      <c r="J45" s="14">
        <f>H45-I45</f>
        <v>0.94937547479817397</v>
      </c>
    </row>
    <row r="46" spans="1:10" x14ac:dyDescent="0.35">
      <c r="A46" s="25">
        <v>15</v>
      </c>
      <c r="B46" s="25">
        <v>2015</v>
      </c>
      <c r="C46" s="24" t="s">
        <v>37</v>
      </c>
      <c r="D46" s="24" t="s">
        <v>16</v>
      </c>
      <c r="F46">
        <f>VLOOKUP(C46,'2015 Weekly Attendance'!$A$2:$B$33,2)</f>
        <v>82500</v>
      </c>
      <c r="G46">
        <f>VLOOKUP(C46,'2015 Weekly Attendance'!$A$2:$W$33,MATCH(A46,'2015 Weekly Attendance'!$A$1:$W$1))</f>
        <v>79436</v>
      </c>
      <c r="H46" s="14">
        <f>G46/F46*100</f>
        <v>96.286060606060602</v>
      </c>
      <c r="I46" s="14">
        <f>VLOOKUP(C46,'2015 Weekly Attendance'!$A$2:$E$33,5)</f>
        <v>95.759242424242416</v>
      </c>
      <c r="J46" s="14">
        <f>H46-I46</f>
        <v>0.52681818181818585</v>
      </c>
    </row>
    <row r="47" spans="1:10" x14ac:dyDescent="0.35">
      <c r="A47" s="25">
        <v>15</v>
      </c>
      <c r="B47" s="25">
        <v>2015</v>
      </c>
      <c r="C47" s="24" t="s">
        <v>20</v>
      </c>
      <c r="D47" s="24" t="s">
        <v>35</v>
      </c>
      <c r="F47">
        <f>VLOOKUP(C47,'2015 Weekly Attendance'!$A$2:$B$33,2)</f>
        <v>70561</v>
      </c>
      <c r="G47">
        <f>VLOOKUP(C47,'2015 Weekly Attendance'!$A$2:$W$33,MATCH(A47,'2015 Weekly Attendance'!$A$1:$W$1))</f>
        <v>66676</v>
      </c>
      <c r="H47" s="14">
        <f>G47/F47*100</f>
        <v>94.494125650146671</v>
      </c>
      <c r="I47" s="14">
        <f>VLOOKUP(C47,'2015 Weekly Attendance'!$A$2:$E$33,5)</f>
        <v>94.63088675047122</v>
      </c>
      <c r="J47" s="14">
        <f>H47-I47</f>
        <v>-0.13676110032454858</v>
      </c>
    </row>
    <row r="48" spans="1:10" x14ac:dyDescent="0.35">
      <c r="A48" s="25">
        <v>15</v>
      </c>
      <c r="B48" s="25">
        <v>2015</v>
      </c>
      <c r="C48" s="24" t="s">
        <v>9</v>
      </c>
      <c r="D48" s="24" t="s">
        <v>42</v>
      </c>
      <c r="F48">
        <f>VLOOKUP(C48,'2015 Weekly Attendance'!$A$2:$B$33,2)</f>
        <v>69132</v>
      </c>
      <c r="G48">
        <f>VLOOKUP(C48,'2015 Weekly Attendance'!$A$2:$W$33,MATCH(A48,'2015 Weekly Attendance'!$A$1:$W$1))</f>
        <v>64016</v>
      </c>
      <c r="H48" s="14">
        <f>G48/F48*100</f>
        <v>92.599664410113974</v>
      </c>
      <c r="I48" s="14">
        <f>VLOOKUP(C48,'2015 Weekly Attendance'!$A$2:$E$33,5)</f>
        <v>88.907969019928743</v>
      </c>
      <c r="J48" s="14">
        <f>H48-I48</f>
        <v>3.691695390185231</v>
      </c>
    </row>
    <row r="49" spans="1:10" x14ac:dyDescent="0.35">
      <c r="A49" s="25">
        <v>15</v>
      </c>
      <c r="B49" s="25">
        <v>2015</v>
      </c>
      <c r="C49" s="24" t="s">
        <v>13</v>
      </c>
      <c r="D49" s="24" t="s">
        <v>15</v>
      </c>
      <c r="F49">
        <f>VLOOKUP(C49,'2015 Weekly Attendance'!$A$2:$B$33,2)</f>
        <v>67277</v>
      </c>
      <c r="G49">
        <f>VLOOKUP(C49,'2015 Weekly Attendance'!$A$2:$W$33,MATCH(A49,'2015 Weekly Attendance'!$A$1:$W$1))</f>
        <v>51295</v>
      </c>
      <c r="H49" s="14">
        <f>G49/F49*100</f>
        <v>76.244481769401133</v>
      </c>
      <c r="I49" s="14">
        <f>VLOOKUP(C49,'2015 Weekly Attendance'!$A$2:$E$33,5)</f>
        <v>77.890660998558204</v>
      </c>
      <c r="J49" s="14">
        <f>H49-I49</f>
        <v>-1.6461792291570703</v>
      </c>
    </row>
    <row r="50" spans="1:10" x14ac:dyDescent="0.35">
      <c r="A50" s="25">
        <v>14</v>
      </c>
      <c r="B50" s="25">
        <v>2015</v>
      </c>
      <c r="C50" s="24" t="s">
        <v>28</v>
      </c>
      <c r="D50" s="24" t="s">
        <v>30</v>
      </c>
      <c r="F50">
        <f>VLOOKUP(C50,'2015 Weekly Attendance'!$A$2:$B$33,2)</f>
        <v>63400</v>
      </c>
      <c r="G50">
        <f>VLOOKUP(C50,'2015 Weekly Attendance'!$A$2:$W$33,MATCH(A50,'2015 Weekly Attendance'!$A$1:$W$1))</f>
        <v>64784</v>
      </c>
      <c r="H50" s="14">
        <f>G50/F50*100</f>
        <v>102.18296529968454</v>
      </c>
      <c r="I50" s="14">
        <f>VLOOKUP(C50,'2015 Weekly Attendance'!$A$2:$E$33,5)</f>
        <v>101.23955047318611</v>
      </c>
      <c r="J50" s="14">
        <f>H50-I50</f>
        <v>0.9434148264984259</v>
      </c>
    </row>
    <row r="51" spans="1:10" x14ac:dyDescent="0.35">
      <c r="A51" s="25">
        <v>14</v>
      </c>
      <c r="B51" s="25">
        <v>2015</v>
      </c>
      <c r="C51" s="24" t="s">
        <v>22</v>
      </c>
      <c r="D51" s="24" t="s">
        <v>18</v>
      </c>
      <c r="F51">
        <f>VLOOKUP(C51,'2015 Weekly Attendance'!$A$2:$B$33,2)</f>
        <v>76125</v>
      </c>
      <c r="G51">
        <f>VLOOKUP(C51,'2015 Weekly Attendance'!$A$2:$W$33,MATCH(A51,'2015 Weekly Attendance'!$A$1:$W$1))</f>
        <v>76824</v>
      </c>
      <c r="H51" s="14">
        <f>G51/F51*100</f>
        <v>100.91822660098522</v>
      </c>
      <c r="I51" s="14">
        <f>VLOOKUP(C51,'2015 Weekly Attendance'!$A$2:$E$33,5)</f>
        <v>101.04778325123154</v>
      </c>
      <c r="J51" s="14">
        <f>H51-I51</f>
        <v>-0.12955665024631458</v>
      </c>
    </row>
    <row r="52" spans="1:10" x14ac:dyDescent="0.35">
      <c r="A52" s="25">
        <v>14</v>
      </c>
      <c r="B52" s="25">
        <v>2015</v>
      </c>
      <c r="C52" s="24" t="s">
        <v>25</v>
      </c>
      <c r="D52" s="24" t="s">
        <v>27</v>
      </c>
      <c r="F52">
        <f>VLOOKUP(C52,'2015 Weekly Attendance'!$A$2:$B$33,2)</f>
        <v>71008</v>
      </c>
      <c r="G52">
        <f>VLOOKUP(C52,'2015 Weekly Attendance'!$A$2:$W$33,MATCH(A52,'2015 Weekly Attendance'!$A$1:$W$1))</f>
        <v>71179</v>
      </c>
      <c r="H52" s="14">
        <f>G52/F52*100</f>
        <v>100.2408179360072</v>
      </c>
      <c r="I52" s="14">
        <f>VLOOKUP(C52,'2015 Weekly Attendance'!$A$2:$E$33,5)</f>
        <v>99.99190232086525</v>
      </c>
      <c r="J52" s="14">
        <f>H52-I52</f>
        <v>0.24891561514195359</v>
      </c>
    </row>
    <row r="53" spans="1:10" x14ac:dyDescent="0.35">
      <c r="A53" s="25">
        <v>14</v>
      </c>
      <c r="B53" s="25">
        <v>2015</v>
      </c>
      <c r="C53" s="24" t="s">
        <v>35</v>
      </c>
      <c r="D53" s="24" t="s">
        <v>37</v>
      </c>
      <c r="F53">
        <f>VLOOKUP(C53,'2015 Weekly Attendance'!$A$2:$B$33,2)</f>
        <v>65326</v>
      </c>
      <c r="G53">
        <f>VLOOKUP(C53,'2015 Weekly Attendance'!$A$2:$W$33,MATCH(A53,'2015 Weekly Attendance'!$A$1:$W$1))</f>
        <v>65408</v>
      </c>
      <c r="H53" s="14">
        <f>G53/F53*100</f>
        <v>100.12552429354315</v>
      </c>
      <c r="I53" s="14">
        <f>VLOOKUP(C53,'2015 Weekly Attendance'!$A$2:$E$33,5)</f>
        <v>99.186497609790024</v>
      </c>
      <c r="J53" s="14">
        <f>H53-I53</f>
        <v>0.93902668375312714</v>
      </c>
    </row>
    <row r="54" spans="1:10" x14ac:dyDescent="0.35">
      <c r="A54" s="25">
        <v>14</v>
      </c>
      <c r="B54" s="25">
        <v>2015</v>
      </c>
      <c r="C54" s="24" t="s">
        <v>14</v>
      </c>
      <c r="D54" s="24" t="s">
        <v>39</v>
      </c>
      <c r="F54">
        <f>VLOOKUP(C54,'2015 Weekly Attendance'!$A$2:$B$33,2)</f>
        <v>65515</v>
      </c>
      <c r="G54">
        <f>VLOOKUP(C54,'2015 Weekly Attendance'!$A$2:$W$33,MATCH(A54,'2015 Weekly Attendance'!$A$1:$W$1))</f>
        <v>65564</v>
      </c>
      <c r="H54" s="14">
        <f>G54/F54*100</f>
        <v>100.074792032359</v>
      </c>
      <c r="I54" s="14">
        <f>VLOOKUP(C54,'2015 Weekly Attendance'!$A$2:$E$33,5)</f>
        <v>93.70335037777609</v>
      </c>
      <c r="J54" s="14">
        <f>H54-I54</f>
        <v>6.3714416545829096</v>
      </c>
    </row>
    <row r="55" spans="1:10" x14ac:dyDescent="0.35">
      <c r="A55" s="25">
        <v>14</v>
      </c>
      <c r="B55" s="25">
        <v>2015</v>
      </c>
      <c r="C55" s="24" t="s">
        <v>24</v>
      </c>
      <c r="D55" s="24" t="s">
        <v>33</v>
      </c>
      <c r="F55">
        <f>VLOOKUP(C55,'2015 Weekly Attendance'!$A$2:$B$33,2)</f>
        <v>69596</v>
      </c>
      <c r="G55">
        <f>VLOOKUP(C55,'2015 Weekly Attendance'!$A$2:$W$33,MATCH(A55,'2015 Weekly Attendance'!$A$1:$W$1))</f>
        <v>69596</v>
      </c>
      <c r="H55" s="14">
        <f>G55/F55*100</f>
        <v>100</v>
      </c>
      <c r="I55" s="14">
        <f>VLOOKUP(C55,'2015 Weekly Attendance'!$A$2:$E$33,5)</f>
        <v>99.838352778895327</v>
      </c>
      <c r="J55" s="14">
        <f>H55-I55</f>
        <v>0.16164722110467267</v>
      </c>
    </row>
    <row r="56" spans="1:10" x14ac:dyDescent="0.35">
      <c r="A56" s="25">
        <v>14</v>
      </c>
      <c r="B56" s="25">
        <v>2015</v>
      </c>
      <c r="C56" s="24" t="s">
        <v>10</v>
      </c>
      <c r="D56" s="24" t="s">
        <v>26</v>
      </c>
      <c r="F56">
        <f>VLOOKUP(C56,'2015 Weekly Attendance'!$A$2:$B$33,2)</f>
        <v>72220</v>
      </c>
      <c r="G56">
        <f>VLOOKUP(C56,'2015 Weekly Attendance'!$A$2:$W$33,MATCH(A56,'2015 Weekly Attendance'!$A$1:$W$1))</f>
        <v>71908</v>
      </c>
      <c r="H56" s="14">
        <f>G56/F56*100</f>
        <v>99.567986707283296</v>
      </c>
      <c r="I56" s="14">
        <f>VLOOKUP(C56,'2015 Weekly Attendance'!$A$2:$E$33,5)</f>
        <v>99.376730822486849</v>
      </c>
      <c r="J56" s="14">
        <f>H56-I56</f>
        <v>0.19125588479644762</v>
      </c>
    </row>
    <row r="57" spans="1:10" x14ac:dyDescent="0.35">
      <c r="A57" s="25">
        <v>14</v>
      </c>
      <c r="B57" s="25">
        <v>2015</v>
      </c>
      <c r="C57" s="24" t="s">
        <v>19</v>
      </c>
      <c r="D57" s="24" t="s">
        <v>34</v>
      </c>
      <c r="F57">
        <f>VLOOKUP(C57,'2015 Weekly Attendance'!$A$2:$B$33,2)</f>
        <v>61500</v>
      </c>
      <c r="G57">
        <f>VLOOKUP(C57,'2015 Weekly Attendance'!$A$2:$W$33,MATCH(A57,'2015 Weekly Attendance'!$A$1:$W$1))</f>
        <v>61026</v>
      </c>
      <c r="H57" s="14">
        <f>G57/F57*100</f>
        <v>99.229268292682931</v>
      </c>
      <c r="I57" s="14">
        <f>VLOOKUP(C57,'2015 Weekly Attendance'!$A$2:$E$33,5)</f>
        <v>100.87134146341464</v>
      </c>
      <c r="J57" s="14">
        <f>H57-I57</f>
        <v>-1.642073170731706</v>
      </c>
    </row>
    <row r="58" spans="1:10" x14ac:dyDescent="0.35">
      <c r="A58" s="25">
        <v>14</v>
      </c>
      <c r="B58" s="25">
        <v>2015</v>
      </c>
      <c r="C58" s="24" t="s">
        <v>16</v>
      </c>
      <c r="D58" s="24" t="s">
        <v>42</v>
      </c>
      <c r="F58">
        <f>VLOOKUP(C58,'2015 Weekly Attendance'!$A$2:$B$33,2)</f>
        <v>75523</v>
      </c>
      <c r="G58">
        <f>VLOOKUP(C58,'2015 Weekly Attendance'!$A$2:$W$33,MATCH(A58,'2015 Weekly Attendance'!$A$1:$W$1))</f>
        <v>74420</v>
      </c>
      <c r="H58" s="14">
        <f>G58/F58*100</f>
        <v>98.539517762800727</v>
      </c>
      <c r="I58" s="14">
        <f>VLOOKUP(C58,'2015 Weekly Attendance'!$A$2:$E$33,5)</f>
        <v>98.058538458482843</v>
      </c>
      <c r="J58" s="14">
        <f>H58-I58</f>
        <v>0.48097930431788427</v>
      </c>
    </row>
    <row r="59" spans="1:10" x14ac:dyDescent="0.35">
      <c r="A59" s="25">
        <v>14</v>
      </c>
      <c r="B59" s="25">
        <v>2015</v>
      </c>
      <c r="C59" s="24" t="s">
        <v>41</v>
      </c>
      <c r="D59" s="24" t="s">
        <v>38</v>
      </c>
      <c r="F59">
        <f>VLOOKUP(C59,'2015 Weekly Attendance'!$A$2:$B$33,2)</f>
        <v>81441</v>
      </c>
      <c r="G59">
        <f>VLOOKUP(C59,'2015 Weekly Attendance'!$A$2:$W$33,MATCH(A59,'2015 Weekly Attendance'!$A$1:$W$1))</f>
        <v>78369</v>
      </c>
      <c r="H59" s="14">
        <f>G59/F59*100</f>
        <v>96.227944155892004</v>
      </c>
      <c r="I59" s="14">
        <f>VLOOKUP(C59,'2015 Weekly Attendance'!$A$2:$E$33,5)</f>
        <v>96.282584938790038</v>
      </c>
      <c r="J59" s="14">
        <f>H59-I59</f>
        <v>-5.4640782898033535E-2</v>
      </c>
    </row>
    <row r="60" spans="1:10" x14ac:dyDescent="0.35">
      <c r="A60" s="25">
        <v>14</v>
      </c>
      <c r="B60" s="25">
        <v>2015</v>
      </c>
      <c r="C60" s="24" t="s">
        <v>36</v>
      </c>
      <c r="D60" s="24" t="s">
        <v>31</v>
      </c>
      <c r="F60">
        <f>VLOOKUP(C60,'2015 Weekly Attendance'!$A$2:$B$33,2)</f>
        <v>82500</v>
      </c>
      <c r="G60">
        <f>VLOOKUP(C60,'2015 Weekly Attendance'!$A$2:$W$33,MATCH(A60,'2015 Weekly Attendance'!$A$1:$W$1))</f>
        <v>78160</v>
      </c>
      <c r="H60" s="14">
        <f>G60/F60*100</f>
        <v>94.739393939393935</v>
      </c>
      <c r="I60" s="14">
        <f>VLOOKUP(C60,'2015 Weekly Attendance'!$A$2:$E$33,5)</f>
        <v>94.739393939393935</v>
      </c>
      <c r="J60" s="14">
        <f>H60-I60</f>
        <v>0</v>
      </c>
    </row>
    <row r="61" spans="1:10" x14ac:dyDescent="0.35">
      <c r="A61" s="25">
        <v>14</v>
      </c>
      <c r="B61" s="25">
        <v>2015</v>
      </c>
      <c r="C61" s="24" t="s">
        <v>21</v>
      </c>
      <c r="D61" s="24" t="s">
        <v>20</v>
      </c>
      <c r="F61">
        <f>VLOOKUP(C61,'2015 Weekly Attendance'!$A$2:$B$33,2)</f>
        <v>76416</v>
      </c>
      <c r="G61">
        <f>VLOOKUP(C61,'2015 Weekly Attendance'!$A$2:$W$33,MATCH(A61,'2015 Weekly Attendance'!$A$1:$W$1))</f>
        <v>72314</v>
      </c>
      <c r="H61" s="14">
        <f>G61/F61*100</f>
        <v>94.632014237855941</v>
      </c>
      <c r="I61" s="14">
        <f>VLOOKUP(C61,'2015 Weekly Attendance'!$A$2:$E$33,5)</f>
        <v>96.951274228284277</v>
      </c>
      <c r="J61" s="14">
        <f>H61-I61</f>
        <v>-2.3192599904283355</v>
      </c>
    </row>
    <row r="62" spans="1:10" x14ac:dyDescent="0.35">
      <c r="A62" s="25">
        <v>14</v>
      </c>
      <c r="B62" s="25">
        <v>2015</v>
      </c>
      <c r="C62" s="24" t="s">
        <v>15</v>
      </c>
      <c r="D62" s="24" t="s">
        <v>43</v>
      </c>
      <c r="F62">
        <f>VLOOKUP(C62,'2015 Weekly Attendance'!$A$2:$B$33,2)</f>
        <v>65890</v>
      </c>
      <c r="G62">
        <f>VLOOKUP(C62,'2015 Weekly Attendance'!$A$2:$W$33,MATCH(A62,'2015 Weekly Attendance'!$A$1:$W$1))</f>
        <v>62138</v>
      </c>
      <c r="H62" s="14">
        <f>G62/F62*100</f>
        <v>94.305660950068287</v>
      </c>
      <c r="I62" s="14">
        <f>VLOOKUP(C62,'2015 Weekly Attendance'!$A$2:$E$33,5)</f>
        <v>93.424647139171341</v>
      </c>
      <c r="J62" s="14">
        <f>H62-I62</f>
        <v>0.88101381089694542</v>
      </c>
    </row>
    <row r="63" spans="1:10" x14ac:dyDescent="0.35">
      <c r="A63" s="25">
        <v>14</v>
      </c>
      <c r="B63" s="25">
        <v>2015</v>
      </c>
      <c r="C63" s="24" t="s">
        <v>23</v>
      </c>
      <c r="D63" s="24" t="s">
        <v>29</v>
      </c>
      <c r="F63">
        <f>VLOOKUP(C63,'2015 Weekly Attendance'!$A$2:$B$33,2)</f>
        <v>67895</v>
      </c>
      <c r="G63">
        <f>VLOOKUP(C63,'2015 Weekly Attendance'!$A$2:$W$33,MATCH(A63,'2015 Weekly Attendance'!$A$1:$W$1))</f>
        <v>63916</v>
      </c>
      <c r="H63" s="14">
        <f>G63/F63*100</f>
        <v>94.139480079534579</v>
      </c>
      <c r="I63" s="14">
        <f>VLOOKUP(C63,'2015 Weekly Attendance'!$A$2:$E$33,5)</f>
        <v>97.482877973341189</v>
      </c>
      <c r="J63" s="14">
        <f>H63-I63</f>
        <v>-3.3433978938066105</v>
      </c>
    </row>
    <row r="64" spans="1:10" x14ac:dyDescent="0.35">
      <c r="A64" s="25">
        <v>14</v>
      </c>
      <c r="B64" s="25">
        <v>2015</v>
      </c>
      <c r="C64" s="24" t="s">
        <v>9</v>
      </c>
      <c r="D64" s="24" t="s">
        <v>40</v>
      </c>
      <c r="F64">
        <f>VLOOKUP(C64,'2015 Weekly Attendance'!$A$2:$B$33,2)</f>
        <v>69132</v>
      </c>
      <c r="G64">
        <f>VLOOKUP(C64,'2015 Weekly Attendance'!$A$2:$W$33,MATCH(A64,'2015 Weekly Attendance'!$A$1:$W$1))</f>
        <v>62372</v>
      </c>
      <c r="H64" s="14">
        <f>G64/F64*100</f>
        <v>90.221605045420347</v>
      </c>
      <c r="I64" s="14">
        <f>VLOOKUP(C64,'2015 Weekly Attendance'!$A$2:$E$33,5)</f>
        <v>88.907969019928743</v>
      </c>
      <c r="J64" s="14">
        <f>H64-I64</f>
        <v>1.3136360254916042</v>
      </c>
    </row>
    <row r="65" spans="1:10" x14ac:dyDescent="0.35">
      <c r="A65" s="25">
        <v>14</v>
      </c>
      <c r="B65" s="25">
        <v>2015</v>
      </c>
      <c r="C65" s="24" t="s">
        <v>13</v>
      </c>
      <c r="D65" s="24" t="s">
        <v>32</v>
      </c>
      <c r="F65">
        <f>VLOOKUP(C65,'2015 Weekly Attendance'!$A$2:$B$33,2)</f>
        <v>67277</v>
      </c>
      <c r="G65">
        <f>VLOOKUP(C65,'2015 Weekly Attendance'!$A$2:$W$33,MATCH(A65,'2015 Weekly Attendance'!$A$1:$W$1))</f>
        <v>51202</v>
      </c>
      <c r="H65" s="14">
        <f>G65/F65*100</f>
        <v>76.106247305914351</v>
      </c>
      <c r="I65" s="14">
        <f>VLOOKUP(C65,'2015 Weekly Attendance'!$A$2:$E$33,5)</f>
        <v>77.890660998558204</v>
      </c>
      <c r="J65" s="14">
        <f>H65-I65</f>
        <v>-1.7844136926438523</v>
      </c>
    </row>
    <row r="66" spans="1:10" x14ac:dyDescent="0.35">
      <c r="A66" s="25">
        <v>13</v>
      </c>
      <c r="B66" s="25">
        <v>2015</v>
      </c>
      <c r="C66" s="24" t="s">
        <v>30</v>
      </c>
      <c r="D66" s="24" t="s">
        <v>27</v>
      </c>
      <c r="F66">
        <f>VLOOKUP(C66,'2015 Weekly Attendance'!$A$2:$B$33,2)</f>
        <v>50805</v>
      </c>
      <c r="G66">
        <f>VLOOKUP(C66,'2015 Weekly Attendance'!$A$2:$W$33,MATCH(A66,'2015 Weekly Attendance'!$A$1:$W$1))</f>
        <v>52430</v>
      </c>
      <c r="H66" s="14">
        <f>G66/F66*100</f>
        <v>103.19850408424367</v>
      </c>
      <c r="I66" s="14">
        <f>VLOOKUP(C66,'2015 Weekly Attendance'!$A$2:$E$33,5)</f>
        <v>103.19850408424367</v>
      </c>
      <c r="J66" s="14">
        <f>H66-I66</f>
        <v>0</v>
      </c>
    </row>
    <row r="67" spans="1:10" x14ac:dyDescent="0.35">
      <c r="A67" s="25">
        <v>13</v>
      </c>
      <c r="B67" s="25">
        <v>2015</v>
      </c>
      <c r="C67" s="24" t="s">
        <v>19</v>
      </c>
      <c r="D67" s="24" t="s">
        <v>29</v>
      </c>
      <c r="F67">
        <f>VLOOKUP(C67,'2015 Weekly Attendance'!$A$2:$B$33,2)</f>
        <v>61500</v>
      </c>
      <c r="G67">
        <f>VLOOKUP(C67,'2015 Weekly Attendance'!$A$2:$W$33,MATCH(A67,'2015 Weekly Attendance'!$A$1:$W$1))</f>
        <v>62088</v>
      </c>
      <c r="H67" s="14">
        <f>G67/F67*100</f>
        <v>100.95609756097561</v>
      </c>
      <c r="I67" s="14">
        <f>VLOOKUP(C67,'2015 Weekly Attendance'!$A$2:$E$33,5)</f>
        <v>100.87134146341464</v>
      </c>
      <c r="J67" s="14">
        <f>H67-I67</f>
        <v>8.4756097560969579E-2</v>
      </c>
    </row>
    <row r="68" spans="1:10" x14ac:dyDescent="0.35">
      <c r="A68" s="25">
        <v>13</v>
      </c>
      <c r="B68" s="25">
        <v>2015</v>
      </c>
      <c r="C68" s="24" t="s">
        <v>26</v>
      </c>
      <c r="D68" s="24" t="s">
        <v>24</v>
      </c>
      <c r="F68">
        <f>VLOOKUP(C68,'2015 Weekly Attendance'!$A$2:$B$33,2)</f>
        <v>66829</v>
      </c>
      <c r="G68">
        <f>VLOOKUP(C68,'2015 Weekly Attendance'!$A$2:$W$33,MATCH(A68,'2015 Weekly Attendance'!$A$1:$W$1))</f>
        <v>66829</v>
      </c>
      <c r="H68" s="14">
        <f>G68/F68*100</f>
        <v>100</v>
      </c>
      <c r="I68" s="14">
        <f>VLOOKUP(C68,'2015 Weekly Attendance'!$A$2:$E$33,5)</f>
        <v>100</v>
      </c>
      <c r="J68" s="14">
        <f>H68-I68</f>
        <v>0</v>
      </c>
    </row>
    <row r="69" spans="1:10" x14ac:dyDescent="0.35">
      <c r="A69" s="25">
        <v>13</v>
      </c>
      <c r="B69" s="25">
        <v>2015</v>
      </c>
      <c r="C69" s="24" t="s">
        <v>43</v>
      </c>
      <c r="D69" s="24" t="s">
        <v>16</v>
      </c>
      <c r="F69">
        <f>VLOOKUP(C69,'2015 Weekly Attendance'!$A$2:$B$33,2)</f>
        <v>73208</v>
      </c>
      <c r="G69">
        <f>VLOOKUP(C69,'2015 Weekly Attendance'!$A$2:$W$33,MATCH(A69,'2015 Weekly Attendance'!$A$1:$W$1))</f>
        <v>73097</v>
      </c>
      <c r="H69" s="14">
        <f>G69/F69*100</f>
        <v>99.848377226532619</v>
      </c>
      <c r="I69" s="14">
        <f>VLOOKUP(C69,'2015 Weekly Attendance'!$A$2:$E$33,5)</f>
        <v>99.767955687902969</v>
      </c>
      <c r="J69" s="14">
        <f>H69-I69</f>
        <v>8.0421538629650513E-2</v>
      </c>
    </row>
    <row r="70" spans="1:10" x14ac:dyDescent="0.35">
      <c r="A70" s="25">
        <v>13</v>
      </c>
      <c r="B70" s="25">
        <v>2015</v>
      </c>
      <c r="C70" s="24" t="s">
        <v>35</v>
      </c>
      <c r="D70" s="24" t="s">
        <v>25</v>
      </c>
      <c r="F70">
        <f>VLOOKUP(C70,'2015 Weekly Attendance'!$A$2:$B$33,2)</f>
        <v>65326</v>
      </c>
      <c r="G70">
        <f>VLOOKUP(C70,'2015 Weekly Attendance'!$A$2:$W$33,MATCH(A70,'2015 Weekly Attendance'!$A$1:$W$1))</f>
        <v>64519</v>
      </c>
      <c r="H70" s="14">
        <f>G70/F70*100</f>
        <v>98.764657257447269</v>
      </c>
      <c r="I70" s="14">
        <f>VLOOKUP(C70,'2015 Weekly Attendance'!$A$2:$E$33,5)</f>
        <v>99.186497609790024</v>
      </c>
      <c r="J70" s="14">
        <f>H70-I70</f>
        <v>-0.42184035234275541</v>
      </c>
    </row>
    <row r="71" spans="1:10" x14ac:dyDescent="0.35">
      <c r="A71" s="25">
        <v>13</v>
      </c>
      <c r="B71" s="25">
        <v>2015</v>
      </c>
      <c r="C71" s="24" t="s">
        <v>34</v>
      </c>
      <c r="D71" s="24" t="s">
        <v>38</v>
      </c>
      <c r="F71">
        <f>VLOOKUP(C71,'2015 Weekly Attendance'!$A$2:$B$33,2)</f>
        <v>82000</v>
      </c>
      <c r="G71">
        <f>VLOOKUP(C71,'2015 Weekly Attendance'!$A$2:$W$33,MATCH(A71,'2015 Weekly Attendance'!$A$1:$W$1))</f>
        <v>80444</v>
      </c>
      <c r="H71" s="14">
        <f>G71/F71*100</f>
        <v>98.102439024390236</v>
      </c>
      <c r="I71" s="14">
        <f>VLOOKUP(C71,'2015 Weekly Attendance'!$A$2:$E$33,5)</f>
        <v>92.93780487804878</v>
      </c>
      <c r="J71" s="14">
        <f>H71-I71</f>
        <v>5.1646341463414558</v>
      </c>
    </row>
    <row r="72" spans="1:10" x14ac:dyDescent="0.35">
      <c r="A72" s="25">
        <v>13</v>
      </c>
      <c r="B72" s="25">
        <v>2015</v>
      </c>
      <c r="C72" s="24" t="s">
        <v>37</v>
      </c>
      <c r="D72" s="24" t="s">
        <v>36</v>
      </c>
      <c r="F72">
        <f>VLOOKUP(C72,'2015 Weekly Attendance'!$A$2:$B$33,2)</f>
        <v>82500</v>
      </c>
      <c r="G72">
        <f>VLOOKUP(C72,'2015 Weekly Attendance'!$A$2:$W$33,MATCH(A72,'2015 Weekly Attendance'!$A$1:$W$1))</f>
        <v>80898</v>
      </c>
      <c r="H72" s="14">
        <f>G72/F72*100</f>
        <v>98.058181818181822</v>
      </c>
      <c r="I72" s="14">
        <f>VLOOKUP(C72,'2015 Weekly Attendance'!$A$2:$E$33,5)</f>
        <v>95.759242424242416</v>
      </c>
      <c r="J72" s="14">
        <f>H72-I72</f>
        <v>2.2989393939394063</v>
      </c>
    </row>
    <row r="73" spans="1:10" x14ac:dyDescent="0.35">
      <c r="A73" s="25">
        <v>13</v>
      </c>
      <c r="B73" s="25">
        <v>2015</v>
      </c>
      <c r="C73" s="24" t="s">
        <v>20</v>
      </c>
      <c r="D73" s="24" t="s">
        <v>22</v>
      </c>
      <c r="F73">
        <f>VLOOKUP(C73,'2015 Weekly Attendance'!$A$2:$B$33,2)</f>
        <v>70561</v>
      </c>
      <c r="G73">
        <f>VLOOKUP(C73,'2015 Weekly Attendance'!$A$2:$W$33,MATCH(A73,'2015 Weekly Attendance'!$A$1:$W$1))</f>
        <v>68631</v>
      </c>
      <c r="H73" s="14">
        <f>G73/F73*100</f>
        <v>97.264777993509171</v>
      </c>
      <c r="I73" s="14">
        <f>VLOOKUP(C73,'2015 Weekly Attendance'!$A$2:$E$33,5)</f>
        <v>94.63088675047122</v>
      </c>
      <c r="J73" s="14">
        <f>H73-I73</f>
        <v>2.6338912430379509</v>
      </c>
    </row>
    <row r="74" spans="1:10" x14ac:dyDescent="0.35">
      <c r="A74" s="25">
        <v>13</v>
      </c>
      <c r="B74" s="25">
        <v>2015</v>
      </c>
      <c r="C74" s="24" t="s">
        <v>32</v>
      </c>
      <c r="D74" s="24" t="s">
        <v>41</v>
      </c>
      <c r="F74">
        <f>VLOOKUP(C74,'2015 Weekly Attendance'!$A$2:$B$33,2)</f>
        <v>65000</v>
      </c>
      <c r="G74">
        <f>VLOOKUP(C74,'2015 Weekly Attendance'!$A$2:$W$33,MATCH(A74,'2015 Weekly Attendance'!$A$1:$W$1))</f>
        <v>63207</v>
      </c>
      <c r="H74" s="14">
        <f>G74/F74*100</f>
        <v>97.241538461538454</v>
      </c>
      <c r="I74" s="14">
        <f>VLOOKUP(C74,'2015 Weekly Attendance'!$A$2:$E$33,5)</f>
        <v>94.381153846153836</v>
      </c>
      <c r="J74" s="14">
        <f>H74-I74</f>
        <v>2.8603846153846177</v>
      </c>
    </row>
    <row r="75" spans="1:10" x14ac:dyDescent="0.35">
      <c r="A75" s="25">
        <v>13</v>
      </c>
      <c r="B75" s="25">
        <v>2015</v>
      </c>
      <c r="C75" s="24" t="s">
        <v>18</v>
      </c>
      <c r="D75" s="24" t="s">
        <v>21</v>
      </c>
      <c r="F75">
        <f>VLOOKUP(C75,'2015 Weekly Attendance'!$A$2:$B$33,2)</f>
        <v>56603</v>
      </c>
      <c r="G75">
        <f>VLOOKUP(C75,'2015 Weekly Attendance'!$A$2:$W$33,MATCH(A75,'2015 Weekly Attendance'!$A$1:$W$1))</f>
        <v>55010</v>
      </c>
      <c r="H75" s="14">
        <f>G75/F75*100</f>
        <v>97.185661537374344</v>
      </c>
      <c r="I75" s="14">
        <f>VLOOKUP(C75,'2015 Weekly Attendance'!$A$2:$E$33,5)</f>
        <v>96.372321255057145</v>
      </c>
      <c r="J75" s="14">
        <f>H75-I75</f>
        <v>0.81334028231719913</v>
      </c>
    </row>
    <row r="76" spans="1:10" x14ac:dyDescent="0.35">
      <c r="A76" s="25">
        <v>13</v>
      </c>
      <c r="B76" s="25">
        <v>2015</v>
      </c>
      <c r="C76" s="24" t="s">
        <v>33</v>
      </c>
      <c r="D76" s="24" t="s">
        <v>10</v>
      </c>
      <c r="F76">
        <f>VLOOKUP(C76,'2015 Weekly Attendance'!$A$2:$B$33,2)</f>
        <v>71608</v>
      </c>
      <c r="G76">
        <f>VLOOKUP(C76,'2015 Weekly Attendance'!$A$2:$W$33,MATCH(A76,'2015 Weekly Attendance'!$A$1:$W$1))</f>
        <v>68544</v>
      </c>
      <c r="H76" s="14">
        <f>G76/F76*100</f>
        <v>95.721148475030731</v>
      </c>
      <c r="I76" s="14">
        <f>VLOOKUP(C76,'2015 Weekly Attendance'!$A$2:$E$33,5)</f>
        <v>97.588083733661051</v>
      </c>
      <c r="J76" s="14">
        <f>H76-I76</f>
        <v>-1.8669352586303205</v>
      </c>
    </row>
    <row r="77" spans="1:10" x14ac:dyDescent="0.35">
      <c r="A77" s="25">
        <v>13</v>
      </c>
      <c r="B77" s="25">
        <v>2015</v>
      </c>
      <c r="C77" s="24" t="s">
        <v>23</v>
      </c>
      <c r="D77" s="24" t="s">
        <v>14</v>
      </c>
      <c r="F77">
        <f>VLOOKUP(C77,'2015 Weekly Attendance'!$A$2:$B$33,2)</f>
        <v>67895</v>
      </c>
      <c r="G77">
        <f>VLOOKUP(C77,'2015 Weekly Attendance'!$A$2:$W$33,MATCH(A77,'2015 Weekly Attendance'!$A$1:$W$1))</f>
        <v>64775</v>
      </c>
      <c r="H77" s="14">
        <f>G77/F77*100</f>
        <v>95.404668974151264</v>
      </c>
      <c r="I77" s="14">
        <f>VLOOKUP(C77,'2015 Weekly Attendance'!$A$2:$E$33,5)</f>
        <v>97.482877973341189</v>
      </c>
      <c r="J77" s="14">
        <f>H77-I77</f>
        <v>-2.0782089991899255</v>
      </c>
    </row>
    <row r="78" spans="1:10" x14ac:dyDescent="0.35">
      <c r="A78" s="25">
        <v>13</v>
      </c>
      <c r="B78" s="25">
        <v>2015</v>
      </c>
      <c r="C78" s="24" t="s">
        <v>15</v>
      </c>
      <c r="D78" s="24" t="s">
        <v>42</v>
      </c>
      <c r="F78">
        <f>VLOOKUP(C78,'2015 Weekly Attendance'!$A$2:$B$33,2)</f>
        <v>65890</v>
      </c>
      <c r="G78">
        <f>VLOOKUP(C78,'2015 Weekly Attendance'!$A$2:$W$33,MATCH(A78,'2015 Weekly Attendance'!$A$1:$W$1))</f>
        <v>58221</v>
      </c>
      <c r="H78" s="14">
        <f>G78/F78*100</f>
        <v>88.360904537866134</v>
      </c>
      <c r="I78" s="14">
        <f>VLOOKUP(C78,'2015 Weekly Attendance'!$A$2:$E$33,5)</f>
        <v>93.424647139171341</v>
      </c>
      <c r="J78" s="14">
        <f>H78-I78</f>
        <v>-5.0637426013052078</v>
      </c>
    </row>
    <row r="79" spans="1:10" x14ac:dyDescent="0.35">
      <c r="A79" s="25">
        <v>13</v>
      </c>
      <c r="B79" s="25">
        <v>2015</v>
      </c>
      <c r="C79" s="24" t="s">
        <v>39</v>
      </c>
      <c r="D79" s="24" t="s">
        <v>40</v>
      </c>
      <c r="F79">
        <f>VLOOKUP(C79,'2015 Weekly Attendance'!$A$2:$B$33,2)</f>
        <v>68400</v>
      </c>
      <c r="G79">
        <f>VLOOKUP(C79,'2015 Weekly Attendance'!$A$2:$W$33,MATCH(A79,'2015 Weekly Attendance'!$A$1:$W$1))</f>
        <v>58701</v>
      </c>
      <c r="H79" s="14">
        <f>G79/F79*100</f>
        <v>85.820175438596493</v>
      </c>
      <c r="I79" s="14">
        <f>VLOOKUP(C79,'2015 Weekly Attendance'!$A$2:$E$33,5)</f>
        <v>94.088815789473685</v>
      </c>
      <c r="J79" s="14">
        <f>H79-I79</f>
        <v>-8.2686403508771917</v>
      </c>
    </row>
    <row r="80" spans="1:10" x14ac:dyDescent="0.35">
      <c r="A80" s="25">
        <v>13</v>
      </c>
      <c r="B80" s="25">
        <v>2015</v>
      </c>
      <c r="C80" s="24" t="s">
        <v>31</v>
      </c>
      <c r="D80" s="24" t="s">
        <v>9</v>
      </c>
      <c r="F80">
        <f>VLOOKUP(C80,'2015 Weekly Attendance'!$A$2:$B$33,2)</f>
        <v>69143</v>
      </c>
      <c r="G80">
        <f>VLOOKUP(C80,'2015 Weekly Attendance'!$A$2:$W$33,MATCH(A80,'2015 Weekly Attendance'!$A$1:$W$1))</f>
        <v>57355</v>
      </c>
      <c r="H80" s="14">
        <f>G80/F80*100</f>
        <v>82.951274894060134</v>
      </c>
      <c r="I80" s="14">
        <f>VLOOKUP(C80,'2015 Weekly Attendance'!$A$2:$E$33,5)</f>
        <v>90.109447087919236</v>
      </c>
      <c r="J80" s="14">
        <f>H80-I80</f>
        <v>-7.1581721938591016</v>
      </c>
    </row>
    <row r="81" spans="1:10" x14ac:dyDescent="0.35">
      <c r="A81" s="25">
        <v>13</v>
      </c>
      <c r="B81" s="25">
        <v>2015</v>
      </c>
      <c r="C81" s="24" t="s">
        <v>13</v>
      </c>
      <c r="D81" s="24" t="s">
        <v>28</v>
      </c>
      <c r="F81">
        <f>VLOOKUP(C81,'2015 Weekly Attendance'!$A$2:$B$33,2)</f>
        <v>67277</v>
      </c>
      <c r="G81">
        <f>VLOOKUP(C81,'2015 Weekly Attendance'!$A$2:$W$33,MATCH(A81,'2015 Weekly Attendance'!$A$1:$W$1))</f>
        <v>51115</v>
      </c>
      <c r="H81" s="14">
        <f>G81/F81*100</f>
        <v>75.976931194910591</v>
      </c>
      <c r="I81" s="14">
        <f>VLOOKUP(C81,'2015 Weekly Attendance'!$A$2:$E$33,5)</f>
        <v>77.890660998558204</v>
      </c>
      <c r="J81" s="14">
        <f>H81-I81</f>
        <v>-1.9137298036476125</v>
      </c>
    </row>
    <row r="82" spans="1:10" x14ac:dyDescent="0.35">
      <c r="A82" s="25">
        <v>12</v>
      </c>
      <c r="B82" s="25">
        <v>2015</v>
      </c>
      <c r="C82" s="24" t="s">
        <v>22</v>
      </c>
      <c r="D82" s="24" t="s">
        <v>26</v>
      </c>
      <c r="F82">
        <f>VLOOKUP(C82,'2015 Weekly Attendance'!$A$2:$B$33,2)</f>
        <v>76125</v>
      </c>
      <c r="G82">
        <f>VLOOKUP(C82,'2015 Weekly Attendance'!$A$2:$W$33,MATCH(A82,'2015 Weekly Attendance'!$A$1:$W$1))</f>
        <v>76970</v>
      </c>
      <c r="H82" s="14">
        <f>G82/F82*100</f>
        <v>101.11001642036123</v>
      </c>
      <c r="I82" s="14">
        <f>VLOOKUP(C82,'2015 Weekly Attendance'!$A$2:$E$33,5)</f>
        <v>101.04778325123154</v>
      </c>
      <c r="J82" s="14">
        <f>H82-I82</f>
        <v>6.2233169129697785E-2</v>
      </c>
    </row>
    <row r="83" spans="1:10" x14ac:dyDescent="0.35">
      <c r="A83" s="25">
        <v>12</v>
      </c>
      <c r="B83" s="25">
        <v>2015</v>
      </c>
      <c r="C83" s="24" t="s">
        <v>27</v>
      </c>
      <c r="D83" s="24" t="s">
        <v>39</v>
      </c>
      <c r="F83">
        <f>VLOOKUP(C83,'2015 Weekly Attendance'!$A$2:$B$33,2)</f>
        <v>69000</v>
      </c>
      <c r="G83">
        <f>VLOOKUP(C83,'2015 Weekly Attendance'!$A$2:$W$33,MATCH(A83,'2015 Weekly Attendance'!$A$1:$W$1))</f>
        <v>69055</v>
      </c>
      <c r="H83" s="14">
        <f>G83/F83*100</f>
        <v>100.07971014492753</v>
      </c>
      <c r="I83" s="14">
        <f>VLOOKUP(C83,'2015 Weekly Attendance'!$A$2:$E$33,5)</f>
        <v>100.02934782608696</v>
      </c>
      <c r="J83" s="14">
        <f>H83-I83</f>
        <v>5.0362318840569742E-2</v>
      </c>
    </row>
    <row r="84" spans="1:10" x14ac:dyDescent="0.35">
      <c r="A84" s="25">
        <v>12</v>
      </c>
      <c r="B84" s="25">
        <v>2015</v>
      </c>
      <c r="C84" s="24" t="s">
        <v>10</v>
      </c>
      <c r="D84" s="24" t="s">
        <v>43</v>
      </c>
      <c r="F84">
        <f>VLOOKUP(C84,'2015 Weekly Attendance'!$A$2:$B$33,2)</f>
        <v>72220</v>
      </c>
      <c r="G84">
        <f>VLOOKUP(C84,'2015 Weekly Attendance'!$A$2:$W$33,MATCH(A84,'2015 Weekly Attendance'!$A$1:$W$1))</f>
        <v>71778</v>
      </c>
      <c r="H84" s="14">
        <f>G84/F84*100</f>
        <v>99.387981168651336</v>
      </c>
      <c r="I84" s="14">
        <f>VLOOKUP(C84,'2015 Weekly Attendance'!$A$2:$E$33,5)</f>
        <v>99.376730822486849</v>
      </c>
      <c r="J84" s="14">
        <f>H84-I84</f>
        <v>1.1250346164487723E-2</v>
      </c>
    </row>
    <row r="85" spans="1:10" x14ac:dyDescent="0.35">
      <c r="A85" s="25">
        <v>12</v>
      </c>
      <c r="B85" s="25">
        <v>2015</v>
      </c>
      <c r="C85" s="24" t="s">
        <v>32</v>
      </c>
      <c r="D85" s="24" t="s">
        <v>24</v>
      </c>
      <c r="F85">
        <f>VLOOKUP(C85,'2015 Weekly Attendance'!$A$2:$B$33,2)</f>
        <v>65000</v>
      </c>
      <c r="G85">
        <f>VLOOKUP(C85,'2015 Weekly Attendance'!$A$2:$W$33,MATCH(A85,'2015 Weekly Attendance'!$A$1:$W$1))</f>
        <v>64445</v>
      </c>
      <c r="H85" s="14">
        <f>G85/F85*100</f>
        <v>99.146153846153851</v>
      </c>
      <c r="I85" s="14">
        <f>VLOOKUP(C85,'2015 Weekly Attendance'!$A$2:$E$33,5)</f>
        <v>94.381153846153836</v>
      </c>
      <c r="J85" s="14">
        <f>H85-I85</f>
        <v>4.7650000000000148</v>
      </c>
    </row>
    <row r="86" spans="1:10" x14ac:dyDescent="0.35">
      <c r="A86" s="25">
        <v>12</v>
      </c>
      <c r="B86" s="25">
        <v>2015</v>
      </c>
      <c r="C86" s="24" t="s">
        <v>42</v>
      </c>
      <c r="D86" s="24" t="s">
        <v>30</v>
      </c>
      <c r="F86">
        <f>VLOOKUP(C86,'2015 Weekly Attendance'!$A$2:$B$33,2)</f>
        <v>71228</v>
      </c>
      <c r="G86">
        <f>VLOOKUP(C86,'2015 Weekly Attendance'!$A$2:$W$33,MATCH(A86,'2015 Weekly Attendance'!$A$1:$W$1))</f>
        <v>70610</v>
      </c>
      <c r="H86" s="14">
        <f>G86/F86*100</f>
        <v>99.132363677205589</v>
      </c>
      <c r="I86" s="14">
        <f>VLOOKUP(C86,'2015 Weekly Attendance'!$A$2:$E$33,5)</f>
        <v>98.775235862301344</v>
      </c>
      <c r="J86" s="14">
        <f>H86-I86</f>
        <v>0.35712781490424561</v>
      </c>
    </row>
    <row r="87" spans="1:10" x14ac:dyDescent="0.35">
      <c r="A87" s="25">
        <v>12</v>
      </c>
      <c r="B87" s="25">
        <v>2015</v>
      </c>
      <c r="C87" s="24" t="s">
        <v>29</v>
      </c>
      <c r="D87" s="24" t="s">
        <v>28</v>
      </c>
      <c r="F87">
        <f>VLOOKUP(C87,'2015 Weekly Attendance'!$A$2:$B$33,2)</f>
        <v>71750</v>
      </c>
      <c r="G87">
        <f>VLOOKUP(C87,'2015 Weekly Attendance'!$A$2:$W$33,MATCH(A87,'2015 Weekly Attendance'!$A$1:$W$1))</f>
        <v>70799</v>
      </c>
      <c r="H87" s="14">
        <f>G87/F87*100</f>
        <v>98.674564459930309</v>
      </c>
      <c r="I87" s="14">
        <f>VLOOKUP(C87,'2015 Weekly Attendance'!$A$2:$E$33,5)</f>
        <v>98.622299651567943</v>
      </c>
      <c r="J87" s="14">
        <f>H87-I87</f>
        <v>5.2264808362366466E-2</v>
      </c>
    </row>
    <row r="88" spans="1:10" x14ac:dyDescent="0.35">
      <c r="A88" s="25">
        <v>12</v>
      </c>
      <c r="B88" s="25">
        <v>2015</v>
      </c>
      <c r="C88" s="24" t="s">
        <v>38</v>
      </c>
      <c r="D88" s="24" t="s">
        <v>16</v>
      </c>
      <c r="F88">
        <f>VLOOKUP(C88,'2015 Weekly Attendance'!$A$2:$B$33,2)</f>
        <v>92500</v>
      </c>
      <c r="G88">
        <f>VLOOKUP(C88,'2015 Weekly Attendance'!$A$2:$W$33,MATCH(A88,'2015 Weekly Attendance'!$A$1:$W$1))</f>
        <v>90909</v>
      </c>
      <c r="H88" s="14">
        <f>G88/F88*100</f>
        <v>98.28</v>
      </c>
      <c r="I88" s="14">
        <f>VLOOKUP(C88,'2015 Weekly Attendance'!$A$2:$E$33,5)</f>
        <v>98.874594594594583</v>
      </c>
      <c r="J88" s="14">
        <f>H88-I88</f>
        <v>-0.5945945945945823</v>
      </c>
    </row>
    <row r="89" spans="1:10" x14ac:dyDescent="0.35">
      <c r="A89" s="25">
        <v>12</v>
      </c>
      <c r="B89" s="25">
        <v>2015</v>
      </c>
      <c r="C89" s="24" t="s">
        <v>40</v>
      </c>
      <c r="D89" s="24" t="s">
        <v>15</v>
      </c>
      <c r="F89">
        <f>VLOOKUP(C89,'2015 Weekly Attendance'!$A$2:$B$33,2)</f>
        <v>67000</v>
      </c>
      <c r="G89">
        <f>VLOOKUP(C89,'2015 Weekly Attendance'!$A$2:$W$33,MATCH(A89,'2015 Weekly Attendance'!$A$1:$W$1))</f>
        <v>65696</v>
      </c>
      <c r="H89" s="14">
        <f>G89/F89*100</f>
        <v>98.053731343283573</v>
      </c>
      <c r="I89" s="14">
        <f>VLOOKUP(C89,'2015 Weekly Attendance'!$A$2:$E$33,5)</f>
        <v>98.578544776119401</v>
      </c>
      <c r="J89" s="14">
        <f>H89-I89</f>
        <v>-0.5248134328358276</v>
      </c>
    </row>
    <row r="90" spans="1:10" x14ac:dyDescent="0.35">
      <c r="A90" s="25">
        <v>12</v>
      </c>
      <c r="B90" s="25">
        <v>2015</v>
      </c>
      <c r="C90" s="24" t="s">
        <v>41</v>
      </c>
      <c r="D90" s="24" t="s">
        <v>19</v>
      </c>
      <c r="F90">
        <f>VLOOKUP(C90,'2015 Weekly Attendance'!$A$2:$B$33,2)</f>
        <v>81441</v>
      </c>
      <c r="G90">
        <f>VLOOKUP(C90,'2015 Weekly Attendance'!$A$2:$W$33,MATCH(A90,'2015 Weekly Attendance'!$A$1:$W$1))</f>
        <v>78488</v>
      </c>
      <c r="H90" s="14">
        <f>G90/F90*100</f>
        <v>96.374062204540706</v>
      </c>
      <c r="I90" s="14">
        <f>VLOOKUP(C90,'2015 Weekly Attendance'!$A$2:$E$33,5)</f>
        <v>96.282584938790038</v>
      </c>
      <c r="J90" s="14">
        <f>H90-I90</f>
        <v>9.1477265750668835E-2</v>
      </c>
    </row>
    <row r="91" spans="1:10" x14ac:dyDescent="0.35">
      <c r="A91" s="25">
        <v>12</v>
      </c>
      <c r="B91" s="25">
        <v>2015</v>
      </c>
      <c r="C91" s="24" t="s">
        <v>21</v>
      </c>
      <c r="D91" s="24" t="s">
        <v>33</v>
      </c>
      <c r="F91">
        <f>VLOOKUP(C91,'2015 Weekly Attendance'!$A$2:$B$33,2)</f>
        <v>76416</v>
      </c>
      <c r="G91">
        <f>VLOOKUP(C91,'2015 Weekly Attendance'!$A$2:$W$33,MATCH(A91,'2015 Weekly Attendance'!$A$1:$W$1))</f>
        <v>72493</v>
      </c>
      <c r="H91" s="14">
        <f>G91/F91*100</f>
        <v>94.866258375209384</v>
      </c>
      <c r="I91" s="14">
        <f>VLOOKUP(C91,'2015 Weekly Attendance'!$A$2:$E$33,5)</f>
        <v>96.951274228284277</v>
      </c>
      <c r="J91" s="14">
        <f>H91-I91</f>
        <v>-2.0850158530748928</v>
      </c>
    </row>
    <row r="92" spans="1:10" x14ac:dyDescent="0.35">
      <c r="A92" s="25">
        <v>12</v>
      </c>
      <c r="B92" s="25">
        <v>2015</v>
      </c>
      <c r="C92" s="24" t="s">
        <v>23</v>
      </c>
      <c r="D92" s="24" t="s">
        <v>25</v>
      </c>
      <c r="F92">
        <f>VLOOKUP(C92,'2015 Weekly Attendance'!$A$2:$B$33,2)</f>
        <v>67895</v>
      </c>
      <c r="G92">
        <f>VLOOKUP(C92,'2015 Weekly Attendance'!$A$2:$W$33,MATCH(A92,'2015 Weekly Attendance'!$A$1:$W$1))</f>
        <v>64380</v>
      </c>
      <c r="H92" s="14">
        <f>G92/F92*100</f>
        <v>94.822888283378745</v>
      </c>
      <c r="I92" s="14">
        <f>VLOOKUP(C92,'2015 Weekly Attendance'!$A$2:$E$33,5)</f>
        <v>97.482877973341189</v>
      </c>
      <c r="J92" s="14">
        <f>H92-I92</f>
        <v>-2.659989689962444</v>
      </c>
    </row>
    <row r="93" spans="1:10" x14ac:dyDescent="0.35">
      <c r="A93" s="25">
        <v>12</v>
      </c>
      <c r="B93" s="25">
        <v>2015</v>
      </c>
      <c r="C93" s="24" t="s">
        <v>36</v>
      </c>
      <c r="D93" s="24" t="s">
        <v>35</v>
      </c>
      <c r="F93">
        <f>VLOOKUP(C93,'2015 Weekly Attendance'!$A$2:$B$33,2)</f>
        <v>82500</v>
      </c>
      <c r="G93">
        <f>VLOOKUP(C93,'2015 Weekly Attendance'!$A$2:$W$33,MATCH(A93,'2015 Weekly Attendance'!$A$1:$W$1))</f>
        <v>78160</v>
      </c>
      <c r="H93" s="14">
        <f>G93/F93*100</f>
        <v>94.739393939393935</v>
      </c>
      <c r="I93" s="14">
        <f>VLOOKUP(C93,'2015 Weekly Attendance'!$A$2:$E$33,5)</f>
        <v>94.739393939393935</v>
      </c>
      <c r="J93" s="14">
        <f>H93-I93</f>
        <v>0</v>
      </c>
    </row>
    <row r="94" spans="1:10" x14ac:dyDescent="0.35">
      <c r="A94" s="25">
        <v>12</v>
      </c>
      <c r="B94" s="25">
        <v>2015</v>
      </c>
      <c r="C94" s="24" t="s">
        <v>34</v>
      </c>
      <c r="D94" s="24" t="s">
        <v>37</v>
      </c>
      <c r="F94">
        <f>VLOOKUP(C94,'2015 Weekly Attendance'!$A$2:$B$33,2)</f>
        <v>82000</v>
      </c>
      <c r="G94">
        <f>VLOOKUP(C94,'2015 Weekly Attendance'!$A$2:$W$33,MATCH(A94,'2015 Weekly Attendance'!$A$1:$W$1))</f>
        <v>77367</v>
      </c>
      <c r="H94" s="14">
        <f>G94/F94*100</f>
        <v>94.35</v>
      </c>
      <c r="I94" s="14">
        <f>VLOOKUP(C94,'2015 Weekly Attendance'!$A$2:$E$33,5)</f>
        <v>92.93780487804878</v>
      </c>
      <c r="J94" s="14">
        <f>H94-I94</f>
        <v>1.4121951219512141</v>
      </c>
    </row>
    <row r="95" spans="1:10" x14ac:dyDescent="0.35">
      <c r="A95" s="25">
        <v>12</v>
      </c>
      <c r="B95" s="25">
        <v>2015</v>
      </c>
      <c r="C95" s="24" t="s">
        <v>14</v>
      </c>
      <c r="D95" s="24" t="s">
        <v>13</v>
      </c>
      <c r="F95">
        <f>VLOOKUP(C95,'2015 Weekly Attendance'!$A$2:$B$33,2)</f>
        <v>65515</v>
      </c>
      <c r="G95">
        <f>VLOOKUP(C95,'2015 Weekly Attendance'!$A$2:$W$33,MATCH(A95,'2015 Weekly Attendance'!$A$1:$W$1))</f>
        <v>61022</v>
      </c>
      <c r="H95" s="14">
        <f>G95/F95*100</f>
        <v>93.142028543081736</v>
      </c>
      <c r="I95" s="14">
        <f>VLOOKUP(C95,'2015 Weekly Attendance'!$A$2:$E$33,5)</f>
        <v>93.70335037777609</v>
      </c>
      <c r="J95" s="14">
        <f>H95-I95</f>
        <v>-0.56132183469435404</v>
      </c>
    </row>
    <row r="96" spans="1:10" x14ac:dyDescent="0.35">
      <c r="A96" s="25">
        <v>12</v>
      </c>
      <c r="B96" s="25">
        <v>2015</v>
      </c>
      <c r="C96" s="24" t="s">
        <v>9</v>
      </c>
      <c r="D96" s="24" t="s">
        <v>20</v>
      </c>
      <c r="F96">
        <f>VLOOKUP(C96,'2015 Weekly Attendance'!$A$2:$B$33,2)</f>
        <v>69132</v>
      </c>
      <c r="G96">
        <f>VLOOKUP(C96,'2015 Weekly Attendance'!$A$2:$W$33,MATCH(A96,'2015 Weekly Attendance'!$A$1:$W$1))</f>
        <v>59477</v>
      </c>
      <c r="H96" s="14">
        <f>G96/F96*100</f>
        <v>86.033964010877739</v>
      </c>
      <c r="I96" s="14">
        <f>VLOOKUP(C96,'2015 Weekly Attendance'!$A$2:$E$33,5)</f>
        <v>88.907969019928743</v>
      </c>
      <c r="J96" s="14">
        <f>H96-I96</f>
        <v>-2.8740050090510039</v>
      </c>
    </row>
    <row r="97" spans="1:10" x14ac:dyDescent="0.35">
      <c r="A97" s="25">
        <v>12</v>
      </c>
      <c r="B97" s="25">
        <v>2015</v>
      </c>
      <c r="C97" s="24" t="s">
        <v>31</v>
      </c>
      <c r="D97" s="24" t="s">
        <v>18</v>
      </c>
      <c r="F97">
        <f>VLOOKUP(C97,'2015 Weekly Attendance'!$A$2:$B$33,2)</f>
        <v>69143</v>
      </c>
      <c r="G97">
        <f>VLOOKUP(C97,'2015 Weekly Attendance'!$A$2:$W$33,MATCH(A97,'2015 Weekly Attendance'!$A$1:$W$1))</f>
        <v>58075</v>
      </c>
      <c r="H97" s="14">
        <f>G97/F97*100</f>
        <v>83.992595056621795</v>
      </c>
      <c r="I97" s="14">
        <f>VLOOKUP(C97,'2015 Weekly Attendance'!$A$2:$E$33,5)</f>
        <v>90.109447087919236</v>
      </c>
      <c r="J97" s="14">
        <f>H97-I97</f>
        <v>-6.1168520312974408</v>
      </c>
    </row>
    <row r="98" spans="1:10" x14ac:dyDescent="0.35">
      <c r="A98" s="25">
        <v>11</v>
      </c>
      <c r="B98" s="25">
        <v>2015</v>
      </c>
      <c r="C98" s="24" t="s">
        <v>30</v>
      </c>
      <c r="D98" s="24" t="s">
        <v>41</v>
      </c>
      <c r="F98">
        <f>VLOOKUP(C98,'2015 Weekly Attendance'!$A$2:$B$33,2)</f>
        <v>50805</v>
      </c>
      <c r="G98">
        <f>VLOOKUP(C98,'2015 Weekly Attendance'!$A$2:$W$33,MATCH(A98,'2015 Weekly Attendance'!$A$1:$W$1))</f>
        <v>52529</v>
      </c>
      <c r="H98" s="14">
        <f>G98/F98*100</f>
        <v>103.39336679460682</v>
      </c>
      <c r="I98" s="14">
        <f>VLOOKUP(C98,'2015 Weekly Attendance'!$A$2:$E$33,5)</f>
        <v>103.19850408424367</v>
      </c>
      <c r="J98" s="14">
        <f>H98-I98</f>
        <v>0.19486271036315372</v>
      </c>
    </row>
    <row r="99" spans="1:10" x14ac:dyDescent="0.35">
      <c r="A99" s="25">
        <v>11</v>
      </c>
      <c r="B99" s="25">
        <v>2015</v>
      </c>
      <c r="C99" s="24" t="s">
        <v>28</v>
      </c>
      <c r="D99" s="24" t="s">
        <v>14</v>
      </c>
      <c r="F99">
        <f>VLOOKUP(C99,'2015 Weekly Attendance'!$A$2:$B$33,2)</f>
        <v>63400</v>
      </c>
      <c r="G99">
        <f>VLOOKUP(C99,'2015 Weekly Attendance'!$A$2:$W$33,MATCH(A99,'2015 Weekly Attendance'!$A$1:$W$1))</f>
        <v>64745</v>
      </c>
      <c r="H99" s="14">
        <f>G99/F99*100</f>
        <v>102.12145110410094</v>
      </c>
      <c r="I99" s="14">
        <f>VLOOKUP(C99,'2015 Weekly Attendance'!$A$2:$E$33,5)</f>
        <v>101.23955047318611</v>
      </c>
      <c r="J99" s="14">
        <f>H99-I99</f>
        <v>0.88190063091482784</v>
      </c>
    </row>
    <row r="100" spans="1:10" x14ac:dyDescent="0.35">
      <c r="A100" s="25">
        <v>11</v>
      </c>
      <c r="B100" s="25">
        <v>2015</v>
      </c>
      <c r="C100" s="24" t="s">
        <v>19</v>
      </c>
      <c r="D100" s="24" t="s">
        <v>22</v>
      </c>
      <c r="F100">
        <f>VLOOKUP(C100,'2015 Weekly Attendance'!$A$2:$B$33,2)</f>
        <v>61500</v>
      </c>
      <c r="G100">
        <f>VLOOKUP(C100,'2015 Weekly Attendance'!$A$2:$W$33,MATCH(A100,'2015 Weekly Attendance'!$A$1:$W$1))</f>
        <v>62483</v>
      </c>
      <c r="H100" s="14">
        <f>G100/F100*100</f>
        <v>101.59837398373983</v>
      </c>
      <c r="I100" s="14">
        <f>VLOOKUP(C100,'2015 Weekly Attendance'!$A$2:$E$33,5)</f>
        <v>100.87134146341464</v>
      </c>
      <c r="J100" s="14">
        <f>H100-I100</f>
        <v>0.72703252032519572</v>
      </c>
    </row>
    <row r="101" spans="1:10" x14ac:dyDescent="0.35">
      <c r="A101" s="25">
        <v>11</v>
      </c>
      <c r="B101" s="25">
        <v>2015</v>
      </c>
      <c r="C101" s="24" t="s">
        <v>25</v>
      </c>
      <c r="D101" s="24" t="s">
        <v>13</v>
      </c>
      <c r="F101">
        <f>VLOOKUP(C101,'2015 Weekly Attendance'!$A$2:$B$33,2)</f>
        <v>71008</v>
      </c>
      <c r="G101">
        <f>VLOOKUP(C101,'2015 Weekly Attendance'!$A$2:$W$33,MATCH(A101,'2015 Weekly Attendance'!$A$1:$W$1))</f>
        <v>71105</v>
      </c>
      <c r="H101" s="14">
        <f>G101/F101*100</f>
        <v>100.13660432627309</v>
      </c>
      <c r="I101" s="14">
        <f>VLOOKUP(C101,'2015 Weekly Attendance'!$A$2:$E$33,5)</f>
        <v>99.99190232086525</v>
      </c>
      <c r="J101" s="14">
        <f>H101-I101</f>
        <v>0.14470200540783651</v>
      </c>
    </row>
    <row r="102" spans="1:10" x14ac:dyDescent="0.35">
      <c r="A102" s="25">
        <v>11</v>
      </c>
      <c r="B102" s="25">
        <v>2015</v>
      </c>
      <c r="C102" s="24" t="s">
        <v>26</v>
      </c>
      <c r="D102" s="24" t="s">
        <v>33</v>
      </c>
      <c r="F102">
        <f>VLOOKUP(C102,'2015 Weekly Attendance'!$A$2:$B$33,2)</f>
        <v>66829</v>
      </c>
      <c r="G102">
        <f>VLOOKUP(C102,'2015 Weekly Attendance'!$A$2:$W$33,MATCH(A102,'2015 Weekly Attendance'!$A$1:$W$1))</f>
        <v>66829</v>
      </c>
      <c r="H102" s="14">
        <f>G102/F102*100</f>
        <v>100</v>
      </c>
      <c r="I102" s="14">
        <f>VLOOKUP(C102,'2015 Weekly Attendance'!$A$2:$E$33,5)</f>
        <v>100</v>
      </c>
      <c r="J102" s="14">
        <f>H102-I102</f>
        <v>0</v>
      </c>
    </row>
    <row r="103" spans="1:10" x14ac:dyDescent="0.35">
      <c r="A103" s="25">
        <v>11</v>
      </c>
      <c r="B103" s="25">
        <v>2015</v>
      </c>
      <c r="C103" s="24" t="s">
        <v>24</v>
      </c>
      <c r="D103" s="24" t="s">
        <v>15</v>
      </c>
      <c r="F103">
        <f>VLOOKUP(C103,'2015 Weekly Attendance'!$A$2:$B$33,2)</f>
        <v>69596</v>
      </c>
      <c r="G103">
        <f>VLOOKUP(C103,'2015 Weekly Attendance'!$A$2:$W$33,MATCH(A103,'2015 Weekly Attendance'!$A$1:$W$1))</f>
        <v>69596</v>
      </c>
      <c r="H103" s="14">
        <f>G103/F103*100</f>
        <v>100</v>
      </c>
      <c r="I103" s="14">
        <f>VLOOKUP(C103,'2015 Weekly Attendance'!$A$2:$E$33,5)</f>
        <v>99.838352778895327</v>
      </c>
      <c r="J103" s="14">
        <f>H103-I103</f>
        <v>0.16164722110467267</v>
      </c>
    </row>
    <row r="104" spans="1:10" x14ac:dyDescent="0.35">
      <c r="A104" s="25">
        <v>11</v>
      </c>
      <c r="B104" s="25">
        <v>2015</v>
      </c>
      <c r="C104" s="24" t="s">
        <v>27</v>
      </c>
      <c r="D104" s="24" t="s">
        <v>29</v>
      </c>
      <c r="F104">
        <f>VLOOKUP(C104,'2015 Weekly Attendance'!$A$2:$B$33,2)</f>
        <v>69000</v>
      </c>
      <c r="G104">
        <f>VLOOKUP(C104,'2015 Weekly Attendance'!$A$2:$W$33,MATCH(A104,'2015 Weekly Attendance'!$A$1:$W$1))</f>
        <v>68993</v>
      </c>
      <c r="H104" s="14">
        <f>G104/F104*100</f>
        <v>99.989855072463769</v>
      </c>
      <c r="I104" s="14">
        <f>VLOOKUP(C104,'2015 Weekly Attendance'!$A$2:$E$33,5)</f>
        <v>100.02934782608696</v>
      </c>
      <c r="J104" s="14">
        <f>H104-I104</f>
        <v>-3.9492753623193266E-2</v>
      </c>
    </row>
    <row r="105" spans="1:10" x14ac:dyDescent="0.35">
      <c r="A105" s="25">
        <v>11</v>
      </c>
      <c r="B105" s="25">
        <v>2015</v>
      </c>
      <c r="C105" s="24" t="s">
        <v>35</v>
      </c>
      <c r="D105" s="24" t="s">
        <v>38</v>
      </c>
      <c r="F105">
        <f>VLOOKUP(C105,'2015 Weekly Attendance'!$A$2:$B$33,2)</f>
        <v>65326</v>
      </c>
      <c r="G105">
        <f>VLOOKUP(C105,'2015 Weekly Attendance'!$A$2:$W$33,MATCH(A105,'2015 Weekly Attendance'!$A$1:$W$1))</f>
        <v>65115</v>
      </c>
      <c r="H105" s="14">
        <f>G105/F105*100</f>
        <v>99.677004561736524</v>
      </c>
      <c r="I105" s="14">
        <f>VLOOKUP(C105,'2015 Weekly Attendance'!$A$2:$E$33,5)</f>
        <v>99.186497609790024</v>
      </c>
      <c r="J105" s="14">
        <f>H105-I105</f>
        <v>0.49050695194650018</v>
      </c>
    </row>
    <row r="106" spans="1:10" x14ac:dyDescent="0.35">
      <c r="A106" s="25">
        <v>11</v>
      </c>
      <c r="B106" s="25">
        <v>2015</v>
      </c>
      <c r="C106" s="24" t="s">
        <v>10</v>
      </c>
      <c r="D106" s="24" t="s">
        <v>36</v>
      </c>
      <c r="F106">
        <f>VLOOKUP(C106,'2015 Weekly Attendance'!$A$2:$B$33,2)</f>
        <v>72220</v>
      </c>
      <c r="G106">
        <f>VLOOKUP(C106,'2015 Weekly Attendance'!$A$2:$W$33,MATCH(A106,'2015 Weekly Attendance'!$A$1:$W$1))</f>
        <v>71718</v>
      </c>
      <c r="H106" s="14">
        <f>G106/F106*100</f>
        <v>99.304901689282744</v>
      </c>
      <c r="I106" s="14">
        <f>VLOOKUP(C106,'2015 Weekly Attendance'!$A$2:$E$33,5)</f>
        <v>99.376730822486849</v>
      </c>
      <c r="J106" s="14">
        <f>H106-I106</f>
        <v>-7.1829133204104778E-2</v>
      </c>
    </row>
    <row r="107" spans="1:10" x14ac:dyDescent="0.35">
      <c r="A107" s="25">
        <v>11</v>
      </c>
      <c r="B107" s="25">
        <v>2015</v>
      </c>
      <c r="C107" s="24" t="s">
        <v>42</v>
      </c>
      <c r="D107" s="24" t="s">
        <v>40</v>
      </c>
      <c r="F107">
        <f>VLOOKUP(C107,'2015 Weekly Attendance'!$A$2:$B$33,2)</f>
        <v>71228</v>
      </c>
      <c r="G107">
        <f>VLOOKUP(C107,'2015 Weekly Attendance'!$A$2:$W$33,MATCH(A107,'2015 Weekly Attendance'!$A$1:$W$1))</f>
        <v>70433</v>
      </c>
      <c r="H107" s="14">
        <f>G107/F107*100</f>
        <v>98.883865895434369</v>
      </c>
      <c r="I107" s="14">
        <f>VLOOKUP(C107,'2015 Weekly Attendance'!$A$2:$E$33,5)</f>
        <v>98.775235862301344</v>
      </c>
      <c r="J107" s="14">
        <f>H107-I107</f>
        <v>0.10863003313302499</v>
      </c>
    </row>
    <row r="108" spans="1:10" x14ac:dyDescent="0.35">
      <c r="A108" s="25">
        <v>11</v>
      </c>
      <c r="B108" s="25">
        <v>2015</v>
      </c>
      <c r="C108" s="24" t="s">
        <v>16</v>
      </c>
      <c r="D108" s="24" t="s">
        <v>34</v>
      </c>
      <c r="F108">
        <f>VLOOKUP(C108,'2015 Weekly Attendance'!$A$2:$B$33,2)</f>
        <v>75523</v>
      </c>
      <c r="G108">
        <f>VLOOKUP(C108,'2015 Weekly Attendance'!$A$2:$W$33,MATCH(A108,'2015 Weekly Attendance'!$A$1:$W$1))</f>
        <v>74418</v>
      </c>
      <c r="H108" s="14">
        <f>G108/F108*100</f>
        <v>98.536869562914603</v>
      </c>
      <c r="I108" s="14">
        <f>VLOOKUP(C108,'2015 Weekly Attendance'!$A$2:$E$33,5)</f>
        <v>98.058538458482843</v>
      </c>
      <c r="J108" s="14">
        <f>H108-I108</f>
        <v>0.47833110443175997</v>
      </c>
    </row>
    <row r="109" spans="1:10" x14ac:dyDescent="0.35">
      <c r="A109" s="25">
        <v>11</v>
      </c>
      <c r="B109" s="25">
        <v>2015</v>
      </c>
      <c r="C109" s="24" t="s">
        <v>20</v>
      </c>
      <c r="D109" s="24" t="s">
        <v>21</v>
      </c>
      <c r="F109">
        <f>VLOOKUP(C109,'2015 Weekly Attendance'!$A$2:$B$33,2)</f>
        <v>70561</v>
      </c>
      <c r="G109">
        <f>VLOOKUP(C109,'2015 Weekly Attendance'!$A$2:$W$33,MATCH(A109,'2015 Weekly Attendance'!$A$1:$W$1))</f>
        <v>65837</v>
      </c>
      <c r="H109" s="14">
        <f>G109/F109*100</f>
        <v>93.305083544734345</v>
      </c>
      <c r="I109" s="14">
        <f>VLOOKUP(C109,'2015 Weekly Attendance'!$A$2:$E$33,5)</f>
        <v>94.63088675047122</v>
      </c>
      <c r="J109" s="14">
        <f>H109-I109</f>
        <v>-1.3258032057368752</v>
      </c>
    </row>
    <row r="110" spans="1:10" x14ac:dyDescent="0.35">
      <c r="A110" s="25">
        <v>11</v>
      </c>
      <c r="B110" s="25">
        <v>2015</v>
      </c>
      <c r="C110" s="24" t="s">
        <v>32</v>
      </c>
      <c r="D110" s="24" t="s">
        <v>18</v>
      </c>
      <c r="F110">
        <f>VLOOKUP(C110,'2015 Weekly Attendance'!$A$2:$B$33,2)</f>
        <v>65000</v>
      </c>
      <c r="G110">
        <f>VLOOKUP(C110,'2015 Weekly Attendance'!$A$2:$W$33,MATCH(A110,'2015 Weekly Attendance'!$A$1:$W$1))</f>
        <v>60202</v>
      </c>
      <c r="H110" s="14">
        <f>G110/F110*100</f>
        <v>92.618461538461531</v>
      </c>
      <c r="I110" s="14">
        <f>VLOOKUP(C110,'2015 Weekly Attendance'!$A$2:$E$33,5)</f>
        <v>94.381153846153836</v>
      </c>
      <c r="J110" s="14">
        <f>H110-I110</f>
        <v>-1.7626923076923049</v>
      </c>
    </row>
    <row r="111" spans="1:10" x14ac:dyDescent="0.35">
      <c r="A111" s="25">
        <v>11</v>
      </c>
      <c r="B111" s="25">
        <v>2015</v>
      </c>
      <c r="C111" s="24" t="s">
        <v>9</v>
      </c>
      <c r="D111" s="24" t="s">
        <v>31</v>
      </c>
      <c r="F111">
        <f>VLOOKUP(C111,'2015 Weekly Attendance'!$A$2:$B$33,2)</f>
        <v>69132</v>
      </c>
      <c r="G111">
        <f>VLOOKUP(C111,'2015 Weekly Attendance'!$A$2:$W$33,MATCH(A111,'2015 Weekly Attendance'!$A$1:$W$1))</f>
        <v>60121</v>
      </c>
      <c r="H111" s="14">
        <f>G111/F111*100</f>
        <v>86.965515246195679</v>
      </c>
      <c r="I111" s="14">
        <f>VLOOKUP(C111,'2015 Weekly Attendance'!$A$2:$E$33,5)</f>
        <v>88.907969019928743</v>
      </c>
      <c r="J111" s="14">
        <f>H111-I111</f>
        <v>-1.9424537737330638</v>
      </c>
    </row>
    <row r="112" spans="1:10" x14ac:dyDescent="0.35">
      <c r="A112" s="25">
        <v>10</v>
      </c>
      <c r="B112" s="25">
        <v>2015</v>
      </c>
      <c r="C112" s="24" t="s">
        <v>22</v>
      </c>
      <c r="D112" s="24" t="s">
        <v>21</v>
      </c>
      <c r="F112">
        <f>VLOOKUP(C112,'2015 Weekly Attendance'!$A$2:$B$33,2)</f>
        <v>76125</v>
      </c>
      <c r="G112">
        <f>VLOOKUP(C112,'2015 Weekly Attendance'!$A$2:$W$33,MATCH(A112,'2015 Weekly Attendance'!$A$1:$W$1))</f>
        <v>76973</v>
      </c>
      <c r="H112" s="14">
        <f>G112/F112*100</f>
        <v>101.11395730706076</v>
      </c>
      <c r="I112" s="14">
        <f>VLOOKUP(C112,'2015 Weekly Attendance'!$A$2:$E$33,5)</f>
        <v>101.04778325123154</v>
      </c>
      <c r="J112" s="14">
        <f>H112-I112</f>
        <v>6.6174055829222311E-2</v>
      </c>
    </row>
    <row r="113" spans="1:10" x14ac:dyDescent="0.35">
      <c r="A113" s="25">
        <v>10</v>
      </c>
      <c r="B113" s="25">
        <v>2015</v>
      </c>
      <c r="C113" s="24" t="s">
        <v>27</v>
      </c>
      <c r="D113" s="24" t="s">
        <v>28</v>
      </c>
      <c r="F113">
        <f>VLOOKUP(C113,'2015 Weekly Attendance'!$A$2:$B$33,2)</f>
        <v>69000</v>
      </c>
      <c r="G113">
        <f>VLOOKUP(C113,'2015 Weekly Attendance'!$A$2:$W$33,MATCH(A113,'2015 Weekly Attendance'!$A$1:$W$1))</f>
        <v>69005</v>
      </c>
      <c r="H113" s="14">
        <f>G113/F113*100</f>
        <v>100.00724637681159</v>
      </c>
      <c r="I113" s="14">
        <f>VLOOKUP(C113,'2015 Weekly Attendance'!$A$2:$E$33,5)</f>
        <v>100.02934782608696</v>
      </c>
      <c r="J113" s="14">
        <f>H113-I113</f>
        <v>-2.2101449275368168E-2</v>
      </c>
    </row>
    <row r="114" spans="1:10" x14ac:dyDescent="0.35">
      <c r="A114" s="25">
        <v>10</v>
      </c>
      <c r="B114" s="25">
        <v>2015</v>
      </c>
      <c r="C114" s="24" t="s">
        <v>24</v>
      </c>
      <c r="D114" s="24" t="s">
        <v>35</v>
      </c>
      <c r="F114">
        <f>VLOOKUP(C114,'2015 Weekly Attendance'!$A$2:$B$33,2)</f>
        <v>69596</v>
      </c>
      <c r="G114">
        <f>VLOOKUP(C114,'2015 Weekly Attendance'!$A$2:$W$33,MATCH(A114,'2015 Weekly Attendance'!$A$1:$W$1))</f>
        <v>69596</v>
      </c>
      <c r="H114" s="14">
        <f>G114/F114*100</f>
        <v>100</v>
      </c>
      <c r="I114" s="14">
        <f>VLOOKUP(C114,'2015 Weekly Attendance'!$A$2:$E$33,5)</f>
        <v>99.838352778895327</v>
      </c>
      <c r="J114" s="14">
        <f>H114-I114</f>
        <v>0.16164722110467267</v>
      </c>
    </row>
    <row r="115" spans="1:10" x14ac:dyDescent="0.35">
      <c r="A115" s="25">
        <v>10</v>
      </c>
      <c r="B115" s="25">
        <v>2015</v>
      </c>
      <c r="C115" s="24" t="s">
        <v>25</v>
      </c>
      <c r="D115" s="24" t="s">
        <v>9</v>
      </c>
      <c r="F115">
        <f>VLOOKUP(C115,'2015 Weekly Attendance'!$A$2:$B$33,2)</f>
        <v>71008</v>
      </c>
      <c r="G115">
        <f>VLOOKUP(C115,'2015 Weekly Attendance'!$A$2:$W$33,MATCH(A115,'2015 Weekly Attendance'!$A$1:$W$1))</f>
        <v>70837</v>
      </c>
      <c r="H115" s="14">
        <f>G115/F115*100</f>
        <v>99.759182063992796</v>
      </c>
      <c r="I115" s="14">
        <f>VLOOKUP(C115,'2015 Weekly Attendance'!$A$2:$E$33,5)</f>
        <v>99.99190232086525</v>
      </c>
      <c r="J115" s="14">
        <f>H115-I115</f>
        <v>-0.23272025687245446</v>
      </c>
    </row>
    <row r="116" spans="1:10" x14ac:dyDescent="0.35">
      <c r="A116" s="25">
        <v>10</v>
      </c>
      <c r="B116" s="25">
        <v>2015</v>
      </c>
      <c r="C116" s="24" t="s">
        <v>37</v>
      </c>
      <c r="D116" s="24" t="s">
        <v>26</v>
      </c>
      <c r="F116">
        <f>VLOOKUP(C116,'2015 Weekly Attendance'!$A$2:$B$33,2)</f>
        <v>82500</v>
      </c>
      <c r="G116">
        <f>VLOOKUP(C116,'2015 Weekly Attendance'!$A$2:$W$33,MATCH(A116,'2015 Weekly Attendance'!$A$1:$W$1))</f>
        <v>81061</v>
      </c>
      <c r="H116" s="14">
        <f>G116/F116*100</f>
        <v>98.255757575757571</v>
      </c>
      <c r="I116" s="14">
        <f>VLOOKUP(C116,'2015 Weekly Attendance'!$A$2:$E$33,5)</f>
        <v>95.759242424242416</v>
      </c>
      <c r="J116" s="14">
        <f>H116-I116</f>
        <v>2.4965151515151547</v>
      </c>
    </row>
    <row r="117" spans="1:10" x14ac:dyDescent="0.35">
      <c r="A117" s="25">
        <v>10</v>
      </c>
      <c r="B117" s="25">
        <v>2015</v>
      </c>
      <c r="C117" s="24" t="s">
        <v>15</v>
      </c>
      <c r="D117" s="24" t="s">
        <v>38</v>
      </c>
      <c r="F117">
        <f>VLOOKUP(C117,'2015 Weekly Attendance'!$A$2:$B$33,2)</f>
        <v>65890</v>
      </c>
      <c r="G117">
        <f>VLOOKUP(C117,'2015 Weekly Attendance'!$A$2:$W$33,MATCH(A117,'2015 Weekly Attendance'!$A$1:$W$1))</f>
        <v>64113</v>
      </c>
      <c r="H117" s="14">
        <f>G117/F117*100</f>
        <v>97.303080892396423</v>
      </c>
      <c r="I117" s="14">
        <f>VLOOKUP(C117,'2015 Weekly Attendance'!$A$2:$E$33,5)</f>
        <v>93.424647139171341</v>
      </c>
      <c r="J117" s="14">
        <f>H117-I117</f>
        <v>3.8784337532250817</v>
      </c>
    </row>
    <row r="118" spans="1:10" x14ac:dyDescent="0.35">
      <c r="A118" s="25">
        <v>10</v>
      </c>
      <c r="B118" s="25">
        <v>2015</v>
      </c>
      <c r="C118" s="24" t="s">
        <v>18</v>
      </c>
      <c r="D118" s="24" t="s">
        <v>30</v>
      </c>
      <c r="F118">
        <f>VLOOKUP(C118,'2015 Weekly Attendance'!$A$2:$B$33,2)</f>
        <v>56603</v>
      </c>
      <c r="G118">
        <f>VLOOKUP(C118,'2015 Weekly Attendance'!$A$2:$W$33,MATCH(A118,'2015 Weekly Attendance'!$A$1:$W$1))</f>
        <v>54700</v>
      </c>
      <c r="H118" s="14">
        <f>G118/F118*100</f>
        <v>96.6379873858276</v>
      </c>
      <c r="I118" s="14">
        <f>VLOOKUP(C118,'2015 Weekly Attendance'!$A$2:$E$33,5)</f>
        <v>96.372321255057145</v>
      </c>
      <c r="J118" s="14">
        <f>H118-I118</f>
        <v>0.26566613077045531</v>
      </c>
    </row>
    <row r="119" spans="1:10" x14ac:dyDescent="0.35">
      <c r="A119" s="25">
        <v>10</v>
      </c>
      <c r="B119" s="25">
        <v>2015</v>
      </c>
      <c r="C119" s="24" t="s">
        <v>41</v>
      </c>
      <c r="D119" s="24" t="s">
        <v>32</v>
      </c>
      <c r="F119">
        <f>VLOOKUP(C119,'2015 Weekly Attendance'!$A$2:$B$33,2)</f>
        <v>81441</v>
      </c>
      <c r="G119">
        <f>VLOOKUP(C119,'2015 Weekly Attendance'!$A$2:$W$33,MATCH(A119,'2015 Weekly Attendance'!$A$1:$W$1))</f>
        <v>78526</v>
      </c>
      <c r="H119" s="14">
        <f>G119/F119*100</f>
        <v>96.420721749487356</v>
      </c>
      <c r="I119" s="14">
        <f>VLOOKUP(C119,'2015 Weekly Attendance'!$A$2:$E$33,5)</f>
        <v>96.282584938790038</v>
      </c>
      <c r="J119" s="14">
        <f>H119-I119</f>
        <v>0.13813681069731842</v>
      </c>
    </row>
    <row r="120" spans="1:10" x14ac:dyDescent="0.35">
      <c r="A120" s="25">
        <v>10</v>
      </c>
      <c r="B120" s="25">
        <v>2015</v>
      </c>
      <c r="C120" s="24" t="s">
        <v>36</v>
      </c>
      <c r="D120" s="24" t="s">
        <v>33</v>
      </c>
      <c r="F120">
        <f>VLOOKUP(C120,'2015 Weekly Attendance'!$A$2:$B$33,2)</f>
        <v>82500</v>
      </c>
      <c r="G120">
        <f>VLOOKUP(C120,'2015 Weekly Attendance'!$A$2:$W$33,MATCH(A120,'2015 Weekly Attendance'!$A$1:$W$1))</f>
        <v>78160</v>
      </c>
      <c r="H120" s="14">
        <f>G120/F120*100</f>
        <v>94.739393939393935</v>
      </c>
      <c r="I120" s="14">
        <f>VLOOKUP(C120,'2015 Weekly Attendance'!$A$2:$E$33,5)</f>
        <v>94.739393939393935</v>
      </c>
      <c r="J120" s="14">
        <f>H120-I120</f>
        <v>0</v>
      </c>
    </row>
    <row r="121" spans="1:10" x14ac:dyDescent="0.35">
      <c r="A121" s="25">
        <v>10</v>
      </c>
      <c r="B121" s="25">
        <v>2015</v>
      </c>
      <c r="C121" s="24" t="s">
        <v>39</v>
      </c>
      <c r="D121" s="24" t="s">
        <v>23</v>
      </c>
      <c r="F121">
        <f>VLOOKUP(C121,'2015 Weekly Attendance'!$A$2:$B$33,2)</f>
        <v>68400</v>
      </c>
      <c r="G121">
        <f>VLOOKUP(C121,'2015 Weekly Attendance'!$A$2:$W$33,MATCH(A121,'2015 Weekly Attendance'!$A$1:$W$1))</f>
        <v>64402</v>
      </c>
      <c r="H121" s="14">
        <f>G121/F121*100</f>
        <v>94.154970760233908</v>
      </c>
      <c r="I121" s="14">
        <f>VLOOKUP(C121,'2015 Weekly Attendance'!$A$2:$E$33,5)</f>
        <v>94.088815789473685</v>
      </c>
      <c r="J121" s="14">
        <f>H121-I121</f>
        <v>6.6154970760223364E-2</v>
      </c>
    </row>
    <row r="122" spans="1:10" x14ac:dyDescent="0.35">
      <c r="A122" s="25">
        <v>10</v>
      </c>
      <c r="B122" s="25">
        <v>2015</v>
      </c>
      <c r="C122" s="24" t="s">
        <v>14</v>
      </c>
      <c r="D122" s="24" t="s">
        <v>10</v>
      </c>
      <c r="F122">
        <f>VLOOKUP(C122,'2015 Weekly Attendance'!$A$2:$B$33,2)</f>
        <v>65515</v>
      </c>
      <c r="G122">
        <f>VLOOKUP(C122,'2015 Weekly Attendance'!$A$2:$W$33,MATCH(A122,'2015 Weekly Attendance'!$A$1:$W$1))</f>
        <v>61381</v>
      </c>
      <c r="H122" s="14">
        <f>G122/F122*100</f>
        <v>93.689994657711978</v>
      </c>
      <c r="I122" s="14">
        <f>VLOOKUP(C122,'2015 Weekly Attendance'!$A$2:$E$33,5)</f>
        <v>93.70335037777609</v>
      </c>
      <c r="J122" s="14">
        <f>H122-I122</f>
        <v>-1.335572006411212E-2</v>
      </c>
    </row>
    <row r="123" spans="1:10" x14ac:dyDescent="0.35">
      <c r="A123" s="25">
        <v>10</v>
      </c>
      <c r="B123" s="25">
        <v>2015</v>
      </c>
      <c r="C123" s="24" t="s">
        <v>31</v>
      </c>
      <c r="D123" s="24" t="s">
        <v>16</v>
      </c>
      <c r="F123">
        <f>VLOOKUP(C123,'2015 Weekly Attendance'!$A$2:$B$33,2)</f>
        <v>69143</v>
      </c>
      <c r="G123">
        <f>VLOOKUP(C123,'2015 Weekly Attendance'!$A$2:$W$33,MATCH(A123,'2015 Weekly Attendance'!$A$1:$W$1))</f>
        <v>63591</v>
      </c>
      <c r="H123" s="14">
        <f>G123/F123*100</f>
        <v>91.970264524246844</v>
      </c>
      <c r="I123" s="14">
        <f>VLOOKUP(C123,'2015 Weekly Attendance'!$A$2:$E$33,5)</f>
        <v>90.109447087919236</v>
      </c>
      <c r="J123" s="14">
        <f>H123-I123</f>
        <v>1.8608174363276078</v>
      </c>
    </row>
    <row r="124" spans="1:10" x14ac:dyDescent="0.35">
      <c r="A124" s="25">
        <v>10</v>
      </c>
      <c r="B124" s="25">
        <v>2015</v>
      </c>
      <c r="C124" s="24" t="s">
        <v>34</v>
      </c>
      <c r="D124" s="24" t="s">
        <v>43</v>
      </c>
      <c r="F124">
        <f>VLOOKUP(C124,'2015 Weekly Attendance'!$A$2:$B$33,2)</f>
        <v>82000</v>
      </c>
      <c r="G124">
        <f>VLOOKUP(C124,'2015 Weekly Attendance'!$A$2:$W$33,MATCH(A124,'2015 Weekly Attendance'!$A$1:$W$1))</f>
        <v>75086</v>
      </c>
      <c r="H124" s="14">
        <f>G124/F124*100</f>
        <v>91.568292682926838</v>
      </c>
      <c r="I124" s="14">
        <f>VLOOKUP(C124,'2015 Weekly Attendance'!$A$2:$E$33,5)</f>
        <v>92.93780487804878</v>
      </c>
      <c r="J124" s="14">
        <f>H124-I124</f>
        <v>-1.369512195121942</v>
      </c>
    </row>
    <row r="125" spans="1:10" x14ac:dyDescent="0.35">
      <c r="A125" s="25">
        <v>10</v>
      </c>
      <c r="B125" s="25">
        <v>2015</v>
      </c>
      <c r="C125" s="24" t="s">
        <v>13</v>
      </c>
      <c r="D125" s="24" t="s">
        <v>19</v>
      </c>
      <c r="F125">
        <f>VLOOKUP(C125,'2015 Weekly Attendance'!$A$2:$B$33,2)</f>
        <v>67277</v>
      </c>
      <c r="G125">
        <f>VLOOKUP(C125,'2015 Weekly Attendance'!$A$2:$W$33,MATCH(A125,'2015 Weekly Attendance'!$A$1:$W$1))</f>
        <v>58653</v>
      </c>
      <c r="H125" s="14">
        <f>G125/F125*100</f>
        <v>87.181354697742179</v>
      </c>
      <c r="I125" s="14">
        <f>VLOOKUP(C125,'2015 Weekly Attendance'!$A$2:$E$33,5)</f>
        <v>77.890660998558204</v>
      </c>
      <c r="J125" s="14">
        <f>H125-I125</f>
        <v>9.2906936991839757</v>
      </c>
    </row>
    <row r="126" spans="1:10" x14ac:dyDescent="0.35">
      <c r="A126" s="25">
        <v>9</v>
      </c>
      <c r="B126" s="25">
        <v>2015</v>
      </c>
      <c r="C126" s="24" t="s">
        <v>30</v>
      </c>
      <c r="D126" s="24" t="s">
        <v>13</v>
      </c>
      <c r="F126">
        <f>VLOOKUP(C126,'2015 Weekly Attendance'!$A$2:$B$33,2)</f>
        <v>50805</v>
      </c>
      <c r="G126">
        <f>VLOOKUP(C126,'2015 Weekly Attendance'!$A$2:$W$33,MATCH(A126,'2015 Weekly Attendance'!$A$1:$W$1))</f>
        <v>52406</v>
      </c>
      <c r="H126" s="14">
        <f>G126/F126*100</f>
        <v>103.15126463930714</v>
      </c>
      <c r="I126" s="14">
        <f>VLOOKUP(C126,'2015 Weekly Attendance'!$A$2:$E$33,5)</f>
        <v>103.19850408424367</v>
      </c>
      <c r="J126" s="14">
        <f>H126-I126</f>
        <v>-4.7239444936522546E-2</v>
      </c>
    </row>
    <row r="127" spans="1:10" x14ac:dyDescent="0.35">
      <c r="A127" s="25">
        <v>9</v>
      </c>
      <c r="B127" s="25">
        <v>2015</v>
      </c>
      <c r="C127" s="24" t="s">
        <v>14</v>
      </c>
      <c r="D127" s="24" t="s">
        <v>23</v>
      </c>
      <c r="F127">
        <f>VLOOKUP(C127,'2015 Weekly Attendance'!$A$2:$B$33,2)</f>
        <v>65515</v>
      </c>
      <c r="G127">
        <f>VLOOKUP(C127,'2015 Weekly Attendance'!$A$2:$W$33,MATCH(A127,'2015 Weekly Attendance'!$A$1:$W$1))</f>
        <v>65816</v>
      </c>
      <c r="H127" s="14">
        <f>G127/F127*100</f>
        <v>100.4594367702053</v>
      </c>
      <c r="I127" s="14">
        <f>VLOOKUP(C127,'2015 Weekly Attendance'!$A$2:$E$33,5)</f>
        <v>93.70335037777609</v>
      </c>
      <c r="J127" s="14">
        <f>H127-I127</f>
        <v>6.7560863924292107</v>
      </c>
    </row>
    <row r="128" spans="1:10" x14ac:dyDescent="0.35">
      <c r="A128" s="25">
        <v>9</v>
      </c>
      <c r="B128" s="25">
        <v>2015</v>
      </c>
      <c r="C128" s="24" t="s">
        <v>26</v>
      </c>
      <c r="D128" s="24" t="s">
        <v>34</v>
      </c>
      <c r="F128">
        <f>VLOOKUP(C128,'2015 Weekly Attendance'!$A$2:$B$33,2)</f>
        <v>66829</v>
      </c>
      <c r="G128">
        <f>VLOOKUP(C128,'2015 Weekly Attendance'!$A$2:$W$33,MATCH(A128,'2015 Weekly Attendance'!$A$1:$W$1))</f>
        <v>66829</v>
      </c>
      <c r="H128" s="14">
        <f>G128/F128*100</f>
        <v>100</v>
      </c>
      <c r="I128" s="14">
        <f>VLOOKUP(C128,'2015 Weekly Attendance'!$A$2:$E$33,5)</f>
        <v>100</v>
      </c>
      <c r="J128" s="14">
        <f>H128-I128</f>
        <v>0</v>
      </c>
    </row>
    <row r="129" spans="1:10" x14ac:dyDescent="0.35">
      <c r="A129" s="25">
        <v>9</v>
      </c>
      <c r="B129" s="25">
        <v>2015</v>
      </c>
      <c r="C129" s="24" t="s">
        <v>40</v>
      </c>
      <c r="D129" s="24" t="s">
        <v>22</v>
      </c>
      <c r="F129">
        <f>VLOOKUP(C129,'2015 Weekly Attendance'!$A$2:$B$33,2)</f>
        <v>67000</v>
      </c>
      <c r="G129">
        <f>VLOOKUP(C129,'2015 Weekly Attendance'!$A$2:$W$33,MATCH(A129,'2015 Weekly Attendance'!$A$1:$W$1))</f>
        <v>66894</v>
      </c>
      <c r="H129" s="14">
        <f>G129/F129*100</f>
        <v>99.841791044776116</v>
      </c>
      <c r="I129" s="14">
        <f>VLOOKUP(C129,'2015 Weekly Attendance'!$A$2:$E$33,5)</f>
        <v>98.578544776119401</v>
      </c>
      <c r="J129" s="14">
        <f>H129-I129</f>
        <v>1.2632462686567152</v>
      </c>
    </row>
    <row r="130" spans="1:10" x14ac:dyDescent="0.35">
      <c r="A130" s="25">
        <v>9</v>
      </c>
      <c r="B130" s="25">
        <v>2015</v>
      </c>
      <c r="C130" s="24" t="s">
        <v>43</v>
      </c>
      <c r="D130" s="24" t="s">
        <v>31</v>
      </c>
      <c r="F130">
        <f>VLOOKUP(C130,'2015 Weekly Attendance'!$A$2:$B$33,2)</f>
        <v>73208</v>
      </c>
      <c r="G130">
        <f>VLOOKUP(C130,'2015 Weekly Attendance'!$A$2:$W$33,MATCH(A130,'2015 Weekly Attendance'!$A$1:$W$1))</f>
        <v>73075</v>
      </c>
      <c r="H130" s="14">
        <f>G130/F130*100</f>
        <v>99.818325866025575</v>
      </c>
      <c r="I130" s="14">
        <f>VLOOKUP(C130,'2015 Weekly Attendance'!$A$2:$E$33,5)</f>
        <v>99.767955687902969</v>
      </c>
      <c r="J130" s="14">
        <f>H130-I130</f>
        <v>5.037017812260558E-2</v>
      </c>
    </row>
    <row r="131" spans="1:10" x14ac:dyDescent="0.35">
      <c r="A131" s="25">
        <v>9</v>
      </c>
      <c r="B131" s="25">
        <v>2015</v>
      </c>
      <c r="C131" s="24" t="s">
        <v>38</v>
      </c>
      <c r="D131" s="24" t="s">
        <v>24</v>
      </c>
      <c r="F131">
        <f>VLOOKUP(C131,'2015 Weekly Attendance'!$A$2:$B$33,2)</f>
        <v>92500</v>
      </c>
      <c r="G131">
        <f>VLOOKUP(C131,'2015 Weekly Attendance'!$A$2:$W$33,MATCH(A131,'2015 Weekly Attendance'!$A$1:$W$1))</f>
        <v>91827</v>
      </c>
      <c r="H131" s="14">
        <f>G131/F131*100</f>
        <v>99.272432432432439</v>
      </c>
      <c r="I131" s="14">
        <f>VLOOKUP(C131,'2015 Weekly Attendance'!$A$2:$E$33,5)</f>
        <v>98.874594594594583</v>
      </c>
      <c r="J131" s="14">
        <f>H131-I131</f>
        <v>0.39783783783785509</v>
      </c>
    </row>
    <row r="132" spans="1:10" x14ac:dyDescent="0.35">
      <c r="A132" s="25">
        <v>9</v>
      </c>
      <c r="B132" s="25">
        <v>2015</v>
      </c>
      <c r="C132" s="24" t="s">
        <v>29</v>
      </c>
      <c r="D132" s="24" t="s">
        <v>42</v>
      </c>
      <c r="F132">
        <f>VLOOKUP(C132,'2015 Weekly Attendance'!$A$2:$B$33,2)</f>
        <v>71750</v>
      </c>
      <c r="G132">
        <f>VLOOKUP(C132,'2015 Weekly Attendance'!$A$2:$W$33,MATCH(A132,'2015 Weekly Attendance'!$A$1:$W$1))</f>
        <v>70799</v>
      </c>
      <c r="H132" s="14">
        <f>G132/F132*100</f>
        <v>98.674564459930309</v>
      </c>
      <c r="I132" s="14">
        <f>VLOOKUP(C132,'2015 Weekly Attendance'!$A$2:$E$33,5)</f>
        <v>98.622299651567943</v>
      </c>
      <c r="J132" s="14">
        <f>H132-I132</f>
        <v>5.2264808362366466E-2</v>
      </c>
    </row>
    <row r="133" spans="1:10" x14ac:dyDescent="0.35">
      <c r="A133" s="25">
        <v>9</v>
      </c>
      <c r="B133" s="25">
        <v>2015</v>
      </c>
      <c r="C133" s="24" t="s">
        <v>16</v>
      </c>
      <c r="D133" s="24" t="s">
        <v>41</v>
      </c>
      <c r="F133">
        <f>VLOOKUP(C133,'2015 Weekly Attendance'!$A$2:$B$33,2)</f>
        <v>75523</v>
      </c>
      <c r="G133">
        <f>VLOOKUP(C133,'2015 Weekly Attendance'!$A$2:$W$33,MATCH(A133,'2015 Weekly Attendance'!$A$1:$W$1))</f>
        <v>74461</v>
      </c>
      <c r="H133" s="14">
        <f>G133/F133*100</f>
        <v>98.593805860466347</v>
      </c>
      <c r="I133" s="14">
        <f>VLOOKUP(C133,'2015 Weekly Attendance'!$A$2:$E$33,5)</f>
        <v>98.058538458482843</v>
      </c>
      <c r="J133" s="14">
        <f>H133-I133</f>
        <v>0.53526740198350353</v>
      </c>
    </row>
    <row r="134" spans="1:10" x14ac:dyDescent="0.35">
      <c r="A134" s="25">
        <v>9</v>
      </c>
      <c r="B134" s="25">
        <v>2015</v>
      </c>
      <c r="C134" s="24" t="s">
        <v>33</v>
      </c>
      <c r="D134" s="24" t="s">
        <v>35</v>
      </c>
      <c r="F134">
        <f>VLOOKUP(C134,'2015 Weekly Attendance'!$A$2:$B$33,2)</f>
        <v>71608</v>
      </c>
      <c r="G134">
        <f>VLOOKUP(C134,'2015 Weekly Attendance'!$A$2:$W$33,MATCH(A134,'2015 Weekly Attendance'!$A$1:$W$1))</f>
        <v>70214</v>
      </c>
      <c r="H134" s="14">
        <f>G134/F134*100</f>
        <v>98.053290135180433</v>
      </c>
      <c r="I134" s="14">
        <f>VLOOKUP(C134,'2015 Weekly Attendance'!$A$2:$E$33,5)</f>
        <v>97.588083733661051</v>
      </c>
      <c r="J134" s="14">
        <f>H134-I134</f>
        <v>0.46520640151938153</v>
      </c>
    </row>
    <row r="135" spans="1:10" x14ac:dyDescent="0.35">
      <c r="A135" s="25">
        <v>9</v>
      </c>
      <c r="B135" s="25">
        <v>2015</v>
      </c>
      <c r="C135" s="24" t="s">
        <v>15</v>
      </c>
      <c r="D135" s="24" t="s">
        <v>37</v>
      </c>
      <c r="F135">
        <f>VLOOKUP(C135,'2015 Weekly Attendance'!$A$2:$B$33,2)</f>
        <v>65890</v>
      </c>
      <c r="G135">
        <f>VLOOKUP(C135,'2015 Weekly Attendance'!$A$2:$W$33,MATCH(A135,'2015 Weekly Attendance'!$A$1:$W$1))</f>
        <v>64351</v>
      </c>
      <c r="H135" s="14">
        <f>G135/F135*100</f>
        <v>97.664288966459239</v>
      </c>
      <c r="I135" s="14">
        <f>VLOOKUP(C135,'2015 Weekly Attendance'!$A$2:$E$33,5)</f>
        <v>93.424647139171341</v>
      </c>
      <c r="J135" s="14">
        <f>H135-I135</f>
        <v>4.2396418272878975</v>
      </c>
    </row>
    <row r="136" spans="1:10" x14ac:dyDescent="0.35">
      <c r="A136" s="25">
        <v>9</v>
      </c>
      <c r="B136" s="25">
        <v>2015</v>
      </c>
      <c r="C136" s="24" t="s">
        <v>20</v>
      </c>
      <c r="D136" s="24" t="s">
        <v>19</v>
      </c>
      <c r="F136">
        <f>VLOOKUP(C136,'2015 Weekly Attendance'!$A$2:$B$33,2)</f>
        <v>70561</v>
      </c>
      <c r="G136">
        <f>VLOOKUP(C136,'2015 Weekly Attendance'!$A$2:$W$33,MATCH(A136,'2015 Weekly Attendance'!$A$1:$W$1))</f>
        <v>68033</v>
      </c>
      <c r="H136" s="14">
        <f>G136/F136*100</f>
        <v>96.417284335539463</v>
      </c>
      <c r="I136" s="14">
        <f>VLOOKUP(C136,'2015 Weekly Attendance'!$A$2:$E$33,5)</f>
        <v>94.63088675047122</v>
      </c>
      <c r="J136" s="14">
        <f>H136-I136</f>
        <v>1.7863975850682436</v>
      </c>
    </row>
    <row r="137" spans="1:10" x14ac:dyDescent="0.35">
      <c r="A137" s="25">
        <v>9</v>
      </c>
      <c r="B137" s="25">
        <v>2015</v>
      </c>
      <c r="C137" s="24" t="s">
        <v>39</v>
      </c>
      <c r="D137" s="24" t="s">
        <v>18</v>
      </c>
      <c r="F137">
        <f>VLOOKUP(C137,'2015 Weekly Attendance'!$A$2:$B$33,2)</f>
        <v>68400</v>
      </c>
      <c r="G137">
        <f>VLOOKUP(C137,'2015 Weekly Attendance'!$A$2:$W$33,MATCH(A137,'2015 Weekly Attendance'!$A$1:$W$1))</f>
        <v>65520</v>
      </c>
      <c r="H137" s="14">
        <f>G137/F137*100</f>
        <v>95.78947368421052</v>
      </c>
      <c r="I137" s="14">
        <f>VLOOKUP(C137,'2015 Weekly Attendance'!$A$2:$E$33,5)</f>
        <v>94.088815789473685</v>
      </c>
      <c r="J137" s="14">
        <f>H137-I137</f>
        <v>1.7006578947368354</v>
      </c>
    </row>
    <row r="138" spans="1:10" x14ac:dyDescent="0.35">
      <c r="A138" s="25">
        <v>9</v>
      </c>
      <c r="B138" s="25">
        <v>2015</v>
      </c>
      <c r="C138" s="24" t="s">
        <v>36</v>
      </c>
      <c r="D138" s="24" t="s">
        <v>9</v>
      </c>
      <c r="F138">
        <f>VLOOKUP(C138,'2015 Weekly Attendance'!$A$2:$B$33,2)</f>
        <v>82500</v>
      </c>
      <c r="G138">
        <f>VLOOKUP(C138,'2015 Weekly Attendance'!$A$2:$W$33,MATCH(A138,'2015 Weekly Attendance'!$A$1:$W$1))</f>
        <v>78160</v>
      </c>
      <c r="H138" s="14">
        <f>G138/F138*100</f>
        <v>94.739393939393935</v>
      </c>
      <c r="I138" s="14">
        <f>VLOOKUP(C138,'2015 Weekly Attendance'!$A$2:$E$33,5)</f>
        <v>94.739393939393935</v>
      </c>
      <c r="J138" s="14">
        <f>H138-I138</f>
        <v>0</v>
      </c>
    </row>
    <row r="139" spans="1:10" x14ac:dyDescent="0.35">
      <c r="A139" s="25">
        <v>8</v>
      </c>
      <c r="B139" s="25">
        <v>2015</v>
      </c>
      <c r="C139" s="24" t="s">
        <v>21</v>
      </c>
      <c r="D139" s="24" t="s">
        <v>32</v>
      </c>
      <c r="E139" t="s">
        <v>11</v>
      </c>
      <c r="F139">
        <f>VLOOKUP(C139,'2015 Weekly Attendance'!$A$2:$B$33,2)</f>
        <v>76416</v>
      </c>
      <c r="G139">
        <f>VLOOKUP(C139,'2015 Weekly Attendance'!$A$2:$W$33,MATCH(A139,'2015 Weekly Attendance'!$A$1:$W$1))</f>
        <v>83624</v>
      </c>
      <c r="H139" s="14">
        <f>G139/F139*100</f>
        <v>109.4325795644891</v>
      </c>
      <c r="I139" s="14">
        <f>VLOOKUP(C139,'2015 Weekly Attendance'!$A$2:$E$33,5)</f>
        <v>96.951274228284277</v>
      </c>
      <c r="J139" s="14">
        <f>H139-I139</f>
        <v>12.481305336204827</v>
      </c>
    </row>
    <row r="140" spans="1:10" x14ac:dyDescent="0.35">
      <c r="A140" s="25">
        <v>8</v>
      </c>
      <c r="B140" s="25">
        <v>2015</v>
      </c>
      <c r="C140" s="24" t="s">
        <v>19</v>
      </c>
      <c r="D140" s="24" t="s">
        <v>30</v>
      </c>
      <c r="F140">
        <f>VLOOKUP(C140,'2015 Weekly Attendance'!$A$2:$B$33,2)</f>
        <v>61500</v>
      </c>
      <c r="G140">
        <f>VLOOKUP(C140,'2015 Weekly Attendance'!$A$2:$W$33,MATCH(A140,'2015 Weekly Attendance'!$A$1:$W$1))</f>
        <v>62311</v>
      </c>
      <c r="H140" s="14">
        <f>G140/F140*100</f>
        <v>101.31869918699188</v>
      </c>
      <c r="I140" s="14">
        <f>VLOOKUP(C140,'2015 Weekly Attendance'!$A$2:$E$33,5)</f>
        <v>100.87134146341464</v>
      </c>
      <c r="J140" s="14">
        <f>H140-I140</f>
        <v>0.44735772357724102</v>
      </c>
    </row>
    <row r="141" spans="1:10" x14ac:dyDescent="0.35">
      <c r="A141" s="25">
        <v>8</v>
      </c>
      <c r="B141" s="25">
        <v>2015</v>
      </c>
      <c r="C141" s="24" t="s">
        <v>22</v>
      </c>
      <c r="D141" s="24" t="s">
        <v>41</v>
      </c>
      <c r="F141">
        <f>VLOOKUP(C141,'2015 Weekly Attendance'!$A$2:$B$33,2)</f>
        <v>76125</v>
      </c>
      <c r="G141">
        <f>VLOOKUP(C141,'2015 Weekly Attendance'!$A$2:$W$33,MATCH(A141,'2015 Weekly Attendance'!$A$1:$W$1))</f>
        <v>77075</v>
      </c>
      <c r="H141" s="14">
        <f>G141/F141*100</f>
        <v>101.247947454844</v>
      </c>
      <c r="I141" s="14">
        <f>VLOOKUP(C141,'2015 Weekly Attendance'!$A$2:$E$33,5)</f>
        <v>101.04778325123154</v>
      </c>
      <c r="J141" s="14">
        <f>H141-I141</f>
        <v>0.20016420361245935</v>
      </c>
    </row>
    <row r="142" spans="1:10" x14ac:dyDescent="0.35">
      <c r="A142" s="25">
        <v>8</v>
      </c>
      <c r="B142" s="25">
        <v>2015</v>
      </c>
      <c r="C142" s="24" t="s">
        <v>26</v>
      </c>
      <c r="D142" s="24" t="s">
        <v>35</v>
      </c>
      <c r="F142">
        <f>VLOOKUP(C142,'2015 Weekly Attendance'!$A$2:$B$33,2)</f>
        <v>66829</v>
      </c>
      <c r="G142">
        <f>VLOOKUP(C142,'2015 Weekly Attendance'!$A$2:$W$33,MATCH(A142,'2015 Weekly Attendance'!$A$1:$W$1))</f>
        <v>66829</v>
      </c>
      <c r="H142" s="14">
        <f>G142/F142*100</f>
        <v>100</v>
      </c>
      <c r="I142" s="14">
        <f>VLOOKUP(C142,'2015 Weekly Attendance'!$A$2:$E$33,5)</f>
        <v>100</v>
      </c>
      <c r="J142" s="14">
        <f>H142-I142</f>
        <v>0</v>
      </c>
    </row>
    <row r="143" spans="1:10" x14ac:dyDescent="0.35">
      <c r="A143" s="25">
        <v>8</v>
      </c>
      <c r="B143" s="25">
        <v>2015</v>
      </c>
      <c r="C143" s="24" t="s">
        <v>25</v>
      </c>
      <c r="D143" s="24" t="s">
        <v>20</v>
      </c>
      <c r="F143">
        <f>VLOOKUP(C143,'2015 Weekly Attendance'!$A$2:$B$33,2)</f>
        <v>71008</v>
      </c>
      <c r="G143">
        <f>VLOOKUP(C143,'2015 Weekly Attendance'!$A$2:$W$33,MATCH(A143,'2015 Weekly Attendance'!$A$1:$W$1))</f>
        <v>70829</v>
      </c>
      <c r="H143" s="14">
        <f>G143/F143*100</f>
        <v>99.747915727805321</v>
      </c>
      <c r="I143" s="14">
        <f>VLOOKUP(C143,'2015 Weekly Attendance'!$A$2:$E$33,5)</f>
        <v>99.99190232086525</v>
      </c>
      <c r="J143" s="14">
        <f>H143-I143</f>
        <v>-0.24398659305992965</v>
      </c>
    </row>
    <row r="144" spans="1:10" x14ac:dyDescent="0.35">
      <c r="A144" s="25">
        <v>8</v>
      </c>
      <c r="B144" s="25">
        <v>2015</v>
      </c>
      <c r="C144" s="24" t="s">
        <v>43</v>
      </c>
      <c r="D144" s="24" t="s">
        <v>37</v>
      </c>
      <c r="F144">
        <f>VLOOKUP(C144,'2015 Weekly Attendance'!$A$2:$B$33,2)</f>
        <v>73208</v>
      </c>
      <c r="G144">
        <f>VLOOKUP(C144,'2015 Weekly Attendance'!$A$2:$W$33,MATCH(A144,'2015 Weekly Attendance'!$A$1:$W$1))</f>
        <v>73019</v>
      </c>
      <c r="H144" s="14">
        <f>G144/F144*100</f>
        <v>99.741831493825813</v>
      </c>
      <c r="I144" s="14">
        <f>VLOOKUP(C144,'2015 Weekly Attendance'!$A$2:$E$33,5)</f>
        <v>99.767955687902969</v>
      </c>
      <c r="J144" s="14">
        <f>H144-I144</f>
        <v>-2.6124194077155494E-2</v>
      </c>
    </row>
    <row r="145" spans="1:10" x14ac:dyDescent="0.35">
      <c r="A145" s="25">
        <v>8</v>
      </c>
      <c r="B145" s="25">
        <v>2015</v>
      </c>
      <c r="C145" s="24" t="s">
        <v>23</v>
      </c>
      <c r="D145" s="24" t="s">
        <v>28</v>
      </c>
      <c r="F145">
        <f>VLOOKUP(C145,'2015 Weekly Attendance'!$A$2:$B$33,2)</f>
        <v>67895</v>
      </c>
      <c r="G145">
        <f>VLOOKUP(C145,'2015 Weekly Attendance'!$A$2:$W$33,MATCH(A145,'2015 Weekly Attendance'!$A$1:$W$1))</f>
        <v>67431</v>
      </c>
      <c r="H145" s="14">
        <f>G145/F145*100</f>
        <v>99.316591796155834</v>
      </c>
      <c r="I145" s="14">
        <f>VLOOKUP(C145,'2015 Weekly Attendance'!$A$2:$E$33,5)</f>
        <v>97.482877973341189</v>
      </c>
      <c r="J145" s="14">
        <f>H145-I145</f>
        <v>1.8337138228146443</v>
      </c>
    </row>
    <row r="146" spans="1:10" x14ac:dyDescent="0.35">
      <c r="A146" s="25">
        <v>8</v>
      </c>
      <c r="B146" s="25">
        <v>2015</v>
      </c>
      <c r="C146" s="24" t="s">
        <v>10</v>
      </c>
      <c r="D146" s="24" t="s">
        <v>31</v>
      </c>
      <c r="F146">
        <f>VLOOKUP(C146,'2015 Weekly Attendance'!$A$2:$B$33,2)</f>
        <v>72220</v>
      </c>
      <c r="G146">
        <f>VLOOKUP(C146,'2015 Weekly Attendance'!$A$2:$W$33,MATCH(A146,'2015 Weekly Attendance'!$A$1:$W$1))</f>
        <v>71630</v>
      </c>
      <c r="H146" s="14">
        <f>G146/F146*100</f>
        <v>99.183051786208807</v>
      </c>
      <c r="I146" s="14">
        <f>VLOOKUP(C146,'2015 Weekly Attendance'!$A$2:$E$33,5)</f>
        <v>99.376730822486849</v>
      </c>
      <c r="J146" s="14">
        <f>H146-I146</f>
        <v>-0.19367903627804139</v>
      </c>
    </row>
    <row r="147" spans="1:10" x14ac:dyDescent="0.35">
      <c r="A147" s="25">
        <v>8</v>
      </c>
      <c r="B147" s="25">
        <v>2015</v>
      </c>
      <c r="C147" s="24" t="s">
        <v>42</v>
      </c>
      <c r="D147" s="24" t="s">
        <v>15</v>
      </c>
      <c r="F147">
        <f>VLOOKUP(C147,'2015 Weekly Attendance'!$A$2:$B$33,2)</f>
        <v>71228</v>
      </c>
      <c r="G147">
        <f>VLOOKUP(C147,'2015 Weekly Attendance'!$A$2:$W$33,MATCH(A147,'2015 Weekly Attendance'!$A$1:$W$1))</f>
        <v>70524</v>
      </c>
      <c r="H147" s="14">
        <f>G147/F147*100</f>
        <v>99.011624641994729</v>
      </c>
      <c r="I147" s="14">
        <f>VLOOKUP(C147,'2015 Weekly Attendance'!$A$2:$E$33,5)</f>
        <v>98.775235862301344</v>
      </c>
      <c r="J147" s="14">
        <f>H147-I147</f>
        <v>0.23638877969338523</v>
      </c>
    </row>
    <row r="148" spans="1:10" x14ac:dyDescent="0.35">
      <c r="A148" s="25">
        <v>8</v>
      </c>
      <c r="B148" s="25">
        <v>2015</v>
      </c>
      <c r="C148" s="24" t="s">
        <v>38</v>
      </c>
      <c r="D148" s="24" t="s">
        <v>27</v>
      </c>
      <c r="F148">
        <f>VLOOKUP(C148,'2015 Weekly Attendance'!$A$2:$B$33,2)</f>
        <v>92500</v>
      </c>
      <c r="G148">
        <f>VLOOKUP(C148,'2015 Weekly Attendance'!$A$2:$W$33,MATCH(A148,'2015 Weekly Attendance'!$A$1:$W$1))</f>
        <v>91486</v>
      </c>
      <c r="H148" s="14">
        <f>G148/F148*100</f>
        <v>98.90378378378378</v>
      </c>
      <c r="I148" s="14">
        <f>VLOOKUP(C148,'2015 Weekly Attendance'!$A$2:$E$33,5)</f>
        <v>98.874594594594583</v>
      </c>
      <c r="J148" s="14">
        <f>H148-I148</f>
        <v>2.9189189189196441E-2</v>
      </c>
    </row>
    <row r="149" spans="1:10" x14ac:dyDescent="0.35">
      <c r="A149" s="25">
        <v>8</v>
      </c>
      <c r="B149" s="25">
        <v>2015</v>
      </c>
      <c r="C149" s="24" t="s">
        <v>16</v>
      </c>
      <c r="D149" s="24" t="s">
        <v>40</v>
      </c>
      <c r="F149">
        <f>VLOOKUP(C149,'2015 Weekly Attendance'!$A$2:$B$33,2)</f>
        <v>75523</v>
      </c>
      <c r="G149">
        <f>VLOOKUP(C149,'2015 Weekly Attendance'!$A$2:$W$33,MATCH(A149,'2015 Weekly Attendance'!$A$1:$W$1))</f>
        <v>74136</v>
      </c>
      <c r="H149" s="14">
        <f>G149/F149*100</f>
        <v>98.16347337897065</v>
      </c>
      <c r="I149" s="14">
        <f>VLOOKUP(C149,'2015 Weekly Attendance'!$A$2:$E$33,5)</f>
        <v>98.058538458482843</v>
      </c>
      <c r="J149" s="14">
        <f>H149-I149</f>
        <v>0.10493492048780695</v>
      </c>
    </row>
    <row r="150" spans="1:10" x14ac:dyDescent="0.35">
      <c r="A150" s="25">
        <v>8</v>
      </c>
      <c r="B150" s="25">
        <v>2015</v>
      </c>
      <c r="C150" s="24" t="s">
        <v>18</v>
      </c>
      <c r="D150" s="24" t="s">
        <v>36</v>
      </c>
      <c r="F150">
        <f>VLOOKUP(C150,'2015 Weekly Attendance'!$A$2:$B$33,2)</f>
        <v>56603</v>
      </c>
      <c r="G150">
        <f>VLOOKUP(C150,'2015 Weekly Attendance'!$A$2:$W$33,MATCH(A150,'2015 Weekly Attendance'!$A$1:$W$1))</f>
        <v>54700</v>
      </c>
      <c r="H150" s="14">
        <f>G150/F150*100</f>
        <v>96.6379873858276</v>
      </c>
      <c r="I150" s="14">
        <f>VLOOKUP(C150,'2015 Weekly Attendance'!$A$2:$E$33,5)</f>
        <v>96.372321255057145</v>
      </c>
      <c r="J150" s="14">
        <f>H150-I150</f>
        <v>0.26566613077045531</v>
      </c>
    </row>
    <row r="151" spans="1:10" x14ac:dyDescent="0.35">
      <c r="A151" s="25">
        <v>8</v>
      </c>
      <c r="B151" s="25">
        <v>2015</v>
      </c>
      <c r="C151" s="24" t="s">
        <v>39</v>
      </c>
      <c r="D151" s="24" t="s">
        <v>14</v>
      </c>
      <c r="F151">
        <f>VLOOKUP(C151,'2015 Weekly Attendance'!$A$2:$B$33,2)</f>
        <v>68400</v>
      </c>
      <c r="G151">
        <f>VLOOKUP(C151,'2015 Weekly Attendance'!$A$2:$W$33,MATCH(A151,'2015 Weekly Attendance'!$A$1:$W$1))</f>
        <v>64750</v>
      </c>
      <c r="H151" s="14">
        <f>G151/F151*100</f>
        <v>94.663742690058484</v>
      </c>
      <c r="I151" s="14">
        <f>VLOOKUP(C151,'2015 Weekly Attendance'!$A$2:$E$33,5)</f>
        <v>94.088815789473685</v>
      </c>
      <c r="J151" s="14">
        <f>H151-I151</f>
        <v>0.57492690058479923</v>
      </c>
    </row>
    <row r="152" spans="1:10" x14ac:dyDescent="0.35">
      <c r="A152" s="25">
        <v>8</v>
      </c>
      <c r="B152" s="25">
        <v>2015</v>
      </c>
      <c r="C152" s="24" t="s">
        <v>13</v>
      </c>
      <c r="D152" s="24" t="s">
        <v>29</v>
      </c>
      <c r="F152">
        <f>VLOOKUP(C152,'2015 Weekly Attendance'!$A$2:$B$33,2)</f>
        <v>67277</v>
      </c>
      <c r="G152">
        <f>VLOOKUP(C152,'2015 Weekly Attendance'!$A$2:$W$33,MATCH(A152,'2015 Weekly Attendance'!$A$1:$W$1))</f>
        <v>51207</v>
      </c>
      <c r="H152" s="14">
        <f>G152/F152*100</f>
        <v>76.113679266316865</v>
      </c>
      <c r="I152" s="14">
        <f>VLOOKUP(C152,'2015 Weekly Attendance'!$A$2:$E$33,5)</f>
        <v>77.890660998558204</v>
      </c>
      <c r="J152" s="14">
        <f>H152-I152</f>
        <v>-1.7769817322413388</v>
      </c>
    </row>
    <row r="153" spans="1:10" x14ac:dyDescent="0.35">
      <c r="A153" s="25">
        <v>7</v>
      </c>
      <c r="B153" s="25">
        <v>2015</v>
      </c>
      <c r="C153" s="24" t="s">
        <v>9</v>
      </c>
      <c r="D153" s="24" t="s">
        <v>33</v>
      </c>
      <c r="E153" t="s">
        <v>11</v>
      </c>
      <c r="F153">
        <f>VLOOKUP(C153,'2015 Weekly Attendance'!$A$2:$B$33,2)</f>
        <v>69132</v>
      </c>
      <c r="G153">
        <f>VLOOKUP(C153,'2015 Weekly Attendance'!$A$2:$W$33,MATCH(A153,'2015 Weekly Attendance'!$A$1:$W$1))</f>
        <v>84021</v>
      </c>
      <c r="H153" s="14">
        <f>G153/F153*100</f>
        <v>121.5370595382746</v>
      </c>
      <c r="I153" s="14">
        <f>VLOOKUP(C153,'2015 Weekly Attendance'!$A$2:$E$33,5)</f>
        <v>88.907969019928743</v>
      </c>
      <c r="J153" s="14">
        <f>H153-I153</f>
        <v>32.629090518345862</v>
      </c>
    </row>
    <row r="154" spans="1:10" x14ac:dyDescent="0.35">
      <c r="A154" s="25">
        <v>7</v>
      </c>
      <c r="B154" s="25">
        <v>2015</v>
      </c>
      <c r="C154" s="24" t="s">
        <v>28</v>
      </c>
      <c r="D154" s="24" t="s">
        <v>25</v>
      </c>
      <c r="F154">
        <f>VLOOKUP(C154,'2015 Weekly Attendance'!$A$2:$B$33,2)</f>
        <v>63400</v>
      </c>
      <c r="G154">
        <f>VLOOKUP(C154,'2015 Weekly Attendance'!$A$2:$W$33,MATCH(A154,'2015 Weekly Attendance'!$A$1:$W$1))</f>
        <v>64722</v>
      </c>
      <c r="H154" s="14">
        <f>G154/F154*100</f>
        <v>102.08517350157729</v>
      </c>
      <c r="I154" s="14">
        <f>VLOOKUP(C154,'2015 Weekly Attendance'!$A$2:$E$33,5)</f>
        <v>101.23955047318611</v>
      </c>
      <c r="J154" s="14">
        <f>H154-I154</f>
        <v>0.84562302839117365</v>
      </c>
    </row>
    <row r="155" spans="1:10" x14ac:dyDescent="0.35">
      <c r="A155" s="25">
        <v>7</v>
      </c>
      <c r="B155" s="25">
        <v>2015</v>
      </c>
      <c r="C155" s="24" t="s">
        <v>26</v>
      </c>
      <c r="D155" s="24" t="s">
        <v>36</v>
      </c>
      <c r="F155">
        <f>VLOOKUP(C155,'2015 Weekly Attendance'!$A$2:$B$33,2)</f>
        <v>66829</v>
      </c>
      <c r="G155">
        <f>VLOOKUP(C155,'2015 Weekly Attendance'!$A$2:$W$33,MATCH(A155,'2015 Weekly Attendance'!$A$1:$W$1))</f>
        <v>66829</v>
      </c>
      <c r="H155" s="14">
        <f>G155/F155*100</f>
        <v>100</v>
      </c>
      <c r="I155" s="14">
        <f>VLOOKUP(C155,'2015 Weekly Attendance'!$A$2:$E$33,5)</f>
        <v>100</v>
      </c>
      <c r="J155" s="14">
        <f>H155-I155</f>
        <v>0</v>
      </c>
    </row>
    <row r="156" spans="1:10" x14ac:dyDescent="0.35">
      <c r="A156" s="25">
        <v>7</v>
      </c>
      <c r="B156" s="25">
        <v>2015</v>
      </c>
      <c r="C156" s="24" t="s">
        <v>21</v>
      </c>
      <c r="D156" s="24" t="s">
        <v>39</v>
      </c>
      <c r="F156">
        <f>VLOOKUP(C156,'2015 Weekly Attendance'!$A$2:$B$33,2)</f>
        <v>76416</v>
      </c>
      <c r="G156">
        <f>VLOOKUP(C156,'2015 Weekly Attendance'!$A$2:$W$33,MATCH(A156,'2015 Weekly Attendance'!$A$1:$W$1))</f>
        <v>76365</v>
      </c>
      <c r="H156" s="14">
        <f>G156/F156*100</f>
        <v>99.933260050251263</v>
      </c>
      <c r="I156" s="14">
        <f>VLOOKUP(C156,'2015 Weekly Attendance'!$A$2:$E$33,5)</f>
        <v>96.951274228284277</v>
      </c>
      <c r="J156" s="14">
        <f>H156-I156</f>
        <v>2.9819858219669868</v>
      </c>
    </row>
    <row r="157" spans="1:10" x14ac:dyDescent="0.35">
      <c r="A157" s="25">
        <v>7</v>
      </c>
      <c r="B157" s="25">
        <v>2015</v>
      </c>
      <c r="C157" s="24" t="s">
        <v>35</v>
      </c>
      <c r="D157" s="24" t="s">
        <v>10</v>
      </c>
      <c r="F157">
        <f>VLOOKUP(C157,'2015 Weekly Attendance'!$A$2:$B$33,2)</f>
        <v>65326</v>
      </c>
      <c r="G157">
        <f>VLOOKUP(C157,'2015 Weekly Attendance'!$A$2:$W$33,MATCH(A157,'2015 Weekly Attendance'!$A$1:$W$1))</f>
        <v>65251</v>
      </c>
      <c r="H157" s="14">
        <f>G157/F157*100</f>
        <v>99.885191194930044</v>
      </c>
      <c r="I157" s="14">
        <f>VLOOKUP(C157,'2015 Weekly Attendance'!$A$2:$E$33,5)</f>
        <v>99.186497609790024</v>
      </c>
      <c r="J157" s="14">
        <f>H157-I157</f>
        <v>0.69869358514002045</v>
      </c>
    </row>
    <row r="158" spans="1:10" x14ac:dyDescent="0.35">
      <c r="A158" s="25">
        <v>7</v>
      </c>
      <c r="B158" s="25">
        <v>2015</v>
      </c>
      <c r="C158" s="24" t="s">
        <v>40</v>
      </c>
      <c r="D158" s="24" t="s">
        <v>43</v>
      </c>
      <c r="F158">
        <f>VLOOKUP(C158,'2015 Weekly Attendance'!$A$2:$B$33,2)</f>
        <v>67000</v>
      </c>
      <c r="G158">
        <f>VLOOKUP(C158,'2015 Weekly Attendance'!$A$2:$W$33,MATCH(A158,'2015 Weekly Attendance'!$A$1:$W$1))</f>
        <v>66420</v>
      </c>
      <c r="H158" s="14">
        <f>G158/F158*100</f>
        <v>99.134328358208961</v>
      </c>
      <c r="I158" s="14">
        <f>VLOOKUP(C158,'2015 Weekly Attendance'!$A$2:$E$33,5)</f>
        <v>98.578544776119401</v>
      </c>
      <c r="J158" s="14">
        <f>H158-I158</f>
        <v>0.55578358208956047</v>
      </c>
    </row>
    <row r="159" spans="1:10" x14ac:dyDescent="0.35">
      <c r="A159" s="25">
        <v>7</v>
      </c>
      <c r="B159" s="25">
        <v>2015</v>
      </c>
      <c r="C159" s="24" t="s">
        <v>29</v>
      </c>
      <c r="D159" s="24" t="s">
        <v>27</v>
      </c>
      <c r="F159">
        <f>VLOOKUP(C159,'2015 Weekly Attendance'!$A$2:$B$33,2)</f>
        <v>71750</v>
      </c>
      <c r="G159">
        <f>VLOOKUP(C159,'2015 Weekly Attendance'!$A$2:$W$33,MATCH(A159,'2015 Weekly Attendance'!$A$1:$W$1))</f>
        <v>70799</v>
      </c>
      <c r="H159" s="14">
        <f>G159/F159*100</f>
        <v>98.674564459930309</v>
      </c>
      <c r="I159" s="14">
        <f>VLOOKUP(C159,'2015 Weekly Attendance'!$A$2:$E$33,5)</f>
        <v>98.622299651567943</v>
      </c>
      <c r="J159" s="14">
        <f>H159-I159</f>
        <v>5.2264808362366466E-2</v>
      </c>
    </row>
    <row r="160" spans="1:10" x14ac:dyDescent="0.35">
      <c r="A160" s="25">
        <v>7</v>
      </c>
      <c r="B160" s="25">
        <v>2015</v>
      </c>
      <c r="C160" s="24" t="s">
        <v>16</v>
      </c>
      <c r="D160" s="24" t="s">
        <v>24</v>
      </c>
      <c r="F160">
        <f>VLOOKUP(C160,'2015 Weekly Attendance'!$A$2:$B$33,2)</f>
        <v>75523</v>
      </c>
      <c r="G160">
        <f>VLOOKUP(C160,'2015 Weekly Attendance'!$A$2:$W$33,MATCH(A160,'2015 Weekly Attendance'!$A$1:$W$1))</f>
        <v>74194</v>
      </c>
      <c r="H160" s="14">
        <f>G160/F160*100</f>
        <v>98.24027117566834</v>
      </c>
      <c r="I160" s="14">
        <f>VLOOKUP(C160,'2015 Weekly Attendance'!$A$2:$E$33,5)</f>
        <v>98.058538458482843</v>
      </c>
      <c r="J160" s="14">
        <f>H160-I160</f>
        <v>0.18173271718549699</v>
      </c>
    </row>
    <row r="161" spans="1:10" x14ac:dyDescent="0.35">
      <c r="A161" s="25">
        <v>7</v>
      </c>
      <c r="B161" s="25">
        <v>2015</v>
      </c>
      <c r="C161" s="24" t="s">
        <v>37</v>
      </c>
      <c r="D161" s="24" t="s">
        <v>38</v>
      </c>
      <c r="F161">
        <f>VLOOKUP(C161,'2015 Weekly Attendance'!$A$2:$B$33,2)</f>
        <v>82500</v>
      </c>
      <c r="G161">
        <f>VLOOKUP(C161,'2015 Weekly Attendance'!$A$2:$W$33,MATCH(A161,'2015 Weekly Attendance'!$A$1:$W$1))</f>
        <v>80319</v>
      </c>
      <c r="H161" s="14">
        <f>G161/F161*100</f>
        <v>97.356363636363639</v>
      </c>
      <c r="I161" s="14">
        <f>VLOOKUP(C161,'2015 Weekly Attendance'!$A$2:$E$33,5)</f>
        <v>95.759242424242416</v>
      </c>
      <c r="J161" s="14">
        <f>H161-I161</f>
        <v>1.5971212121212233</v>
      </c>
    </row>
    <row r="162" spans="1:10" x14ac:dyDescent="0.35">
      <c r="A162" s="25">
        <v>7</v>
      </c>
      <c r="B162" s="25">
        <v>2015</v>
      </c>
      <c r="C162" s="24" t="s">
        <v>20</v>
      </c>
      <c r="D162" s="24" t="s">
        <v>18</v>
      </c>
      <c r="F162">
        <f>VLOOKUP(C162,'2015 Weekly Attendance'!$A$2:$B$33,2)</f>
        <v>70561</v>
      </c>
      <c r="G162">
        <f>VLOOKUP(C162,'2015 Weekly Attendance'!$A$2:$W$33,MATCH(A162,'2015 Weekly Attendance'!$A$1:$W$1))</f>
        <v>67542</v>
      </c>
      <c r="H162" s="14">
        <f>G162/F162*100</f>
        <v>95.721432519380386</v>
      </c>
      <c r="I162" s="14">
        <f>VLOOKUP(C162,'2015 Weekly Attendance'!$A$2:$E$33,5)</f>
        <v>94.63088675047122</v>
      </c>
      <c r="J162" s="14">
        <f>H162-I162</f>
        <v>1.0905457689091662</v>
      </c>
    </row>
    <row r="163" spans="1:10" x14ac:dyDescent="0.35">
      <c r="A163" s="25">
        <v>7</v>
      </c>
      <c r="B163" s="25">
        <v>2015</v>
      </c>
      <c r="C163" s="24" t="s">
        <v>32</v>
      </c>
      <c r="D163" s="24" t="s">
        <v>30</v>
      </c>
      <c r="F163">
        <f>VLOOKUP(C163,'2015 Weekly Attendance'!$A$2:$B$33,2)</f>
        <v>65000</v>
      </c>
      <c r="G163">
        <f>VLOOKUP(C163,'2015 Weekly Attendance'!$A$2:$W$33,MATCH(A163,'2015 Weekly Attendance'!$A$1:$W$1))</f>
        <v>60231</v>
      </c>
      <c r="H163" s="14">
        <f>G163/F163*100</f>
        <v>92.663076923076929</v>
      </c>
      <c r="I163" s="14">
        <f>VLOOKUP(C163,'2015 Weekly Attendance'!$A$2:$E$33,5)</f>
        <v>94.381153846153836</v>
      </c>
      <c r="J163" s="14">
        <f>H163-I163</f>
        <v>-1.7180769230769073</v>
      </c>
    </row>
    <row r="164" spans="1:10" x14ac:dyDescent="0.35">
      <c r="A164" s="25">
        <v>7</v>
      </c>
      <c r="B164" s="25">
        <v>2015</v>
      </c>
      <c r="C164" s="24" t="s">
        <v>31</v>
      </c>
      <c r="D164" s="24" t="s">
        <v>42</v>
      </c>
      <c r="F164">
        <f>VLOOKUP(C164,'2015 Weekly Attendance'!$A$2:$B$33,2)</f>
        <v>69143</v>
      </c>
      <c r="G164">
        <f>VLOOKUP(C164,'2015 Weekly Attendance'!$A$2:$W$33,MATCH(A164,'2015 Weekly Attendance'!$A$1:$W$1))</f>
        <v>63329</v>
      </c>
      <c r="H164" s="14">
        <f>G164/F164*100</f>
        <v>91.591339687314701</v>
      </c>
      <c r="I164" s="14">
        <f>VLOOKUP(C164,'2015 Weekly Attendance'!$A$2:$E$33,5)</f>
        <v>90.109447087919236</v>
      </c>
      <c r="J164" s="14">
        <f>H164-I164</f>
        <v>1.481892599395465</v>
      </c>
    </row>
    <row r="165" spans="1:10" x14ac:dyDescent="0.35">
      <c r="A165" s="25">
        <v>7</v>
      </c>
      <c r="B165" s="25">
        <v>2015</v>
      </c>
      <c r="C165" s="24" t="s">
        <v>34</v>
      </c>
      <c r="D165" s="24" t="s">
        <v>15</v>
      </c>
      <c r="F165">
        <f>VLOOKUP(C165,'2015 Weekly Attendance'!$A$2:$B$33,2)</f>
        <v>82000</v>
      </c>
      <c r="G165">
        <f>VLOOKUP(C165,'2015 Weekly Attendance'!$A$2:$W$33,MATCH(A165,'2015 Weekly Attendance'!$A$1:$W$1))</f>
        <v>72912</v>
      </c>
      <c r="H165" s="14">
        <f>G165/F165*100</f>
        <v>88.917073170731712</v>
      </c>
      <c r="I165" s="14">
        <f>VLOOKUP(C165,'2015 Weekly Attendance'!$A$2:$E$33,5)</f>
        <v>92.93780487804878</v>
      </c>
      <c r="J165" s="14">
        <f>H165-I165</f>
        <v>-4.0207317073170685</v>
      </c>
    </row>
    <row r="166" spans="1:10" x14ac:dyDescent="0.35">
      <c r="A166" s="25">
        <v>7</v>
      </c>
      <c r="B166" s="25">
        <v>2015</v>
      </c>
      <c r="C166" s="24" t="s">
        <v>13</v>
      </c>
      <c r="D166" s="24" t="s">
        <v>23</v>
      </c>
      <c r="F166">
        <f>VLOOKUP(C166,'2015 Weekly Attendance'!$A$2:$B$33,2)</f>
        <v>67277</v>
      </c>
      <c r="G166">
        <f>VLOOKUP(C166,'2015 Weekly Attendance'!$A$2:$W$33,MATCH(A166,'2015 Weekly Attendance'!$A$1:$W$1))</f>
        <v>51523</v>
      </c>
      <c r="H166" s="14">
        <f>G166/F166*100</f>
        <v>76.583379163755822</v>
      </c>
      <c r="I166" s="14">
        <f>VLOOKUP(C166,'2015 Weekly Attendance'!$A$2:$E$33,5)</f>
        <v>77.890660998558204</v>
      </c>
      <c r="J166" s="14">
        <f>H166-I166</f>
        <v>-1.3072818348023816</v>
      </c>
    </row>
    <row r="167" spans="1:10" x14ac:dyDescent="0.35">
      <c r="A167" s="25">
        <v>6</v>
      </c>
      <c r="B167" s="25">
        <v>2015</v>
      </c>
      <c r="C167" s="24" t="s">
        <v>30</v>
      </c>
      <c r="D167" s="24" t="s">
        <v>21</v>
      </c>
      <c r="F167">
        <f>VLOOKUP(C167,'2015 Weekly Attendance'!$A$2:$B$33,2)</f>
        <v>50805</v>
      </c>
      <c r="G167">
        <f>VLOOKUP(C167,'2015 Weekly Attendance'!$A$2:$W$33,MATCH(A167,'2015 Weekly Attendance'!$A$1:$W$1))</f>
        <v>52480</v>
      </c>
      <c r="H167" s="14">
        <f>G167/F167*100</f>
        <v>103.29691959452809</v>
      </c>
      <c r="I167" s="14">
        <f>VLOOKUP(C167,'2015 Weekly Attendance'!$A$2:$E$33,5)</f>
        <v>103.19850408424367</v>
      </c>
      <c r="J167" s="14">
        <f>H167-I167</f>
        <v>9.8415510284425523E-2</v>
      </c>
    </row>
    <row r="168" spans="1:10" x14ac:dyDescent="0.35">
      <c r="A168" s="25">
        <v>6</v>
      </c>
      <c r="B168" s="25">
        <v>2015</v>
      </c>
      <c r="C168" s="24" t="s">
        <v>27</v>
      </c>
      <c r="D168" s="24" t="s">
        <v>16</v>
      </c>
      <c r="F168">
        <f>VLOOKUP(C168,'2015 Weekly Attendance'!$A$2:$B$33,2)</f>
        <v>69000</v>
      </c>
      <c r="G168">
        <f>VLOOKUP(C168,'2015 Weekly Attendance'!$A$2:$W$33,MATCH(A168,'2015 Weekly Attendance'!$A$1:$W$1))</f>
        <v>69020</v>
      </c>
      <c r="H168" s="14">
        <f>G168/F168*100</f>
        <v>100.02898550724638</v>
      </c>
      <c r="I168" s="14">
        <f>VLOOKUP(C168,'2015 Weekly Attendance'!$A$2:$E$33,5)</f>
        <v>100.02934782608696</v>
      </c>
      <c r="J168" s="14">
        <f>H168-I168</f>
        <v>-3.6231884058679498E-4</v>
      </c>
    </row>
    <row r="169" spans="1:10" x14ac:dyDescent="0.35">
      <c r="A169" s="25">
        <v>6</v>
      </c>
      <c r="B169" s="25">
        <v>2015</v>
      </c>
      <c r="C169" s="24" t="s">
        <v>43</v>
      </c>
      <c r="D169" s="24" t="s">
        <v>42</v>
      </c>
      <c r="F169">
        <f>VLOOKUP(C169,'2015 Weekly Attendance'!$A$2:$B$33,2)</f>
        <v>73208</v>
      </c>
      <c r="G169">
        <f>VLOOKUP(C169,'2015 Weekly Attendance'!$A$2:$W$33,MATCH(A169,'2015 Weekly Attendance'!$A$1:$W$1))</f>
        <v>73018</v>
      </c>
      <c r="H169" s="14">
        <f>G169/F169*100</f>
        <v>99.740465522893672</v>
      </c>
      <c r="I169" s="14">
        <f>VLOOKUP(C169,'2015 Weekly Attendance'!$A$2:$E$33,5)</f>
        <v>99.767955687902969</v>
      </c>
      <c r="J169" s="14">
        <f>H169-I169</f>
        <v>-2.7490165009297129E-2</v>
      </c>
    </row>
    <row r="170" spans="1:10" x14ac:dyDescent="0.35">
      <c r="A170" s="25">
        <v>6</v>
      </c>
      <c r="B170" s="25">
        <v>2015</v>
      </c>
      <c r="C170" s="24" t="s">
        <v>40</v>
      </c>
      <c r="D170" s="24" t="s">
        <v>26</v>
      </c>
      <c r="F170">
        <f>VLOOKUP(C170,'2015 Weekly Attendance'!$A$2:$B$33,2)</f>
        <v>67000</v>
      </c>
      <c r="G170">
        <f>VLOOKUP(C170,'2015 Weekly Attendance'!$A$2:$W$33,MATCH(A170,'2015 Weekly Attendance'!$A$1:$W$1))</f>
        <v>66726</v>
      </c>
      <c r="H170" s="14">
        <f>G170/F170*100</f>
        <v>99.591044776119404</v>
      </c>
      <c r="I170" s="14">
        <f>VLOOKUP(C170,'2015 Weekly Attendance'!$A$2:$E$33,5)</f>
        <v>98.578544776119401</v>
      </c>
      <c r="J170" s="14">
        <f>H170-I170</f>
        <v>1.0125000000000028</v>
      </c>
    </row>
    <row r="171" spans="1:10" x14ac:dyDescent="0.35">
      <c r="A171" s="25">
        <v>6</v>
      </c>
      <c r="B171" s="25">
        <v>2015</v>
      </c>
      <c r="C171" s="24" t="s">
        <v>24</v>
      </c>
      <c r="D171" s="24" t="s">
        <v>37</v>
      </c>
      <c r="F171">
        <f>VLOOKUP(C171,'2015 Weekly Attendance'!$A$2:$B$33,2)</f>
        <v>69596</v>
      </c>
      <c r="G171">
        <f>VLOOKUP(C171,'2015 Weekly Attendance'!$A$2:$W$33,MATCH(A171,'2015 Weekly Attendance'!$A$1:$W$1))</f>
        <v>69296</v>
      </c>
      <c r="H171" s="14">
        <f>G171/F171*100</f>
        <v>99.568940743720901</v>
      </c>
      <c r="I171" s="14">
        <f>VLOOKUP(C171,'2015 Weekly Attendance'!$A$2:$E$33,5)</f>
        <v>99.838352778895327</v>
      </c>
      <c r="J171" s="14">
        <f>H171-I171</f>
        <v>-0.26941203517442602</v>
      </c>
    </row>
    <row r="172" spans="1:10" x14ac:dyDescent="0.35">
      <c r="A172" s="25">
        <v>6</v>
      </c>
      <c r="B172" s="25">
        <v>2015</v>
      </c>
      <c r="C172" s="24" t="s">
        <v>23</v>
      </c>
      <c r="D172" s="24" t="s">
        <v>22</v>
      </c>
      <c r="F172">
        <f>VLOOKUP(C172,'2015 Weekly Attendance'!$A$2:$B$33,2)</f>
        <v>67895</v>
      </c>
      <c r="G172">
        <f>VLOOKUP(C172,'2015 Weekly Attendance'!$A$2:$W$33,MATCH(A172,'2015 Weekly Attendance'!$A$1:$W$1))</f>
        <v>67431</v>
      </c>
      <c r="H172" s="14">
        <f>G172/F172*100</f>
        <v>99.316591796155834</v>
      </c>
      <c r="I172" s="14">
        <f>VLOOKUP(C172,'2015 Weekly Attendance'!$A$2:$E$33,5)</f>
        <v>97.482877973341189</v>
      </c>
      <c r="J172" s="14">
        <f>H172-I172</f>
        <v>1.8337138228146443</v>
      </c>
    </row>
    <row r="173" spans="1:10" x14ac:dyDescent="0.35">
      <c r="A173" s="25">
        <v>6</v>
      </c>
      <c r="B173" s="25">
        <v>2015</v>
      </c>
      <c r="C173" s="24" t="s">
        <v>29</v>
      </c>
      <c r="D173" s="24" t="s">
        <v>25</v>
      </c>
      <c r="F173">
        <f>VLOOKUP(C173,'2015 Weekly Attendance'!$A$2:$B$33,2)</f>
        <v>71750</v>
      </c>
      <c r="G173">
        <f>VLOOKUP(C173,'2015 Weekly Attendance'!$A$2:$W$33,MATCH(A173,'2015 Weekly Attendance'!$A$1:$W$1))</f>
        <v>70799</v>
      </c>
      <c r="H173" s="14">
        <f>G173/F173*100</f>
        <v>98.674564459930309</v>
      </c>
      <c r="I173" s="14">
        <f>VLOOKUP(C173,'2015 Weekly Attendance'!$A$2:$E$33,5)</f>
        <v>98.622299651567943</v>
      </c>
      <c r="J173" s="14">
        <f>H173-I173</f>
        <v>5.2264808362366466E-2</v>
      </c>
    </row>
    <row r="174" spans="1:10" x14ac:dyDescent="0.35">
      <c r="A174" s="25">
        <v>6</v>
      </c>
      <c r="B174" s="25">
        <v>2015</v>
      </c>
      <c r="C174" s="24" t="s">
        <v>33</v>
      </c>
      <c r="D174" s="24" t="s">
        <v>14</v>
      </c>
      <c r="F174">
        <f>VLOOKUP(C174,'2015 Weekly Attendance'!$A$2:$B$33,2)</f>
        <v>71608</v>
      </c>
      <c r="G174">
        <f>VLOOKUP(C174,'2015 Weekly Attendance'!$A$2:$W$33,MATCH(A174,'2015 Weekly Attendance'!$A$1:$W$1))</f>
        <v>69593</v>
      </c>
      <c r="H174" s="14">
        <f>G174/F174*100</f>
        <v>97.18606859568763</v>
      </c>
      <c r="I174" s="14">
        <f>VLOOKUP(C174,'2015 Weekly Attendance'!$A$2:$E$33,5)</f>
        <v>97.588083733661051</v>
      </c>
      <c r="J174" s="14">
        <f>H174-I174</f>
        <v>-0.40201513797342159</v>
      </c>
    </row>
    <row r="175" spans="1:10" x14ac:dyDescent="0.35">
      <c r="A175" s="25">
        <v>6</v>
      </c>
      <c r="B175" s="25">
        <v>2015</v>
      </c>
      <c r="C175" s="24" t="s">
        <v>41</v>
      </c>
      <c r="D175" s="24" t="s">
        <v>20</v>
      </c>
      <c r="F175">
        <f>VLOOKUP(C175,'2015 Weekly Attendance'!$A$2:$B$33,2)</f>
        <v>81441</v>
      </c>
      <c r="G175">
        <f>VLOOKUP(C175,'2015 Weekly Attendance'!$A$2:$W$33,MATCH(A175,'2015 Weekly Attendance'!$A$1:$W$1))</f>
        <v>78434</v>
      </c>
      <c r="H175" s="14">
        <f>G175/F175*100</f>
        <v>96.307756535406</v>
      </c>
      <c r="I175" s="14">
        <f>VLOOKUP(C175,'2015 Weekly Attendance'!$A$2:$E$33,5)</f>
        <v>96.282584938790038</v>
      </c>
      <c r="J175" s="14">
        <f>H175-I175</f>
        <v>2.5171596615962244E-2</v>
      </c>
    </row>
    <row r="176" spans="1:10" x14ac:dyDescent="0.35">
      <c r="A176" s="25">
        <v>6</v>
      </c>
      <c r="B176" s="25">
        <v>2015</v>
      </c>
      <c r="C176" s="24" t="s">
        <v>36</v>
      </c>
      <c r="D176" s="24" t="s">
        <v>34</v>
      </c>
      <c r="F176">
        <f>VLOOKUP(C176,'2015 Weekly Attendance'!$A$2:$B$33,2)</f>
        <v>82500</v>
      </c>
      <c r="G176">
        <f>VLOOKUP(C176,'2015 Weekly Attendance'!$A$2:$W$33,MATCH(A176,'2015 Weekly Attendance'!$A$1:$W$1))</f>
        <v>78160</v>
      </c>
      <c r="H176" s="14">
        <f>G176/F176*100</f>
        <v>94.739393939393935</v>
      </c>
      <c r="I176" s="14">
        <f>VLOOKUP(C176,'2015 Weekly Attendance'!$A$2:$E$33,5)</f>
        <v>94.739393939393935</v>
      </c>
      <c r="J176" s="14">
        <f>H176-I176</f>
        <v>0</v>
      </c>
    </row>
    <row r="177" spans="1:10" x14ac:dyDescent="0.35">
      <c r="A177" s="25">
        <v>6</v>
      </c>
      <c r="B177" s="25">
        <v>2015</v>
      </c>
      <c r="C177" s="24" t="s">
        <v>39</v>
      </c>
      <c r="D177" s="24" t="s">
        <v>28</v>
      </c>
      <c r="F177">
        <f>VLOOKUP(C177,'2015 Weekly Attendance'!$A$2:$B$33,2)</f>
        <v>68400</v>
      </c>
      <c r="G177">
        <f>VLOOKUP(C177,'2015 Weekly Attendance'!$A$2:$W$33,MATCH(A177,'2015 Weekly Attendance'!$A$1:$W$1))</f>
        <v>63846</v>
      </c>
      <c r="H177" s="14">
        <f>G177/F177*100</f>
        <v>93.34210526315789</v>
      </c>
      <c r="I177" s="14">
        <f>VLOOKUP(C177,'2015 Weekly Attendance'!$A$2:$E$33,5)</f>
        <v>94.088815789473685</v>
      </c>
      <c r="J177" s="14">
        <f>H177-I177</f>
        <v>-0.74671052631579471</v>
      </c>
    </row>
    <row r="178" spans="1:10" x14ac:dyDescent="0.35">
      <c r="A178" s="25">
        <v>6</v>
      </c>
      <c r="B178" s="25">
        <v>2015</v>
      </c>
      <c r="C178" s="24" t="s">
        <v>31</v>
      </c>
      <c r="D178" s="24" t="s">
        <v>35</v>
      </c>
      <c r="F178">
        <f>VLOOKUP(C178,'2015 Weekly Attendance'!$A$2:$B$33,2)</f>
        <v>69143</v>
      </c>
      <c r="G178">
        <f>VLOOKUP(C178,'2015 Weekly Attendance'!$A$2:$W$33,MATCH(A178,'2015 Weekly Attendance'!$A$1:$W$1))</f>
        <v>62342</v>
      </c>
      <c r="H178" s="14">
        <f>G178/F178*100</f>
        <v>90.163863297803104</v>
      </c>
      <c r="I178" s="14">
        <f>VLOOKUP(C178,'2015 Weekly Attendance'!$A$2:$E$33,5)</f>
        <v>90.109447087919236</v>
      </c>
      <c r="J178" s="14">
        <f>H178-I178</f>
        <v>5.4416209883868305E-2</v>
      </c>
    </row>
    <row r="179" spans="1:10" x14ac:dyDescent="0.35">
      <c r="A179" s="25">
        <v>6</v>
      </c>
      <c r="B179" s="25">
        <v>2015</v>
      </c>
      <c r="C179" s="24" t="s">
        <v>32</v>
      </c>
      <c r="D179" s="24" t="s">
        <v>19</v>
      </c>
      <c r="F179">
        <f>VLOOKUP(C179,'2015 Weekly Attendance'!$A$2:$B$33,2)</f>
        <v>65000</v>
      </c>
      <c r="G179">
        <f>VLOOKUP(C179,'2015 Weekly Attendance'!$A$2:$W$33,MATCH(A179,'2015 Weekly Attendance'!$A$1:$W$1))</f>
        <v>57648</v>
      </c>
      <c r="H179" s="14">
        <f>G179/F179*100</f>
        <v>88.689230769230761</v>
      </c>
      <c r="I179" s="14">
        <f>VLOOKUP(C179,'2015 Weekly Attendance'!$A$2:$E$33,5)</f>
        <v>94.381153846153836</v>
      </c>
      <c r="J179" s="14">
        <f>H179-I179</f>
        <v>-5.6919230769230751</v>
      </c>
    </row>
    <row r="180" spans="1:10" x14ac:dyDescent="0.35">
      <c r="A180" s="25">
        <v>6</v>
      </c>
      <c r="B180" s="25">
        <v>2015</v>
      </c>
      <c r="C180" s="24" t="s">
        <v>9</v>
      </c>
      <c r="D180" s="24" t="s">
        <v>10</v>
      </c>
      <c r="F180">
        <f>VLOOKUP(C180,'2015 Weekly Attendance'!$A$2:$B$33,2)</f>
        <v>69132</v>
      </c>
      <c r="G180">
        <f>VLOOKUP(C180,'2015 Weekly Attendance'!$A$2:$W$33,MATCH(A180,'2015 Weekly Attendance'!$A$1:$W$1))</f>
        <v>58085</v>
      </c>
      <c r="H180" s="14">
        <f>G180/F180*100</f>
        <v>84.020424694786783</v>
      </c>
      <c r="I180" s="14">
        <f>VLOOKUP(C180,'2015 Weekly Attendance'!$A$2:$E$33,5)</f>
        <v>88.907969019928743</v>
      </c>
      <c r="J180" s="14">
        <f>H180-I180</f>
        <v>-4.8875443251419597</v>
      </c>
    </row>
    <row r="181" spans="1:10" x14ac:dyDescent="0.35">
      <c r="A181" s="25">
        <v>5</v>
      </c>
      <c r="B181" s="25">
        <v>2015</v>
      </c>
      <c r="C181" s="24" t="s">
        <v>38</v>
      </c>
      <c r="D181" s="24" t="s">
        <v>26</v>
      </c>
      <c r="F181">
        <f>VLOOKUP(C181,'2015 Weekly Attendance'!$A$2:$B$33,2)</f>
        <v>92500</v>
      </c>
      <c r="G181">
        <f>VLOOKUP(C181,'2015 Weekly Attendance'!$A$2:$W$33,MATCH(A181,'2015 Weekly Attendance'!$A$1:$W$1))</f>
        <v>93054</v>
      </c>
      <c r="H181" s="14">
        <f>G181/F181*100</f>
        <v>100.59891891891893</v>
      </c>
      <c r="I181" s="14">
        <f>VLOOKUP(C181,'2015 Weekly Attendance'!$A$2:$E$33,5)</f>
        <v>98.874594594594583</v>
      </c>
      <c r="J181" s="14">
        <f>H181-I181</f>
        <v>1.7243243243243427</v>
      </c>
    </row>
    <row r="182" spans="1:10" x14ac:dyDescent="0.35">
      <c r="A182" s="25">
        <v>5</v>
      </c>
      <c r="B182" s="25">
        <v>2015</v>
      </c>
      <c r="C182" s="24" t="s">
        <v>25</v>
      </c>
      <c r="D182" s="24" t="s">
        <v>23</v>
      </c>
      <c r="F182">
        <f>VLOOKUP(C182,'2015 Weekly Attendance'!$A$2:$B$33,2)</f>
        <v>71008</v>
      </c>
      <c r="G182">
        <f>VLOOKUP(C182,'2015 Weekly Attendance'!$A$2:$W$33,MATCH(A182,'2015 Weekly Attendance'!$A$1:$W$1))</f>
        <v>71046</v>
      </c>
      <c r="H182" s="14">
        <f>G182/F182*100</f>
        <v>100.05351509689049</v>
      </c>
      <c r="I182" s="14">
        <f>VLOOKUP(C182,'2015 Weekly Attendance'!$A$2:$E$33,5)</f>
        <v>99.99190232086525</v>
      </c>
      <c r="J182" s="14">
        <f>H182-I182</f>
        <v>6.1612776025242511E-2</v>
      </c>
    </row>
    <row r="183" spans="1:10" x14ac:dyDescent="0.35">
      <c r="A183" s="25">
        <v>5</v>
      </c>
      <c r="B183" s="25">
        <v>2015</v>
      </c>
      <c r="C183" s="24" t="s">
        <v>24</v>
      </c>
      <c r="D183" s="24" t="s">
        <v>43</v>
      </c>
      <c r="F183">
        <f>VLOOKUP(C183,'2015 Weekly Attendance'!$A$2:$B$33,2)</f>
        <v>69596</v>
      </c>
      <c r="G183">
        <f>VLOOKUP(C183,'2015 Weekly Attendance'!$A$2:$W$33,MATCH(A183,'2015 Weekly Attendance'!$A$1:$W$1))</f>
        <v>69296</v>
      </c>
      <c r="H183" s="14">
        <f>G183/F183*100</f>
        <v>99.568940743720901</v>
      </c>
      <c r="I183" s="14">
        <f>VLOOKUP(C183,'2015 Weekly Attendance'!$A$2:$E$33,5)</f>
        <v>99.838352778895327</v>
      </c>
      <c r="J183" s="14">
        <f>H183-I183</f>
        <v>-0.26941203517442602</v>
      </c>
    </row>
    <row r="184" spans="1:10" x14ac:dyDescent="0.35">
      <c r="A184" s="25">
        <v>5</v>
      </c>
      <c r="B184" s="25">
        <v>2015</v>
      </c>
      <c r="C184" s="24" t="s">
        <v>10</v>
      </c>
      <c r="D184" s="24" t="s">
        <v>40</v>
      </c>
      <c r="F184">
        <f>VLOOKUP(C184,'2015 Weekly Attendance'!$A$2:$B$33,2)</f>
        <v>72220</v>
      </c>
      <c r="G184">
        <f>VLOOKUP(C184,'2015 Weekly Attendance'!$A$2:$W$33,MATCH(A184,'2015 Weekly Attendance'!$A$1:$W$1))</f>
        <v>71732</v>
      </c>
      <c r="H184" s="14">
        <f>G184/F184*100</f>
        <v>99.324286901135423</v>
      </c>
      <c r="I184" s="14">
        <f>VLOOKUP(C184,'2015 Weekly Attendance'!$A$2:$E$33,5)</f>
        <v>99.376730822486849</v>
      </c>
      <c r="J184" s="14">
        <f>H184-I184</f>
        <v>-5.2443921351425615E-2</v>
      </c>
    </row>
    <row r="185" spans="1:10" x14ac:dyDescent="0.35">
      <c r="A185" s="25">
        <v>5</v>
      </c>
      <c r="B185" s="25">
        <v>2015</v>
      </c>
      <c r="C185" s="24" t="s">
        <v>14</v>
      </c>
      <c r="D185" s="24" t="s">
        <v>27</v>
      </c>
      <c r="F185">
        <f>VLOOKUP(C185,'2015 Weekly Attendance'!$A$2:$B$33,2)</f>
        <v>65515</v>
      </c>
      <c r="G185">
        <f>VLOOKUP(C185,'2015 Weekly Attendance'!$A$2:$W$33,MATCH(A185,'2015 Weekly Attendance'!$A$1:$W$1))</f>
        <v>65004</v>
      </c>
      <c r="H185" s="14">
        <f>G185/F185*100</f>
        <v>99.220025948256136</v>
      </c>
      <c r="I185" s="14">
        <f>VLOOKUP(C185,'2015 Weekly Attendance'!$A$2:$E$33,5)</f>
        <v>93.70335037777609</v>
      </c>
      <c r="J185" s="14">
        <f>H185-I185</f>
        <v>5.5166755704800465</v>
      </c>
    </row>
    <row r="186" spans="1:10" x14ac:dyDescent="0.35">
      <c r="A186" s="25">
        <v>5</v>
      </c>
      <c r="B186" s="25">
        <v>2015</v>
      </c>
      <c r="C186" s="24" t="s">
        <v>21</v>
      </c>
      <c r="D186" s="24" t="s">
        <v>19</v>
      </c>
      <c r="F186">
        <f>VLOOKUP(C186,'2015 Weekly Attendance'!$A$2:$B$33,2)</f>
        <v>76416</v>
      </c>
      <c r="G186">
        <f>VLOOKUP(C186,'2015 Weekly Attendance'!$A$2:$W$33,MATCH(A186,'2015 Weekly Attendance'!$A$1:$W$1))</f>
        <v>75799</v>
      </c>
      <c r="H186" s="14">
        <f>G186/F186*100</f>
        <v>99.192577470686771</v>
      </c>
      <c r="I186" s="14">
        <f>VLOOKUP(C186,'2015 Weekly Attendance'!$A$2:$E$33,5)</f>
        <v>96.951274228284277</v>
      </c>
      <c r="J186" s="14">
        <f>H186-I186</f>
        <v>2.2413032424024948</v>
      </c>
    </row>
    <row r="187" spans="1:10" x14ac:dyDescent="0.35">
      <c r="A187" s="25">
        <v>5</v>
      </c>
      <c r="B187" s="25">
        <v>2015</v>
      </c>
      <c r="C187" s="24" t="s">
        <v>42</v>
      </c>
      <c r="D187" s="24" t="s">
        <v>34</v>
      </c>
      <c r="F187">
        <f>VLOOKUP(C187,'2015 Weekly Attendance'!$A$2:$B$33,2)</f>
        <v>71228</v>
      </c>
      <c r="G187">
        <f>VLOOKUP(C187,'2015 Weekly Attendance'!$A$2:$W$33,MATCH(A187,'2015 Weekly Attendance'!$A$1:$W$1))</f>
        <v>70178</v>
      </c>
      <c r="H187" s="14">
        <f>G187/F187*100</f>
        <v>98.525860616611453</v>
      </c>
      <c r="I187" s="14">
        <f>VLOOKUP(C187,'2015 Weekly Attendance'!$A$2:$E$33,5)</f>
        <v>98.775235862301344</v>
      </c>
      <c r="J187" s="14">
        <f>H187-I187</f>
        <v>-0.24937524568989033</v>
      </c>
    </row>
    <row r="188" spans="1:10" x14ac:dyDescent="0.35">
      <c r="A188" s="25">
        <v>5</v>
      </c>
      <c r="B188" s="25">
        <v>2015</v>
      </c>
      <c r="C188" s="24" t="s">
        <v>41</v>
      </c>
      <c r="D188" s="24" t="s">
        <v>13</v>
      </c>
      <c r="F188">
        <f>VLOOKUP(C188,'2015 Weekly Attendance'!$A$2:$B$33,2)</f>
        <v>81441</v>
      </c>
      <c r="G188">
        <f>VLOOKUP(C188,'2015 Weekly Attendance'!$A$2:$W$33,MATCH(A188,'2015 Weekly Attendance'!$A$1:$W$1))</f>
        <v>78432</v>
      </c>
      <c r="H188" s="14">
        <f>G188/F188*100</f>
        <v>96.305300769882493</v>
      </c>
      <c r="I188" s="14">
        <f>VLOOKUP(C188,'2015 Weekly Attendance'!$A$2:$E$33,5)</f>
        <v>96.282584938790038</v>
      </c>
      <c r="J188" s="14">
        <f>H188-I188</f>
        <v>2.2715831092455119E-2</v>
      </c>
    </row>
    <row r="189" spans="1:10" x14ac:dyDescent="0.35">
      <c r="A189" s="25">
        <v>5</v>
      </c>
      <c r="B189" s="25">
        <v>2015</v>
      </c>
      <c r="C189" s="24" t="s">
        <v>18</v>
      </c>
      <c r="D189" s="24" t="s">
        <v>22</v>
      </c>
      <c r="F189">
        <f>VLOOKUP(C189,'2015 Weekly Attendance'!$A$2:$B$33,2)</f>
        <v>56603</v>
      </c>
      <c r="G189">
        <f>VLOOKUP(C189,'2015 Weekly Attendance'!$A$2:$W$33,MATCH(A189,'2015 Weekly Attendance'!$A$1:$W$1))</f>
        <v>54500</v>
      </c>
      <c r="H189" s="14">
        <f>G189/F189*100</f>
        <v>96.28464922353939</v>
      </c>
      <c r="I189" s="14">
        <f>VLOOKUP(C189,'2015 Weekly Attendance'!$A$2:$E$33,5)</f>
        <v>96.372321255057145</v>
      </c>
      <c r="J189" s="14">
        <f>H189-I189</f>
        <v>-8.7672031517755045E-2</v>
      </c>
    </row>
    <row r="190" spans="1:10" x14ac:dyDescent="0.35">
      <c r="A190" s="25">
        <v>5</v>
      </c>
      <c r="B190" s="25">
        <v>2015</v>
      </c>
      <c r="C190" s="24" t="s">
        <v>20</v>
      </c>
      <c r="D190" s="24" t="s">
        <v>39</v>
      </c>
      <c r="F190">
        <f>VLOOKUP(C190,'2015 Weekly Attendance'!$A$2:$B$33,2)</f>
        <v>70561</v>
      </c>
      <c r="G190">
        <f>VLOOKUP(C190,'2015 Weekly Attendance'!$A$2:$W$33,MATCH(A190,'2015 Weekly Attendance'!$A$1:$W$1))</f>
        <v>67658</v>
      </c>
      <c r="H190" s="14">
        <f>G190/F190*100</f>
        <v>95.885829282464812</v>
      </c>
      <c r="I190" s="14">
        <f>VLOOKUP(C190,'2015 Weekly Attendance'!$A$2:$E$33,5)</f>
        <v>94.63088675047122</v>
      </c>
      <c r="J190" s="14">
        <f>H190-I190</f>
        <v>1.2549425319935921</v>
      </c>
    </row>
    <row r="191" spans="1:10" x14ac:dyDescent="0.35">
      <c r="A191" s="25">
        <v>5</v>
      </c>
      <c r="B191" s="25">
        <v>2015</v>
      </c>
      <c r="C191" s="24" t="s">
        <v>37</v>
      </c>
      <c r="D191" s="24" t="s">
        <v>29</v>
      </c>
      <c r="F191">
        <f>VLOOKUP(C191,'2015 Weekly Attendance'!$A$2:$B$33,2)</f>
        <v>82500</v>
      </c>
      <c r="G191">
        <f>VLOOKUP(C191,'2015 Weekly Attendance'!$A$2:$W$33,MATCH(A191,'2015 Weekly Attendance'!$A$1:$W$1))</f>
        <v>78515</v>
      </c>
      <c r="H191" s="14">
        <f>G191/F191*100</f>
        <v>95.169696969696972</v>
      </c>
      <c r="I191" s="14">
        <f>VLOOKUP(C191,'2015 Weekly Attendance'!$A$2:$E$33,5)</f>
        <v>95.759242424242416</v>
      </c>
      <c r="J191" s="14">
        <f>H191-I191</f>
        <v>-0.58954545454544416</v>
      </c>
    </row>
    <row r="192" spans="1:10" x14ac:dyDescent="0.35">
      <c r="A192" s="25">
        <v>5</v>
      </c>
      <c r="B192" s="25">
        <v>2015</v>
      </c>
      <c r="C192" s="24" t="s">
        <v>31</v>
      </c>
      <c r="D192" s="24" t="s">
        <v>33</v>
      </c>
      <c r="F192">
        <f>VLOOKUP(C192,'2015 Weekly Attendance'!$A$2:$B$33,2)</f>
        <v>69143</v>
      </c>
      <c r="G192">
        <f>VLOOKUP(C192,'2015 Weekly Attendance'!$A$2:$W$33,MATCH(A192,'2015 Weekly Attendance'!$A$1:$W$1))</f>
        <v>65670</v>
      </c>
      <c r="H192" s="14">
        <f>G192/F192*100</f>
        <v>94.977076493643608</v>
      </c>
      <c r="I192" s="14">
        <f>VLOOKUP(C192,'2015 Weekly Attendance'!$A$2:$E$33,5)</f>
        <v>90.109447087919236</v>
      </c>
      <c r="J192" s="14">
        <f>H192-I192</f>
        <v>4.8676294057243723</v>
      </c>
    </row>
    <row r="193" spans="1:10" x14ac:dyDescent="0.35">
      <c r="A193" s="25">
        <v>5</v>
      </c>
      <c r="B193" s="25">
        <v>2015</v>
      </c>
      <c r="C193" s="24" t="s">
        <v>32</v>
      </c>
      <c r="D193" s="24" t="s">
        <v>28</v>
      </c>
      <c r="F193">
        <f>VLOOKUP(C193,'2015 Weekly Attendance'!$A$2:$B$33,2)</f>
        <v>65000</v>
      </c>
      <c r="G193">
        <f>VLOOKUP(C193,'2015 Weekly Attendance'!$A$2:$W$33,MATCH(A193,'2015 Weekly Attendance'!$A$1:$W$1))</f>
        <v>60816</v>
      </c>
      <c r="H193" s="14">
        <f>G193/F193*100</f>
        <v>93.56307692307692</v>
      </c>
      <c r="I193" s="14">
        <f>VLOOKUP(C193,'2015 Weekly Attendance'!$A$2:$E$33,5)</f>
        <v>94.381153846153836</v>
      </c>
      <c r="J193" s="14">
        <f>H193-I193</f>
        <v>-0.81807692307691582</v>
      </c>
    </row>
    <row r="194" spans="1:10" x14ac:dyDescent="0.35">
      <c r="A194" s="25">
        <v>5</v>
      </c>
      <c r="B194" s="25">
        <v>2015</v>
      </c>
      <c r="C194" s="24" t="s">
        <v>15</v>
      </c>
      <c r="D194" s="24" t="s">
        <v>9</v>
      </c>
      <c r="F194">
        <f>VLOOKUP(C194,'2015 Weekly Attendance'!$A$2:$B$33,2)</f>
        <v>65890</v>
      </c>
      <c r="G194">
        <f>VLOOKUP(C194,'2015 Weekly Attendance'!$A$2:$W$33,MATCH(A194,'2015 Weekly Attendance'!$A$1:$W$1))</f>
        <v>58490</v>
      </c>
      <c r="H194" s="14">
        <f>G194/F194*100</f>
        <v>88.769160722416146</v>
      </c>
      <c r="I194" s="14">
        <f>VLOOKUP(C194,'2015 Weekly Attendance'!$A$2:$E$33,5)</f>
        <v>93.424647139171341</v>
      </c>
      <c r="J194" s="14">
        <f>H194-I194</f>
        <v>-4.6554864167551955</v>
      </c>
    </row>
    <row r="195" spans="1:10" x14ac:dyDescent="0.35">
      <c r="A195" s="25">
        <v>4</v>
      </c>
      <c r="B195" s="25">
        <v>2015</v>
      </c>
      <c r="C195" s="24" t="s">
        <v>35</v>
      </c>
      <c r="D195" s="24" t="s">
        <v>36</v>
      </c>
      <c r="E195" t="s">
        <v>11</v>
      </c>
      <c r="F195">
        <f>VLOOKUP(C195,'2015 Weekly Attendance'!$A$2:$B$33,2)</f>
        <v>65326</v>
      </c>
      <c r="G195">
        <f>VLOOKUP(C195,'2015 Weekly Attendance'!$A$2:$W$33,MATCH(A195,'2015 Weekly Attendance'!$A$1:$W$1))</f>
        <v>83986</v>
      </c>
      <c r="H195" s="14">
        <f>G195/F195*100</f>
        <v>128.56443070140526</v>
      </c>
      <c r="I195" s="14">
        <f>VLOOKUP(C195,'2015 Weekly Attendance'!$A$2:$E$33,5)</f>
        <v>99.186497609790024</v>
      </c>
      <c r="J195" s="14">
        <f>H195-I195</f>
        <v>29.377933091615233</v>
      </c>
    </row>
    <row r="196" spans="1:10" x14ac:dyDescent="0.35">
      <c r="A196" s="25">
        <v>4</v>
      </c>
      <c r="B196" s="25">
        <v>2015</v>
      </c>
      <c r="C196" s="24" t="s">
        <v>19</v>
      </c>
      <c r="D196" s="24" t="s">
        <v>18</v>
      </c>
      <c r="F196">
        <f>VLOOKUP(C196,'2015 Weekly Attendance'!$A$2:$B$33,2)</f>
        <v>61500</v>
      </c>
      <c r="G196">
        <f>VLOOKUP(C196,'2015 Weekly Attendance'!$A$2:$W$33,MATCH(A196,'2015 Weekly Attendance'!$A$1:$W$1))</f>
        <v>62409</v>
      </c>
      <c r="H196" s="14">
        <f>G196/F196*100</f>
        <v>101.47804878048781</v>
      </c>
      <c r="I196" s="14">
        <f>VLOOKUP(C196,'2015 Weekly Attendance'!$A$2:$E$33,5)</f>
        <v>100.87134146341464</v>
      </c>
      <c r="J196" s="14">
        <f>H196-I196</f>
        <v>0.60670731707317316</v>
      </c>
    </row>
    <row r="197" spans="1:10" x14ac:dyDescent="0.35">
      <c r="A197" s="25">
        <v>4</v>
      </c>
      <c r="B197" s="25">
        <v>2015</v>
      </c>
      <c r="C197" s="24" t="s">
        <v>22</v>
      </c>
      <c r="D197" s="24" t="s">
        <v>30</v>
      </c>
      <c r="F197">
        <f>VLOOKUP(C197,'2015 Weekly Attendance'!$A$2:$B$33,2)</f>
        <v>76125</v>
      </c>
      <c r="G197">
        <f>VLOOKUP(C197,'2015 Weekly Attendance'!$A$2:$W$33,MATCH(A197,'2015 Weekly Attendance'!$A$1:$W$1))</f>
        <v>77029</v>
      </c>
      <c r="H197" s="14">
        <f>G197/F197*100</f>
        <v>101.18752052545157</v>
      </c>
      <c r="I197" s="14">
        <f>VLOOKUP(C197,'2015 Weekly Attendance'!$A$2:$E$33,5)</f>
        <v>101.04778325123154</v>
      </c>
      <c r="J197" s="14">
        <f>H197-I197</f>
        <v>0.1397372742200389</v>
      </c>
    </row>
    <row r="198" spans="1:10" x14ac:dyDescent="0.35">
      <c r="A198" s="25">
        <v>4</v>
      </c>
      <c r="B198" s="25">
        <v>2015</v>
      </c>
      <c r="C198" s="24" t="s">
        <v>27</v>
      </c>
      <c r="D198" s="24" t="s">
        <v>32</v>
      </c>
      <c r="F198">
        <f>VLOOKUP(C198,'2015 Weekly Attendance'!$A$2:$B$33,2)</f>
        <v>69000</v>
      </c>
      <c r="G198">
        <f>VLOOKUP(C198,'2015 Weekly Attendance'!$A$2:$W$33,MATCH(A198,'2015 Weekly Attendance'!$A$1:$W$1))</f>
        <v>69005</v>
      </c>
      <c r="H198" s="14">
        <f>G198/F198*100</f>
        <v>100.00724637681159</v>
      </c>
      <c r="I198" s="14">
        <f>VLOOKUP(C198,'2015 Weekly Attendance'!$A$2:$E$33,5)</f>
        <v>100.02934782608696</v>
      </c>
      <c r="J198" s="14">
        <f>H198-I198</f>
        <v>-2.2101449275368168E-2</v>
      </c>
    </row>
    <row r="199" spans="1:10" x14ac:dyDescent="0.35">
      <c r="A199" s="25">
        <v>4</v>
      </c>
      <c r="B199" s="25">
        <v>2015</v>
      </c>
      <c r="C199" s="24" t="s">
        <v>43</v>
      </c>
      <c r="D199" s="24" t="s">
        <v>38</v>
      </c>
      <c r="F199">
        <f>VLOOKUP(C199,'2015 Weekly Attendance'!$A$2:$B$33,2)</f>
        <v>73208</v>
      </c>
      <c r="G199">
        <f>VLOOKUP(C199,'2015 Weekly Attendance'!$A$2:$W$33,MATCH(A199,'2015 Weekly Attendance'!$A$1:$W$1))</f>
        <v>73009</v>
      </c>
      <c r="H199" s="14">
        <f>G199/F199*100</f>
        <v>99.728171784504426</v>
      </c>
      <c r="I199" s="14">
        <f>VLOOKUP(C199,'2015 Weekly Attendance'!$A$2:$E$33,5)</f>
        <v>99.767955687902969</v>
      </c>
      <c r="J199" s="14">
        <f>H199-I199</f>
        <v>-3.978390339854343E-2</v>
      </c>
    </row>
    <row r="200" spans="1:10" x14ac:dyDescent="0.35">
      <c r="A200" s="25">
        <v>4</v>
      </c>
      <c r="B200" s="25">
        <v>2015</v>
      </c>
      <c r="C200" s="24" t="s">
        <v>28</v>
      </c>
      <c r="D200" s="24" t="s">
        <v>13</v>
      </c>
      <c r="F200">
        <f>VLOOKUP(C200,'2015 Weekly Attendance'!$A$2:$B$33,2)</f>
        <v>63400</v>
      </c>
      <c r="G200">
        <f>VLOOKUP(C200,'2015 Weekly Attendance'!$A$2:$W$33,MATCH(A200,'2015 Weekly Attendance'!$A$1:$W$1))</f>
        <v>63146</v>
      </c>
      <c r="H200" s="14">
        <f>G200/F200*100</f>
        <v>99.599369085173507</v>
      </c>
      <c r="I200" s="14">
        <f>VLOOKUP(C200,'2015 Weekly Attendance'!$A$2:$E$33,5)</f>
        <v>101.23955047318611</v>
      </c>
      <c r="J200" s="14">
        <f>H200-I200</f>
        <v>-1.640181388012607</v>
      </c>
    </row>
    <row r="201" spans="1:10" x14ac:dyDescent="0.35">
      <c r="A201" s="25">
        <v>4</v>
      </c>
      <c r="B201" s="25">
        <v>2015</v>
      </c>
      <c r="C201" s="24" t="s">
        <v>33</v>
      </c>
      <c r="D201" s="24" t="s">
        <v>37</v>
      </c>
      <c r="F201">
        <f>VLOOKUP(C201,'2015 Weekly Attendance'!$A$2:$B$33,2)</f>
        <v>71608</v>
      </c>
      <c r="G201">
        <f>VLOOKUP(C201,'2015 Weekly Attendance'!$A$2:$W$33,MATCH(A201,'2015 Weekly Attendance'!$A$1:$W$1))</f>
        <v>70677</v>
      </c>
      <c r="H201" s="14">
        <f>G201/F201*100</f>
        <v>98.699865936766841</v>
      </c>
      <c r="I201" s="14">
        <f>VLOOKUP(C201,'2015 Weekly Attendance'!$A$2:$E$33,5)</f>
        <v>97.588083733661051</v>
      </c>
      <c r="J201" s="14">
        <f>H201-I201</f>
        <v>1.1117822031057898</v>
      </c>
    </row>
    <row r="202" spans="1:10" x14ac:dyDescent="0.35">
      <c r="A202" s="25">
        <v>4</v>
      </c>
      <c r="B202" s="25">
        <v>2015</v>
      </c>
      <c r="C202" s="24" t="s">
        <v>29</v>
      </c>
      <c r="D202" s="24" t="s">
        <v>41</v>
      </c>
      <c r="F202">
        <f>VLOOKUP(C202,'2015 Weekly Attendance'!$A$2:$B$33,2)</f>
        <v>71750</v>
      </c>
      <c r="G202">
        <f>VLOOKUP(C202,'2015 Weekly Attendance'!$A$2:$W$33,MATCH(A202,'2015 Weekly Attendance'!$A$1:$W$1))</f>
        <v>70799</v>
      </c>
      <c r="H202" s="14">
        <f>G202/F202*100</f>
        <v>98.674564459930309</v>
      </c>
      <c r="I202" s="14">
        <f>VLOOKUP(C202,'2015 Weekly Attendance'!$A$2:$E$33,5)</f>
        <v>98.622299651567943</v>
      </c>
      <c r="J202" s="14">
        <f>H202-I202</f>
        <v>5.2264808362366466E-2</v>
      </c>
    </row>
    <row r="203" spans="1:10" x14ac:dyDescent="0.35">
      <c r="A203" s="25">
        <v>4</v>
      </c>
      <c r="B203" s="25">
        <v>2015</v>
      </c>
      <c r="C203" s="24" t="s">
        <v>42</v>
      </c>
      <c r="D203" s="24" t="s">
        <v>10</v>
      </c>
      <c r="F203">
        <f>VLOOKUP(C203,'2015 Weekly Attendance'!$A$2:$B$33,2)</f>
        <v>71228</v>
      </c>
      <c r="G203">
        <f>VLOOKUP(C203,'2015 Weekly Attendance'!$A$2:$W$33,MATCH(A203,'2015 Weekly Attendance'!$A$1:$W$1))</f>
        <v>69904</v>
      </c>
      <c r="H203" s="14">
        <f>G203/F203*100</f>
        <v>98.141180434660527</v>
      </c>
      <c r="I203" s="14">
        <f>VLOOKUP(C203,'2015 Weekly Attendance'!$A$2:$E$33,5)</f>
        <v>98.775235862301344</v>
      </c>
      <c r="J203" s="14">
        <f>H203-I203</f>
        <v>-0.63405542764081702</v>
      </c>
    </row>
    <row r="204" spans="1:10" x14ac:dyDescent="0.35">
      <c r="A204" s="25">
        <v>4</v>
      </c>
      <c r="B204" s="25">
        <v>2015</v>
      </c>
      <c r="C204" s="24" t="s">
        <v>40</v>
      </c>
      <c r="D204" s="24" t="s">
        <v>9</v>
      </c>
      <c r="F204">
        <f>VLOOKUP(C204,'2015 Weekly Attendance'!$A$2:$B$33,2)</f>
        <v>67000</v>
      </c>
      <c r="G204">
        <f>VLOOKUP(C204,'2015 Weekly Attendance'!$A$2:$W$33,MATCH(A204,'2015 Weekly Attendance'!$A$1:$W$1))</f>
        <v>65609</v>
      </c>
      <c r="H204" s="14">
        <f>G204/F204*100</f>
        <v>97.923880597014929</v>
      </c>
      <c r="I204" s="14">
        <f>VLOOKUP(C204,'2015 Weekly Attendance'!$A$2:$E$33,5)</f>
        <v>98.578544776119401</v>
      </c>
      <c r="J204" s="14">
        <f>H204-I204</f>
        <v>-0.65466417910447205</v>
      </c>
    </row>
    <row r="205" spans="1:10" x14ac:dyDescent="0.35">
      <c r="A205" s="25">
        <v>4</v>
      </c>
      <c r="B205" s="25">
        <v>2015</v>
      </c>
      <c r="C205" s="24" t="s">
        <v>39</v>
      </c>
      <c r="D205" s="24" t="s">
        <v>25</v>
      </c>
      <c r="F205">
        <f>VLOOKUP(C205,'2015 Weekly Attendance'!$A$2:$B$33,2)</f>
        <v>68400</v>
      </c>
      <c r="G205">
        <f>VLOOKUP(C205,'2015 Weekly Attendance'!$A$2:$W$33,MATCH(A205,'2015 Weekly Attendance'!$A$1:$W$1))</f>
        <v>63929</v>
      </c>
      <c r="H205" s="14">
        <f>G205/F205*100</f>
        <v>93.463450292397667</v>
      </c>
      <c r="I205" s="14">
        <f>VLOOKUP(C205,'2015 Weekly Attendance'!$A$2:$E$33,5)</f>
        <v>94.088815789473685</v>
      </c>
      <c r="J205" s="14">
        <f>H205-I205</f>
        <v>-0.62536549707601807</v>
      </c>
    </row>
    <row r="206" spans="1:10" x14ac:dyDescent="0.35">
      <c r="A206" s="25">
        <v>4</v>
      </c>
      <c r="B206" s="25">
        <v>2015</v>
      </c>
      <c r="C206" s="24" t="s">
        <v>34</v>
      </c>
      <c r="D206" s="24" t="s">
        <v>24</v>
      </c>
      <c r="F206">
        <f>VLOOKUP(C206,'2015 Weekly Attendance'!$A$2:$B$33,2)</f>
        <v>82000</v>
      </c>
      <c r="G206">
        <f>VLOOKUP(C206,'2015 Weekly Attendance'!$A$2:$W$33,MATCH(A206,'2015 Weekly Attendance'!$A$1:$W$1))</f>
        <v>74767</v>
      </c>
      <c r="H206" s="14">
        <f>G206/F206*100</f>
        <v>91.17926829268292</v>
      </c>
      <c r="I206" s="14">
        <f>VLOOKUP(C206,'2015 Weekly Attendance'!$A$2:$E$33,5)</f>
        <v>92.93780487804878</v>
      </c>
      <c r="J206" s="14">
        <f>H206-I206</f>
        <v>-1.7585365853658601</v>
      </c>
    </row>
    <row r="207" spans="1:10" x14ac:dyDescent="0.35">
      <c r="A207" s="25">
        <v>4</v>
      </c>
      <c r="B207" s="25">
        <v>2015</v>
      </c>
      <c r="C207" s="24" t="s">
        <v>20</v>
      </c>
      <c r="D207" s="24" t="s">
        <v>23</v>
      </c>
      <c r="F207">
        <f>VLOOKUP(C207,'2015 Weekly Attendance'!$A$2:$B$33,2)</f>
        <v>70561</v>
      </c>
      <c r="G207">
        <f>VLOOKUP(C207,'2015 Weekly Attendance'!$A$2:$W$33,MATCH(A207,'2015 Weekly Attendance'!$A$1:$W$1))</f>
        <v>63710</v>
      </c>
      <c r="H207" s="14">
        <f>G207/F207*100</f>
        <v>90.290670483694953</v>
      </c>
      <c r="I207" s="14">
        <f>VLOOKUP(C207,'2015 Weekly Attendance'!$A$2:$E$33,5)</f>
        <v>94.63088675047122</v>
      </c>
      <c r="J207" s="14">
        <f>H207-I207</f>
        <v>-4.3402162667762667</v>
      </c>
    </row>
    <row r="208" spans="1:10" x14ac:dyDescent="0.35">
      <c r="A208" s="25">
        <v>4</v>
      </c>
      <c r="B208" s="25">
        <v>2015</v>
      </c>
      <c r="C208" s="24" t="s">
        <v>14</v>
      </c>
      <c r="D208" s="24" t="s">
        <v>21</v>
      </c>
      <c r="F208">
        <f>VLOOKUP(C208,'2015 Weekly Attendance'!$A$2:$B$33,2)</f>
        <v>65515</v>
      </c>
      <c r="G208">
        <f>VLOOKUP(C208,'2015 Weekly Attendance'!$A$2:$W$33,MATCH(A208,'2015 Weekly Attendance'!$A$1:$W$1))</f>
        <v>57498</v>
      </c>
      <c r="H208" s="14">
        <f>G208/F208*100</f>
        <v>87.763107685262923</v>
      </c>
      <c r="I208" s="14">
        <f>VLOOKUP(C208,'2015 Weekly Attendance'!$A$2:$E$33,5)</f>
        <v>93.70335037777609</v>
      </c>
      <c r="J208" s="14">
        <f>H208-I208</f>
        <v>-5.9402426925131664</v>
      </c>
    </row>
    <row r="209" spans="1:10" x14ac:dyDescent="0.35">
      <c r="A209" s="25">
        <v>4</v>
      </c>
      <c r="B209" s="25">
        <v>2015</v>
      </c>
      <c r="C209" s="24" t="s">
        <v>15</v>
      </c>
      <c r="D209" s="24" t="s">
        <v>16</v>
      </c>
      <c r="F209">
        <f>VLOOKUP(C209,'2015 Weekly Attendance'!$A$2:$B$33,2)</f>
        <v>65890</v>
      </c>
      <c r="G209">
        <f>VLOOKUP(C209,'2015 Weekly Attendance'!$A$2:$W$33,MATCH(A209,'2015 Weekly Attendance'!$A$1:$W$1))</f>
        <v>57468</v>
      </c>
      <c r="H209" s="14">
        <f>G209/F209*100</f>
        <v>87.218090757322813</v>
      </c>
      <c r="I209" s="14">
        <f>VLOOKUP(C209,'2015 Weekly Attendance'!$A$2:$E$33,5)</f>
        <v>93.424647139171341</v>
      </c>
      <c r="J209" s="14">
        <f>H209-I209</f>
        <v>-6.2065563818485288</v>
      </c>
    </row>
    <row r="210" spans="1:10" x14ac:dyDescent="0.35">
      <c r="A210" s="25">
        <v>3</v>
      </c>
      <c r="B210" s="25">
        <v>2015</v>
      </c>
      <c r="C210" s="24" t="s">
        <v>30</v>
      </c>
      <c r="D210" s="24" t="s">
        <v>20</v>
      </c>
      <c r="F210">
        <f>VLOOKUP(C210,'2015 Weekly Attendance'!$A$2:$B$33,2)</f>
        <v>50805</v>
      </c>
      <c r="G210">
        <f>VLOOKUP(C210,'2015 Weekly Attendance'!$A$2:$W$33,MATCH(A210,'2015 Weekly Attendance'!$A$1:$W$1))</f>
        <v>52400</v>
      </c>
      <c r="H210" s="14">
        <f>G210/F210*100</f>
        <v>103.13945477807303</v>
      </c>
      <c r="I210" s="14">
        <f>VLOOKUP(C210,'2015 Weekly Attendance'!$A$2:$E$33,5)</f>
        <v>103.19850408424367</v>
      </c>
      <c r="J210" s="14">
        <f>H210-I210</f>
        <v>-5.9049306170635418E-2</v>
      </c>
    </row>
    <row r="211" spans="1:10" x14ac:dyDescent="0.35">
      <c r="A211" s="25">
        <v>3</v>
      </c>
      <c r="B211" s="25">
        <v>2015</v>
      </c>
      <c r="C211" s="24" t="s">
        <v>28</v>
      </c>
      <c r="D211" s="24" t="s">
        <v>29</v>
      </c>
      <c r="F211">
        <f>VLOOKUP(C211,'2015 Weekly Attendance'!$A$2:$B$33,2)</f>
        <v>63400</v>
      </c>
      <c r="G211">
        <f>VLOOKUP(C211,'2015 Weekly Attendance'!$A$2:$W$33,MATCH(A211,'2015 Weekly Attendance'!$A$1:$W$1))</f>
        <v>63663</v>
      </c>
      <c r="H211" s="14">
        <f>G211/F211*100</f>
        <v>100.4148264984227</v>
      </c>
      <c r="I211" s="14">
        <f>VLOOKUP(C211,'2015 Weekly Attendance'!$A$2:$E$33,5)</f>
        <v>101.23955047318611</v>
      </c>
      <c r="J211" s="14">
        <f>H211-I211</f>
        <v>-0.82472397476341541</v>
      </c>
    </row>
    <row r="212" spans="1:10" x14ac:dyDescent="0.35">
      <c r="A212" s="25">
        <v>3</v>
      </c>
      <c r="B212" s="25">
        <v>2015</v>
      </c>
      <c r="C212" s="24" t="s">
        <v>27</v>
      </c>
      <c r="D212" s="24" t="s">
        <v>19</v>
      </c>
      <c r="F212">
        <f>VLOOKUP(C212,'2015 Weekly Attendance'!$A$2:$B$33,2)</f>
        <v>69000</v>
      </c>
      <c r="G212">
        <f>VLOOKUP(C212,'2015 Weekly Attendance'!$A$2:$W$33,MATCH(A212,'2015 Weekly Attendance'!$A$1:$W$1))</f>
        <v>69002</v>
      </c>
      <c r="H212" s="14">
        <f>G212/F212*100</f>
        <v>100.00289855072464</v>
      </c>
      <c r="I212" s="14">
        <f>VLOOKUP(C212,'2015 Weekly Attendance'!$A$2:$E$33,5)</f>
        <v>100.02934782608696</v>
      </c>
      <c r="J212" s="14">
        <f>H212-I212</f>
        <v>-2.6449275362324443E-2</v>
      </c>
    </row>
    <row r="213" spans="1:10" x14ac:dyDescent="0.35">
      <c r="A213" s="25">
        <v>3</v>
      </c>
      <c r="B213" s="25">
        <v>2015</v>
      </c>
      <c r="C213" s="24" t="s">
        <v>26</v>
      </c>
      <c r="D213" s="24" t="s">
        <v>9</v>
      </c>
      <c r="F213">
        <f>VLOOKUP(C213,'2015 Weekly Attendance'!$A$2:$B$33,2)</f>
        <v>66829</v>
      </c>
      <c r="G213">
        <f>VLOOKUP(C213,'2015 Weekly Attendance'!$A$2:$W$33,MATCH(A213,'2015 Weekly Attendance'!$A$1:$W$1))</f>
        <v>66829</v>
      </c>
      <c r="H213" s="14">
        <f>G213/F213*100</f>
        <v>100</v>
      </c>
      <c r="I213" s="14">
        <f>VLOOKUP(C213,'2015 Weekly Attendance'!$A$2:$E$33,5)</f>
        <v>100</v>
      </c>
      <c r="J213" s="14">
        <f>H213-I213</f>
        <v>0</v>
      </c>
    </row>
    <row r="214" spans="1:10" x14ac:dyDescent="0.35">
      <c r="A214" s="25">
        <v>3</v>
      </c>
      <c r="B214" s="25">
        <v>2015</v>
      </c>
      <c r="C214" s="24" t="s">
        <v>25</v>
      </c>
      <c r="D214" s="24" t="s">
        <v>14</v>
      </c>
      <c r="F214">
        <f>VLOOKUP(C214,'2015 Weekly Attendance'!$A$2:$B$33,2)</f>
        <v>71008</v>
      </c>
      <c r="G214">
        <f>VLOOKUP(C214,'2015 Weekly Attendance'!$A$2:$W$33,MATCH(A214,'2015 Weekly Attendance'!$A$1:$W$1))</f>
        <v>70970</v>
      </c>
      <c r="H214" s="14">
        <f>G214/F214*100</f>
        <v>99.946484903109507</v>
      </c>
      <c r="I214" s="14">
        <f>VLOOKUP(C214,'2015 Weekly Attendance'!$A$2:$E$33,5)</f>
        <v>99.99190232086525</v>
      </c>
      <c r="J214" s="14">
        <f>H214-I214</f>
        <v>-4.5417417755743372E-2</v>
      </c>
    </row>
    <row r="215" spans="1:10" x14ac:dyDescent="0.35">
      <c r="A215" s="25">
        <v>3</v>
      </c>
      <c r="B215" s="25">
        <v>2015</v>
      </c>
      <c r="C215" s="24" t="s">
        <v>23</v>
      </c>
      <c r="D215" s="24" t="s">
        <v>18</v>
      </c>
      <c r="F215">
        <f>VLOOKUP(C215,'2015 Weekly Attendance'!$A$2:$B$33,2)</f>
        <v>67895</v>
      </c>
      <c r="G215">
        <f>VLOOKUP(C215,'2015 Weekly Attendance'!$A$2:$W$33,MATCH(A215,'2015 Weekly Attendance'!$A$1:$W$1))</f>
        <v>67431</v>
      </c>
      <c r="H215" s="14">
        <f>G215/F215*100</f>
        <v>99.316591796155834</v>
      </c>
      <c r="I215" s="14">
        <f>VLOOKUP(C215,'2015 Weekly Attendance'!$A$2:$E$33,5)</f>
        <v>97.482877973341189</v>
      </c>
      <c r="J215" s="14">
        <f>H215-I215</f>
        <v>1.8337138228146443</v>
      </c>
    </row>
    <row r="216" spans="1:10" x14ac:dyDescent="0.35">
      <c r="A216" s="25">
        <v>3</v>
      </c>
      <c r="B216" s="25">
        <v>2015</v>
      </c>
      <c r="C216" s="24" t="s">
        <v>10</v>
      </c>
      <c r="D216" s="24" t="s">
        <v>15</v>
      </c>
      <c r="F216">
        <f>VLOOKUP(C216,'2015 Weekly Attendance'!$A$2:$B$33,2)</f>
        <v>72220</v>
      </c>
      <c r="G216">
        <f>VLOOKUP(C216,'2015 Weekly Attendance'!$A$2:$W$33,MATCH(A216,'2015 Weekly Attendance'!$A$1:$W$1))</f>
        <v>71718</v>
      </c>
      <c r="H216" s="14">
        <f>G216/F216*100</f>
        <v>99.304901689282744</v>
      </c>
      <c r="I216" s="14">
        <f>VLOOKUP(C216,'2015 Weekly Attendance'!$A$2:$E$33,5)</f>
        <v>99.376730822486849</v>
      </c>
      <c r="J216" s="14">
        <f>H216-I216</f>
        <v>-7.1829133204104778E-2</v>
      </c>
    </row>
    <row r="217" spans="1:10" x14ac:dyDescent="0.35">
      <c r="A217" s="25">
        <v>3</v>
      </c>
      <c r="B217" s="25">
        <v>2015</v>
      </c>
      <c r="C217" s="24" t="s">
        <v>35</v>
      </c>
      <c r="D217" s="24" t="s">
        <v>33</v>
      </c>
      <c r="F217">
        <f>VLOOKUP(C217,'2015 Weekly Attendance'!$A$2:$B$33,2)</f>
        <v>65326</v>
      </c>
      <c r="G217">
        <f>VLOOKUP(C217,'2015 Weekly Attendance'!$A$2:$W$33,MATCH(A217,'2015 Weekly Attendance'!$A$1:$W$1))</f>
        <v>64869</v>
      </c>
      <c r="H217" s="14">
        <f>G217/F217*100</f>
        <v>99.300431681107057</v>
      </c>
      <c r="I217" s="14">
        <f>VLOOKUP(C217,'2015 Weekly Attendance'!$A$2:$E$33,5)</f>
        <v>99.186497609790024</v>
      </c>
      <c r="J217" s="14">
        <f>H217-I217</f>
        <v>0.1139340713170327</v>
      </c>
    </row>
    <row r="218" spans="1:10" x14ac:dyDescent="0.35">
      <c r="A218" s="25">
        <v>3</v>
      </c>
      <c r="B218" s="25">
        <v>2015</v>
      </c>
      <c r="C218" s="24" t="s">
        <v>38</v>
      </c>
      <c r="D218" s="24" t="s">
        <v>42</v>
      </c>
      <c r="F218">
        <f>VLOOKUP(C218,'2015 Weekly Attendance'!$A$2:$B$33,2)</f>
        <v>92500</v>
      </c>
      <c r="G218">
        <f>VLOOKUP(C218,'2015 Weekly Attendance'!$A$2:$W$33,MATCH(A218,'2015 Weekly Attendance'!$A$1:$W$1))</f>
        <v>90345</v>
      </c>
      <c r="H218" s="14">
        <f>G218/F218*100</f>
        <v>97.670270270270265</v>
      </c>
      <c r="I218" s="14">
        <f>VLOOKUP(C218,'2015 Weekly Attendance'!$A$2:$E$33,5)</f>
        <v>98.874594594594583</v>
      </c>
      <c r="J218" s="14">
        <f>H218-I218</f>
        <v>-1.2043243243243182</v>
      </c>
    </row>
    <row r="219" spans="1:10" x14ac:dyDescent="0.35">
      <c r="A219" s="25">
        <v>3</v>
      </c>
      <c r="B219" s="25">
        <v>2015</v>
      </c>
      <c r="C219" s="24" t="s">
        <v>16</v>
      </c>
      <c r="D219" s="24" t="s">
        <v>43</v>
      </c>
      <c r="F219">
        <f>VLOOKUP(C219,'2015 Weekly Attendance'!$A$2:$B$33,2)</f>
        <v>75523</v>
      </c>
      <c r="G219">
        <f>VLOOKUP(C219,'2015 Weekly Attendance'!$A$2:$W$33,MATCH(A219,'2015 Weekly Attendance'!$A$1:$W$1))</f>
        <v>73402</v>
      </c>
      <c r="H219" s="14">
        <f>G219/F219*100</f>
        <v>97.191584020761894</v>
      </c>
      <c r="I219" s="14">
        <f>VLOOKUP(C219,'2015 Weekly Attendance'!$A$2:$E$33,5)</f>
        <v>98.058538458482843</v>
      </c>
      <c r="J219" s="14">
        <f>H219-I219</f>
        <v>-0.86695443772094904</v>
      </c>
    </row>
    <row r="220" spans="1:10" x14ac:dyDescent="0.35">
      <c r="A220" s="25">
        <v>3</v>
      </c>
      <c r="B220" s="25">
        <v>2015</v>
      </c>
      <c r="C220" s="24" t="s">
        <v>32</v>
      </c>
      <c r="D220" s="24" t="s">
        <v>22</v>
      </c>
      <c r="F220">
        <f>VLOOKUP(C220,'2015 Weekly Attendance'!$A$2:$B$33,2)</f>
        <v>65000</v>
      </c>
      <c r="G220">
        <f>VLOOKUP(C220,'2015 Weekly Attendance'!$A$2:$W$33,MATCH(A220,'2015 Weekly Attendance'!$A$1:$W$1))</f>
        <v>62920</v>
      </c>
      <c r="H220" s="14">
        <f>G220/F220*100</f>
        <v>96.8</v>
      </c>
      <c r="I220" s="14">
        <f>VLOOKUP(C220,'2015 Weekly Attendance'!$A$2:$E$33,5)</f>
        <v>94.381153846153836</v>
      </c>
      <c r="J220" s="14">
        <f>H220-I220</f>
        <v>2.418846153846161</v>
      </c>
    </row>
    <row r="221" spans="1:10" x14ac:dyDescent="0.35">
      <c r="A221" s="25">
        <v>3</v>
      </c>
      <c r="B221" s="25">
        <v>2015</v>
      </c>
      <c r="C221" s="24" t="s">
        <v>41</v>
      </c>
      <c r="D221" s="24" t="s">
        <v>21</v>
      </c>
      <c r="F221">
        <f>VLOOKUP(C221,'2015 Weekly Attendance'!$A$2:$B$33,2)</f>
        <v>81441</v>
      </c>
      <c r="G221">
        <f>VLOOKUP(C221,'2015 Weekly Attendance'!$A$2:$W$33,MATCH(A221,'2015 Weekly Attendance'!$A$1:$W$1))</f>
        <v>78214</v>
      </c>
      <c r="H221" s="14">
        <f>G221/F221*100</f>
        <v>96.037622327820145</v>
      </c>
      <c r="I221" s="14">
        <f>VLOOKUP(C221,'2015 Weekly Attendance'!$A$2:$E$33,5)</f>
        <v>96.282584938790038</v>
      </c>
      <c r="J221" s="14">
        <f>H221-I221</f>
        <v>-0.24496261096989258</v>
      </c>
    </row>
    <row r="222" spans="1:10" x14ac:dyDescent="0.35">
      <c r="A222" s="25">
        <v>3</v>
      </c>
      <c r="B222" s="25">
        <v>2015</v>
      </c>
      <c r="C222" s="24" t="s">
        <v>31</v>
      </c>
      <c r="D222" s="24" t="s">
        <v>40</v>
      </c>
      <c r="F222">
        <f>VLOOKUP(C222,'2015 Weekly Attendance'!$A$2:$B$33,2)</f>
        <v>69143</v>
      </c>
      <c r="G222">
        <f>VLOOKUP(C222,'2015 Weekly Attendance'!$A$2:$W$33,MATCH(A222,'2015 Weekly Attendance'!$A$1:$W$1))</f>
        <v>65920</v>
      </c>
      <c r="H222" s="14">
        <f>G222/F222*100</f>
        <v>95.338645994533067</v>
      </c>
      <c r="I222" s="14">
        <f>VLOOKUP(C222,'2015 Weekly Attendance'!$A$2:$E$33,5)</f>
        <v>90.109447087919236</v>
      </c>
      <c r="J222" s="14">
        <f>H222-I222</f>
        <v>5.2291989066138314</v>
      </c>
    </row>
    <row r="223" spans="1:10" x14ac:dyDescent="0.35">
      <c r="A223" s="25">
        <v>3</v>
      </c>
      <c r="B223" s="25">
        <v>2015</v>
      </c>
      <c r="C223" s="24" t="s">
        <v>36</v>
      </c>
      <c r="D223" s="24" t="s">
        <v>24</v>
      </c>
      <c r="F223">
        <f>VLOOKUP(C223,'2015 Weekly Attendance'!$A$2:$B$33,2)</f>
        <v>82500</v>
      </c>
      <c r="G223">
        <f>VLOOKUP(C223,'2015 Weekly Attendance'!$A$2:$W$33,MATCH(A223,'2015 Weekly Attendance'!$A$1:$W$1))</f>
        <v>78160</v>
      </c>
      <c r="H223" s="14">
        <f>G223/F223*100</f>
        <v>94.739393939393935</v>
      </c>
      <c r="I223" s="14">
        <f>VLOOKUP(C223,'2015 Weekly Attendance'!$A$2:$E$33,5)</f>
        <v>94.739393939393935</v>
      </c>
      <c r="J223" s="14">
        <f>H223-I223</f>
        <v>0</v>
      </c>
    </row>
    <row r="224" spans="1:10" x14ac:dyDescent="0.35">
      <c r="A224" s="25">
        <v>3</v>
      </c>
      <c r="B224" s="25">
        <v>2015</v>
      </c>
      <c r="C224" s="24" t="s">
        <v>37</v>
      </c>
      <c r="D224" s="24" t="s">
        <v>34</v>
      </c>
      <c r="F224">
        <f>VLOOKUP(C224,'2015 Weekly Attendance'!$A$2:$B$33,2)</f>
        <v>82500</v>
      </c>
      <c r="G224">
        <f>VLOOKUP(C224,'2015 Weekly Attendance'!$A$2:$W$33,MATCH(A224,'2015 Weekly Attendance'!$A$1:$W$1))</f>
        <v>76081</v>
      </c>
      <c r="H224" s="14">
        <f>G224/F224*100</f>
        <v>92.219393939393939</v>
      </c>
      <c r="I224" s="14">
        <f>VLOOKUP(C224,'2015 Weekly Attendance'!$A$2:$E$33,5)</f>
        <v>95.759242424242416</v>
      </c>
      <c r="J224" s="14">
        <f>H224-I224</f>
        <v>-3.539848484848477</v>
      </c>
    </row>
    <row r="225" spans="1:10" x14ac:dyDescent="0.35">
      <c r="A225" s="25">
        <v>3</v>
      </c>
      <c r="B225" s="25">
        <v>2015</v>
      </c>
      <c r="C225" s="24" t="s">
        <v>13</v>
      </c>
      <c r="D225" s="24" t="s">
        <v>39</v>
      </c>
      <c r="F225">
        <f>VLOOKUP(C225,'2015 Weekly Attendance'!$A$2:$B$33,2)</f>
        <v>67277</v>
      </c>
      <c r="G225">
        <f>VLOOKUP(C225,'2015 Weekly Attendance'!$A$2:$W$33,MATCH(A225,'2015 Weekly Attendance'!$A$1:$W$1))</f>
        <v>52433</v>
      </c>
      <c r="H225" s="14">
        <f>G225/F225*100</f>
        <v>77.935995957013532</v>
      </c>
      <c r="I225" s="14">
        <f>VLOOKUP(C225,'2015 Weekly Attendance'!$A$2:$E$33,5)</f>
        <v>77.890660998558204</v>
      </c>
      <c r="J225" s="14">
        <f>H225-I225</f>
        <v>4.5334958455327978E-2</v>
      </c>
    </row>
    <row r="226" spans="1:10" x14ac:dyDescent="0.35">
      <c r="A226" s="25">
        <v>2</v>
      </c>
      <c r="B226" s="25">
        <v>2015</v>
      </c>
      <c r="C226" s="24" t="s">
        <v>30</v>
      </c>
      <c r="D226" s="24" t="s">
        <v>32</v>
      </c>
      <c r="F226">
        <f>VLOOKUP(C226,'2015 Weekly Attendance'!$A$2:$B$33,2)</f>
        <v>50805</v>
      </c>
      <c r="G226">
        <f>VLOOKUP(C226,'2015 Weekly Attendance'!$A$2:$W$33,MATCH(A226,'2015 Weekly Attendance'!$A$1:$W$1))</f>
        <v>52319</v>
      </c>
      <c r="H226" s="14">
        <f>G226/F226*100</f>
        <v>102.98002165141227</v>
      </c>
      <c r="I226" s="14">
        <f>VLOOKUP(C226,'2015 Weekly Attendance'!$A$2:$E$33,5)</f>
        <v>103.19850408424367</v>
      </c>
      <c r="J226" s="14">
        <f>H226-I226</f>
        <v>-0.21848243283139368</v>
      </c>
    </row>
    <row r="227" spans="1:10" x14ac:dyDescent="0.35">
      <c r="A227" s="25">
        <v>2</v>
      </c>
      <c r="B227" s="25">
        <v>2015</v>
      </c>
      <c r="C227" s="24" t="s">
        <v>19</v>
      </c>
      <c r="D227" s="24" t="s">
        <v>28</v>
      </c>
      <c r="F227">
        <f>VLOOKUP(C227,'2015 Weekly Attendance'!$A$2:$B$33,2)</f>
        <v>61500</v>
      </c>
      <c r="G227">
        <f>VLOOKUP(C227,'2015 Weekly Attendance'!$A$2:$W$33,MATCH(A227,'2015 Weekly Attendance'!$A$1:$W$1))</f>
        <v>62351</v>
      </c>
      <c r="H227" s="14">
        <f>G227/F227*100</f>
        <v>101.38373983739837</v>
      </c>
      <c r="I227" s="14">
        <f>VLOOKUP(C227,'2015 Weekly Attendance'!$A$2:$E$33,5)</f>
        <v>100.87134146341464</v>
      </c>
      <c r="J227" s="14">
        <f>H227-I227</f>
        <v>0.51239837398372856</v>
      </c>
    </row>
    <row r="228" spans="1:10" x14ac:dyDescent="0.35">
      <c r="A228" s="25">
        <v>2</v>
      </c>
      <c r="B228" s="25">
        <v>2015</v>
      </c>
      <c r="C228" s="24" t="s">
        <v>21</v>
      </c>
      <c r="D228" s="24" t="s">
        <v>22</v>
      </c>
      <c r="F228">
        <f>VLOOKUP(C228,'2015 Weekly Attendance'!$A$2:$B$33,2)</f>
        <v>76416</v>
      </c>
      <c r="G228">
        <f>VLOOKUP(C228,'2015 Weekly Attendance'!$A$2:$W$33,MATCH(A228,'2015 Weekly Attendance'!$A$1:$W$1))</f>
        <v>76404</v>
      </c>
      <c r="H228" s="14">
        <f>G228/F228*100</f>
        <v>99.984296482412063</v>
      </c>
      <c r="I228" s="14">
        <f>VLOOKUP(C228,'2015 Weekly Attendance'!$A$2:$E$33,5)</f>
        <v>96.951274228284277</v>
      </c>
      <c r="J228" s="14">
        <f>H228-I228</f>
        <v>3.0330222541277863</v>
      </c>
    </row>
    <row r="229" spans="1:10" x14ac:dyDescent="0.35">
      <c r="A229" s="25">
        <v>2</v>
      </c>
      <c r="B229" s="25">
        <v>2015</v>
      </c>
      <c r="C229" s="24" t="s">
        <v>43</v>
      </c>
      <c r="D229" s="24" t="s">
        <v>15</v>
      </c>
      <c r="F229">
        <f>VLOOKUP(C229,'2015 Weekly Attendance'!$A$2:$B$33,2)</f>
        <v>73208</v>
      </c>
      <c r="G229">
        <f>VLOOKUP(C229,'2015 Weekly Attendance'!$A$2:$W$33,MATCH(A229,'2015 Weekly Attendance'!$A$1:$W$1))</f>
        <v>73006</v>
      </c>
      <c r="H229" s="14">
        <f>G229/F229*100</f>
        <v>99.724073871708015</v>
      </c>
      <c r="I229" s="14">
        <f>VLOOKUP(C229,'2015 Weekly Attendance'!$A$2:$E$33,5)</f>
        <v>99.767955687902969</v>
      </c>
      <c r="J229" s="14">
        <f>H229-I229</f>
        <v>-4.3881816194954126E-2</v>
      </c>
    </row>
    <row r="230" spans="1:10" x14ac:dyDescent="0.35">
      <c r="A230" s="25">
        <v>2</v>
      </c>
      <c r="B230" s="25">
        <v>2015</v>
      </c>
      <c r="C230" s="24" t="s">
        <v>24</v>
      </c>
      <c r="D230" s="24" t="s">
        <v>38</v>
      </c>
      <c r="F230">
        <f>VLOOKUP(C230,'2015 Weekly Attendance'!$A$2:$B$33,2)</f>
        <v>69596</v>
      </c>
      <c r="G230">
        <f>VLOOKUP(C230,'2015 Weekly Attendance'!$A$2:$W$33,MATCH(A230,'2015 Weekly Attendance'!$A$1:$W$1))</f>
        <v>69296</v>
      </c>
      <c r="H230" s="14">
        <f>G230/F230*100</f>
        <v>99.568940743720901</v>
      </c>
      <c r="I230" s="14">
        <f>VLOOKUP(C230,'2015 Weekly Attendance'!$A$2:$E$33,5)</f>
        <v>99.838352778895327</v>
      </c>
      <c r="J230" s="14">
        <f>H230-I230</f>
        <v>-0.26941203517442602</v>
      </c>
    </row>
    <row r="231" spans="1:10" x14ac:dyDescent="0.35">
      <c r="A231" s="25">
        <v>2</v>
      </c>
      <c r="B231" s="25">
        <v>2015</v>
      </c>
      <c r="C231" s="24" t="s">
        <v>23</v>
      </c>
      <c r="D231" s="24" t="s">
        <v>31</v>
      </c>
      <c r="F231">
        <f>VLOOKUP(C231,'2015 Weekly Attendance'!$A$2:$B$33,2)</f>
        <v>67895</v>
      </c>
      <c r="G231">
        <f>VLOOKUP(C231,'2015 Weekly Attendance'!$A$2:$W$33,MATCH(A231,'2015 Weekly Attendance'!$A$1:$W$1))</f>
        <v>67431</v>
      </c>
      <c r="H231" s="14">
        <f>G231/F231*100</f>
        <v>99.316591796155834</v>
      </c>
      <c r="I231" s="14">
        <f>VLOOKUP(C231,'2015 Weekly Attendance'!$A$2:$E$33,5)</f>
        <v>97.482877973341189</v>
      </c>
      <c r="J231" s="14">
        <f>H231-I231</f>
        <v>1.8337138228146443</v>
      </c>
    </row>
    <row r="232" spans="1:10" x14ac:dyDescent="0.35">
      <c r="A232" s="25">
        <v>2</v>
      </c>
      <c r="B232" s="25">
        <v>2015</v>
      </c>
      <c r="C232" s="24" t="s">
        <v>33</v>
      </c>
      <c r="D232" s="24" t="s">
        <v>26</v>
      </c>
      <c r="F232">
        <f>VLOOKUP(C232,'2015 Weekly Attendance'!$A$2:$B$33,2)</f>
        <v>71608</v>
      </c>
      <c r="G232">
        <f>VLOOKUP(C232,'2015 Weekly Attendance'!$A$2:$W$33,MATCH(A232,'2015 Weekly Attendance'!$A$1:$W$1))</f>
        <v>70858</v>
      </c>
      <c r="H232" s="14">
        <f>G232/F232*100</f>
        <v>98.952630990950723</v>
      </c>
      <c r="I232" s="14">
        <f>VLOOKUP(C232,'2015 Weekly Attendance'!$A$2:$E$33,5)</f>
        <v>97.588083733661051</v>
      </c>
      <c r="J232" s="14">
        <f>H232-I232</f>
        <v>1.3645472572896722</v>
      </c>
    </row>
    <row r="233" spans="1:10" x14ac:dyDescent="0.35">
      <c r="A233" s="25">
        <v>2</v>
      </c>
      <c r="B233" s="25">
        <v>2015</v>
      </c>
      <c r="C233" s="24" t="s">
        <v>40</v>
      </c>
      <c r="D233" s="24" t="s">
        <v>36</v>
      </c>
      <c r="F233">
        <f>VLOOKUP(C233,'2015 Weekly Attendance'!$A$2:$B$33,2)</f>
        <v>67000</v>
      </c>
      <c r="G233">
        <f>VLOOKUP(C233,'2015 Weekly Attendance'!$A$2:$W$33,MATCH(A233,'2015 Weekly Attendance'!$A$1:$W$1))</f>
        <v>65220</v>
      </c>
      <c r="H233" s="14">
        <f>G233/F233*100</f>
        <v>97.343283582089555</v>
      </c>
      <c r="I233" s="14">
        <f>VLOOKUP(C233,'2015 Weekly Attendance'!$A$2:$E$33,5)</f>
        <v>98.578544776119401</v>
      </c>
      <c r="J233" s="14">
        <f>H233-I233</f>
        <v>-1.2352611940298459</v>
      </c>
    </row>
    <row r="234" spans="1:10" x14ac:dyDescent="0.35">
      <c r="A234" s="25">
        <v>2</v>
      </c>
      <c r="B234" s="25">
        <v>2015</v>
      </c>
      <c r="C234" s="24" t="s">
        <v>39</v>
      </c>
      <c r="D234" s="24" t="s">
        <v>29</v>
      </c>
      <c r="F234">
        <f>VLOOKUP(C234,'2015 Weekly Attendance'!$A$2:$B$33,2)</f>
        <v>68400</v>
      </c>
      <c r="G234">
        <f>VLOOKUP(C234,'2015 Weekly Attendance'!$A$2:$W$33,MATCH(A234,'2015 Weekly Attendance'!$A$1:$W$1))</f>
        <v>66472</v>
      </c>
      <c r="H234" s="14">
        <f>G234/F234*100</f>
        <v>97.181286549707607</v>
      </c>
      <c r="I234" s="14">
        <f>VLOOKUP(C234,'2015 Weekly Attendance'!$A$2:$E$33,5)</f>
        <v>94.088815789473685</v>
      </c>
      <c r="J234" s="14">
        <f>H234-I234</f>
        <v>3.0924707602339225</v>
      </c>
    </row>
    <row r="235" spans="1:10" x14ac:dyDescent="0.35">
      <c r="A235" s="25">
        <v>2</v>
      </c>
      <c r="B235" s="25">
        <v>2015</v>
      </c>
      <c r="C235" s="24" t="s">
        <v>16</v>
      </c>
      <c r="D235" s="24" t="s">
        <v>10</v>
      </c>
      <c r="F235">
        <f>VLOOKUP(C235,'2015 Weekly Attendance'!$A$2:$B$33,2)</f>
        <v>75523</v>
      </c>
      <c r="G235">
        <f>VLOOKUP(C235,'2015 Weekly Attendance'!$A$2:$W$33,MATCH(A235,'2015 Weekly Attendance'!$A$1:$W$1))</f>
        <v>73254</v>
      </c>
      <c r="H235" s="14">
        <f>G235/F235*100</f>
        <v>96.995617229188454</v>
      </c>
      <c r="I235" s="14">
        <f>VLOOKUP(C235,'2015 Weekly Attendance'!$A$2:$E$33,5)</f>
        <v>98.058538458482843</v>
      </c>
      <c r="J235" s="14">
        <f>H235-I235</f>
        <v>-1.062921229294389</v>
      </c>
    </row>
    <row r="236" spans="1:10" x14ac:dyDescent="0.35">
      <c r="A236" s="25">
        <v>2</v>
      </c>
      <c r="B236" s="25">
        <v>2015</v>
      </c>
      <c r="C236" s="24" t="s">
        <v>41</v>
      </c>
      <c r="D236" s="24" t="s">
        <v>27</v>
      </c>
      <c r="F236">
        <f>VLOOKUP(C236,'2015 Weekly Attendance'!$A$2:$B$33,2)</f>
        <v>81441</v>
      </c>
      <c r="G236">
        <f>VLOOKUP(C236,'2015 Weekly Attendance'!$A$2:$W$33,MATCH(A236,'2015 Weekly Attendance'!$A$1:$W$1))</f>
        <v>78433</v>
      </c>
      <c r="H236" s="14">
        <f>G236/F236*100</f>
        <v>96.306528652644246</v>
      </c>
      <c r="I236" s="14">
        <f>VLOOKUP(C236,'2015 Weekly Attendance'!$A$2:$E$33,5)</f>
        <v>96.282584938790038</v>
      </c>
      <c r="J236" s="14">
        <f>H236-I236</f>
        <v>2.3943713854208681E-2</v>
      </c>
    </row>
    <row r="237" spans="1:10" x14ac:dyDescent="0.35">
      <c r="A237" s="25">
        <v>2</v>
      </c>
      <c r="B237" s="25">
        <v>2015</v>
      </c>
      <c r="C237" s="24" t="s">
        <v>9</v>
      </c>
      <c r="D237" s="24" t="s">
        <v>35</v>
      </c>
      <c r="F237">
        <f>VLOOKUP(C237,'2015 Weekly Attendance'!$A$2:$B$33,2)</f>
        <v>69132</v>
      </c>
      <c r="G237">
        <f>VLOOKUP(C237,'2015 Weekly Attendance'!$A$2:$W$33,MATCH(A237,'2015 Weekly Attendance'!$A$1:$W$1))</f>
        <v>65443</v>
      </c>
      <c r="H237" s="14">
        <f>G237/F237*100</f>
        <v>94.66383151073309</v>
      </c>
      <c r="I237" s="14">
        <f>VLOOKUP(C237,'2015 Weekly Attendance'!$A$2:$E$33,5)</f>
        <v>88.907969019928743</v>
      </c>
      <c r="J237" s="14">
        <f>H237-I237</f>
        <v>5.755862490804347</v>
      </c>
    </row>
    <row r="238" spans="1:10" x14ac:dyDescent="0.35">
      <c r="A238" s="25">
        <v>2</v>
      </c>
      <c r="B238" s="25">
        <v>2015</v>
      </c>
      <c r="C238" s="24" t="s">
        <v>18</v>
      </c>
      <c r="D238" s="24" t="s">
        <v>25</v>
      </c>
      <c r="F238">
        <f>VLOOKUP(C238,'2015 Weekly Attendance'!$A$2:$B$33,2)</f>
        <v>56603</v>
      </c>
      <c r="G238">
        <f>VLOOKUP(C238,'2015 Weekly Attendance'!$A$2:$W$33,MATCH(A238,'2015 Weekly Attendance'!$A$1:$W$1))</f>
        <v>53500</v>
      </c>
      <c r="H238" s="14">
        <f>G238/F238*100</f>
        <v>94.517958412098295</v>
      </c>
      <c r="I238" s="14">
        <f>VLOOKUP(C238,'2015 Weekly Attendance'!$A$2:$E$33,5)</f>
        <v>96.372321255057145</v>
      </c>
      <c r="J238" s="14">
        <f>H238-I238</f>
        <v>-1.8543628429588495</v>
      </c>
    </row>
    <row r="239" spans="1:10" x14ac:dyDescent="0.35">
      <c r="A239" s="25">
        <v>2</v>
      </c>
      <c r="B239" s="25">
        <v>2015</v>
      </c>
      <c r="C239" s="24" t="s">
        <v>37</v>
      </c>
      <c r="D239" s="24" t="s">
        <v>42</v>
      </c>
      <c r="F239">
        <f>VLOOKUP(C239,'2015 Weekly Attendance'!$A$2:$B$33,2)</f>
        <v>82500</v>
      </c>
      <c r="G239">
        <f>VLOOKUP(C239,'2015 Weekly Attendance'!$A$2:$W$33,MATCH(A239,'2015 Weekly Attendance'!$A$1:$W$1))</f>
        <v>77678</v>
      </c>
      <c r="H239" s="14">
        <f>G239/F239*100</f>
        <v>94.155151515151516</v>
      </c>
      <c r="I239" s="14">
        <f>VLOOKUP(C239,'2015 Weekly Attendance'!$A$2:$E$33,5)</f>
        <v>95.759242424242416</v>
      </c>
      <c r="J239" s="14">
        <f>H239-I239</f>
        <v>-1.6040909090908997</v>
      </c>
    </row>
    <row r="240" spans="1:10" x14ac:dyDescent="0.35">
      <c r="A240" s="25">
        <v>2</v>
      </c>
      <c r="B240" s="25">
        <v>2015</v>
      </c>
      <c r="C240" s="24" t="s">
        <v>34</v>
      </c>
      <c r="D240" s="24" t="s">
        <v>13</v>
      </c>
      <c r="F240">
        <f>VLOOKUP(C240,'2015 Weekly Attendance'!$A$2:$B$33,2)</f>
        <v>82000</v>
      </c>
      <c r="G240">
        <f>VLOOKUP(C240,'2015 Weekly Attendance'!$A$2:$W$33,MATCH(A240,'2015 Weekly Attendance'!$A$1:$W$1))</f>
        <v>72460</v>
      </c>
      <c r="H240" s="14">
        <f>G240/F240*100</f>
        <v>88.365853658536579</v>
      </c>
      <c r="I240" s="14">
        <f>VLOOKUP(C240,'2015 Weekly Attendance'!$A$2:$E$33,5)</f>
        <v>92.93780487804878</v>
      </c>
      <c r="J240" s="14">
        <f>H240-I240</f>
        <v>-4.5719512195122007</v>
      </c>
    </row>
    <row r="241" spans="1:10" x14ac:dyDescent="0.35">
      <c r="A241" s="25">
        <v>2</v>
      </c>
      <c r="B241" s="25">
        <v>2015</v>
      </c>
      <c r="C241" s="24" t="s">
        <v>14</v>
      </c>
      <c r="D241" s="24" t="s">
        <v>20</v>
      </c>
      <c r="F241">
        <f>VLOOKUP(C241,'2015 Weekly Attendance'!$A$2:$B$33,2)</f>
        <v>65515</v>
      </c>
      <c r="G241">
        <f>VLOOKUP(C241,'2015 Weekly Attendance'!$A$2:$W$33,MATCH(A241,'2015 Weekly Attendance'!$A$1:$W$1))</f>
        <v>57579</v>
      </c>
      <c r="H241" s="14">
        <f>G241/F241*100</f>
        <v>87.886743493856372</v>
      </c>
      <c r="I241" s="14">
        <f>VLOOKUP(C241,'2015 Weekly Attendance'!$A$2:$E$33,5)</f>
        <v>93.70335037777609</v>
      </c>
      <c r="J241" s="14">
        <f>H241-I241</f>
        <v>-5.816606883919718</v>
      </c>
    </row>
    <row r="242" spans="1:10" x14ac:dyDescent="0.35">
      <c r="A242" s="25">
        <v>1</v>
      </c>
      <c r="B242" s="25">
        <v>2015</v>
      </c>
      <c r="C242" s="24" t="s">
        <v>19</v>
      </c>
      <c r="D242" s="24" t="s">
        <v>41</v>
      </c>
      <c r="F242">
        <f>VLOOKUP(C242,'2015 Weekly Attendance'!$A$2:$B$33,2)</f>
        <v>61500</v>
      </c>
      <c r="G242">
        <f>VLOOKUP(C242,'2015 Weekly Attendance'!$A$2:$W$33,MATCH(A242,'2015 Weekly Attendance'!$A$1:$W$1))</f>
        <v>62442</v>
      </c>
      <c r="H242" s="14">
        <f>G242/F242*100</f>
        <v>101.53170731707317</v>
      </c>
      <c r="I242" s="14">
        <f>VLOOKUP(C242,'2015 Weekly Attendance'!$A$2:$E$33,5)</f>
        <v>100.87134146341464</v>
      </c>
      <c r="J242" s="14">
        <f>H242-I242</f>
        <v>0.66036585365853284</v>
      </c>
    </row>
    <row r="243" spans="1:10" x14ac:dyDescent="0.35">
      <c r="A243" s="25">
        <v>1</v>
      </c>
      <c r="B243" s="25">
        <v>2015</v>
      </c>
      <c r="C243" s="24" t="s">
        <v>38</v>
      </c>
      <c r="D243" s="24" t="s">
        <v>37</v>
      </c>
      <c r="F243">
        <f>VLOOKUP(C243,'2015 Weekly Attendance'!$A$2:$B$33,2)</f>
        <v>92500</v>
      </c>
      <c r="G243">
        <f>VLOOKUP(C243,'2015 Weekly Attendance'!$A$2:$W$33,MATCH(A243,'2015 Weekly Attendance'!$A$1:$W$1))</f>
        <v>93579</v>
      </c>
      <c r="H243" s="14">
        <f>G243/F243*100</f>
        <v>101.16648648648649</v>
      </c>
      <c r="I243" s="14">
        <f>VLOOKUP(C243,'2015 Weekly Attendance'!$A$2:$E$33,5)</f>
        <v>98.874594594594583</v>
      </c>
      <c r="J243" s="14">
        <f>H243-I243</f>
        <v>2.2918918918919076</v>
      </c>
    </row>
    <row r="244" spans="1:10" x14ac:dyDescent="0.35">
      <c r="A244" s="25">
        <v>1</v>
      </c>
      <c r="B244" s="25">
        <v>2015</v>
      </c>
      <c r="C244" s="24" t="s">
        <v>22</v>
      </c>
      <c r="D244" s="24" t="s">
        <v>25</v>
      </c>
      <c r="F244">
        <f>VLOOKUP(C244,'2015 Weekly Attendance'!$A$2:$B$33,2)</f>
        <v>76125</v>
      </c>
      <c r="G244">
        <f>VLOOKUP(C244,'2015 Weekly Attendance'!$A$2:$W$33,MATCH(A244,'2015 Weekly Attendance'!$A$1:$W$1))</f>
        <v>76798</v>
      </c>
      <c r="H244" s="14">
        <f>G244/F244*100</f>
        <v>100.88407224958948</v>
      </c>
      <c r="I244" s="14">
        <f>VLOOKUP(C244,'2015 Weekly Attendance'!$A$2:$E$33,5)</f>
        <v>101.04778325123154</v>
      </c>
      <c r="J244" s="14">
        <f>H244-I244</f>
        <v>-0.16371100164205643</v>
      </c>
    </row>
    <row r="245" spans="1:10" x14ac:dyDescent="0.35">
      <c r="A245" s="25">
        <v>1</v>
      </c>
      <c r="B245" s="25">
        <v>2015</v>
      </c>
      <c r="C245" s="24" t="s">
        <v>26</v>
      </c>
      <c r="D245" s="24" t="s">
        <v>39</v>
      </c>
      <c r="F245">
        <f>VLOOKUP(C245,'2015 Weekly Attendance'!$A$2:$B$33,2)</f>
        <v>66829</v>
      </c>
      <c r="G245">
        <f>VLOOKUP(C245,'2015 Weekly Attendance'!$A$2:$W$33,MATCH(A245,'2015 Weekly Attendance'!$A$1:$W$1))</f>
        <v>66829</v>
      </c>
      <c r="H245" s="14">
        <f>G245/F245*100</f>
        <v>100</v>
      </c>
      <c r="I245" s="14">
        <f>VLOOKUP(C245,'2015 Weekly Attendance'!$A$2:$E$33,5)</f>
        <v>100</v>
      </c>
      <c r="J245" s="14">
        <f>H245-I245</f>
        <v>0</v>
      </c>
    </row>
    <row r="246" spans="1:10" x14ac:dyDescent="0.35">
      <c r="A246" s="25">
        <v>1</v>
      </c>
      <c r="B246" s="25">
        <v>2015</v>
      </c>
      <c r="C246" s="24" t="s">
        <v>10</v>
      </c>
      <c r="D246" s="24" t="s">
        <v>21</v>
      </c>
      <c r="F246">
        <f>VLOOKUP(C246,'2015 Weekly Attendance'!$A$2:$B$33,2)</f>
        <v>72220</v>
      </c>
      <c r="G246">
        <f>VLOOKUP(C246,'2015 Weekly Attendance'!$A$2:$W$33,MATCH(A246,'2015 Weekly Attendance'!$A$1:$W$1))</f>
        <v>71776</v>
      </c>
      <c r="H246" s="14">
        <f>G246/F246*100</f>
        <v>99.385211852672398</v>
      </c>
      <c r="I246" s="14">
        <f>VLOOKUP(C246,'2015 Weekly Attendance'!$A$2:$E$33,5)</f>
        <v>99.376730822486849</v>
      </c>
      <c r="J246" s="14">
        <f>H246-I246</f>
        <v>8.4810301855497983E-3</v>
      </c>
    </row>
    <row r="247" spans="1:10" x14ac:dyDescent="0.35">
      <c r="A247" s="25">
        <v>1</v>
      </c>
      <c r="B247" s="25">
        <v>2015</v>
      </c>
      <c r="C247" s="24" t="s">
        <v>28</v>
      </c>
      <c r="D247" s="24" t="s">
        <v>43</v>
      </c>
      <c r="F247">
        <f>VLOOKUP(C247,'2015 Weekly Attendance'!$A$2:$B$33,2)</f>
        <v>63400</v>
      </c>
      <c r="G247">
        <f>VLOOKUP(C247,'2015 Weekly Attendance'!$A$2:$W$33,MATCH(A247,'2015 Weekly Attendance'!$A$1:$W$1))</f>
        <v>62903</v>
      </c>
      <c r="H247" s="14">
        <f>G247/F247*100</f>
        <v>99.216088328075713</v>
      </c>
      <c r="I247" s="14">
        <f>VLOOKUP(C247,'2015 Weekly Attendance'!$A$2:$E$33,5)</f>
        <v>101.23955047318611</v>
      </c>
      <c r="J247" s="14">
        <f>H247-I247</f>
        <v>-2.0234621451104005</v>
      </c>
    </row>
    <row r="248" spans="1:10" x14ac:dyDescent="0.35">
      <c r="A248" s="25">
        <v>1</v>
      </c>
      <c r="B248" s="25">
        <v>2015</v>
      </c>
      <c r="C248" s="24" t="s">
        <v>42</v>
      </c>
      <c r="D248" s="24" t="s">
        <v>24</v>
      </c>
      <c r="F248">
        <f>VLOOKUP(C248,'2015 Weekly Attendance'!$A$2:$B$33,2)</f>
        <v>71228</v>
      </c>
      <c r="G248">
        <f>VLOOKUP(C248,'2015 Weekly Attendance'!$A$2:$W$33,MATCH(A248,'2015 Weekly Attendance'!$A$1:$W$1))</f>
        <v>70516</v>
      </c>
      <c r="H248" s="14">
        <f>G248/F248*100</f>
        <v>99.000393103835577</v>
      </c>
      <c r="I248" s="14">
        <f>VLOOKUP(C248,'2015 Weekly Attendance'!$A$2:$E$33,5)</f>
        <v>98.775235862301344</v>
      </c>
      <c r="J248" s="14">
        <f>H248-I248</f>
        <v>0.22515724153423378</v>
      </c>
    </row>
    <row r="249" spans="1:10" x14ac:dyDescent="0.35">
      <c r="A249" s="25">
        <v>1</v>
      </c>
      <c r="B249" s="25">
        <v>2015</v>
      </c>
      <c r="C249" s="24" t="s">
        <v>29</v>
      </c>
      <c r="D249" s="24" t="s">
        <v>30</v>
      </c>
      <c r="F249">
        <f>VLOOKUP(C249,'2015 Weekly Attendance'!$A$2:$B$33,2)</f>
        <v>71750</v>
      </c>
      <c r="G249">
        <f>VLOOKUP(C249,'2015 Weekly Attendance'!$A$2:$W$33,MATCH(A249,'2015 Weekly Attendance'!$A$1:$W$1))</f>
        <v>70499</v>
      </c>
      <c r="H249" s="14">
        <f>G249/F249*100</f>
        <v>98.256445993031363</v>
      </c>
      <c r="I249" s="14">
        <f>VLOOKUP(C249,'2015 Weekly Attendance'!$A$2:$E$33,5)</f>
        <v>98.622299651567943</v>
      </c>
      <c r="J249" s="14">
        <f>H249-I249</f>
        <v>-0.36585365853657947</v>
      </c>
    </row>
    <row r="250" spans="1:10" x14ac:dyDescent="0.35">
      <c r="A250" s="25">
        <v>1</v>
      </c>
      <c r="B250" s="25">
        <v>2015</v>
      </c>
      <c r="C250" s="24" t="s">
        <v>33</v>
      </c>
      <c r="D250" s="24" t="s">
        <v>40</v>
      </c>
      <c r="F250">
        <f>VLOOKUP(C250,'2015 Weekly Attendance'!$A$2:$B$33,2)</f>
        <v>71608</v>
      </c>
      <c r="G250">
        <f>VLOOKUP(C250,'2015 Weekly Attendance'!$A$2:$W$33,MATCH(A250,'2015 Weekly Attendance'!$A$1:$W$1))</f>
        <v>70319</v>
      </c>
      <c r="H250" s="14">
        <f>G250/F250*100</f>
        <v>98.199921796447313</v>
      </c>
      <c r="I250" s="14">
        <f>VLOOKUP(C250,'2015 Weekly Attendance'!$A$2:$E$33,5)</f>
        <v>97.588083733661051</v>
      </c>
      <c r="J250" s="14">
        <f>H250-I250</f>
        <v>0.61183806278626207</v>
      </c>
    </row>
    <row r="251" spans="1:10" x14ac:dyDescent="0.35">
      <c r="A251" s="25">
        <v>1</v>
      </c>
      <c r="B251" s="25">
        <v>2015</v>
      </c>
      <c r="C251" s="24" t="s">
        <v>15</v>
      </c>
      <c r="D251" s="24" t="s">
        <v>31</v>
      </c>
      <c r="F251">
        <f>VLOOKUP(C251,'2015 Weekly Attendance'!$A$2:$B$33,2)</f>
        <v>65890</v>
      </c>
      <c r="G251">
        <f>VLOOKUP(C251,'2015 Weekly Attendance'!$A$2:$W$33,MATCH(A251,'2015 Weekly Attendance'!$A$1:$W$1))</f>
        <v>63945</v>
      </c>
      <c r="H251" s="14">
        <f>G251/F251*100</f>
        <v>97.048110487175592</v>
      </c>
      <c r="I251" s="14">
        <f>VLOOKUP(C251,'2015 Weekly Attendance'!$A$2:$E$33,5)</f>
        <v>93.424647139171341</v>
      </c>
      <c r="J251" s="14">
        <f>H251-I251</f>
        <v>3.6234633480042504</v>
      </c>
    </row>
    <row r="252" spans="1:10" x14ac:dyDescent="0.35">
      <c r="A252" s="25">
        <v>1</v>
      </c>
      <c r="B252" s="25">
        <v>2015</v>
      </c>
      <c r="C252" s="24" t="s">
        <v>18</v>
      </c>
      <c r="D252" s="24" t="s">
        <v>14</v>
      </c>
      <c r="F252">
        <f>VLOOKUP(C252,'2015 Weekly Attendance'!$A$2:$B$33,2)</f>
        <v>56603</v>
      </c>
      <c r="G252">
        <f>VLOOKUP(C252,'2015 Weekly Attendance'!$A$2:$W$33,MATCH(A252,'2015 Weekly Attendance'!$A$1:$W$1))</f>
        <v>54500</v>
      </c>
      <c r="H252" s="14">
        <f>G252/F252*100</f>
        <v>96.28464922353939</v>
      </c>
      <c r="I252" s="14">
        <f>VLOOKUP(C252,'2015 Weekly Attendance'!$A$2:$E$33,5)</f>
        <v>96.372321255057145</v>
      </c>
      <c r="J252" s="14">
        <f>H252-I252</f>
        <v>-8.7672031517755045E-2</v>
      </c>
    </row>
    <row r="253" spans="1:10" x14ac:dyDescent="0.35">
      <c r="A253" s="25">
        <v>1</v>
      </c>
      <c r="B253" s="25">
        <v>2015</v>
      </c>
      <c r="C253" s="24" t="s">
        <v>36</v>
      </c>
      <c r="D253" s="24" t="s">
        <v>23</v>
      </c>
      <c r="F253">
        <f>VLOOKUP(C253,'2015 Weekly Attendance'!$A$2:$B$33,2)</f>
        <v>82500</v>
      </c>
      <c r="G253">
        <f>VLOOKUP(C253,'2015 Weekly Attendance'!$A$2:$W$33,MATCH(A253,'2015 Weekly Attendance'!$A$1:$W$1))</f>
        <v>78160</v>
      </c>
      <c r="H253" s="14">
        <f>G253/F253*100</f>
        <v>94.739393939393935</v>
      </c>
      <c r="I253" s="14">
        <f>VLOOKUP(C253,'2015 Weekly Attendance'!$A$2:$E$33,5)</f>
        <v>94.739393939393935</v>
      </c>
      <c r="J253" s="14">
        <f>H253-I253</f>
        <v>0</v>
      </c>
    </row>
    <row r="254" spans="1:10" x14ac:dyDescent="0.35">
      <c r="A254" s="25">
        <v>1</v>
      </c>
      <c r="B254" s="25">
        <v>2015</v>
      </c>
      <c r="C254" s="24" t="s">
        <v>20</v>
      </c>
      <c r="D254" s="24" t="s">
        <v>32</v>
      </c>
      <c r="F254">
        <f>VLOOKUP(C254,'2015 Weekly Attendance'!$A$2:$B$33,2)</f>
        <v>70561</v>
      </c>
      <c r="G254">
        <f>VLOOKUP(C254,'2015 Weekly Attendance'!$A$2:$W$33,MATCH(A254,'2015 Weekly Attendance'!$A$1:$W$1))</f>
        <v>66093</v>
      </c>
      <c r="H254" s="14">
        <f>G254/F254*100</f>
        <v>93.667890194299957</v>
      </c>
      <c r="I254" s="14">
        <f>VLOOKUP(C254,'2015 Weekly Attendance'!$A$2:$E$33,5)</f>
        <v>94.63088675047122</v>
      </c>
      <c r="J254" s="14">
        <f>H254-I254</f>
        <v>-0.96299655617126234</v>
      </c>
    </row>
    <row r="255" spans="1:10" x14ac:dyDescent="0.35">
      <c r="A255" s="25">
        <v>1</v>
      </c>
      <c r="B255" s="25">
        <v>2015</v>
      </c>
      <c r="C255" s="24" t="s">
        <v>34</v>
      </c>
      <c r="D255" s="24" t="s">
        <v>35</v>
      </c>
      <c r="F255">
        <f>VLOOKUP(C255,'2015 Weekly Attendance'!$A$2:$B$33,2)</f>
        <v>82000</v>
      </c>
      <c r="G255">
        <f>VLOOKUP(C255,'2015 Weekly Attendance'!$A$2:$W$33,MATCH(A255,'2015 Weekly Attendance'!$A$1:$W$1))</f>
        <v>76512</v>
      </c>
      <c r="H255" s="14">
        <f>G255/F255*100</f>
        <v>93.307317073170736</v>
      </c>
      <c r="I255" s="14">
        <f>VLOOKUP(C255,'2015 Weekly Attendance'!$A$2:$E$33,5)</f>
        <v>92.93780487804878</v>
      </c>
      <c r="J255" s="14">
        <f>H255-I255</f>
        <v>0.36951219512195621</v>
      </c>
    </row>
    <row r="256" spans="1:10" x14ac:dyDescent="0.35">
      <c r="A256" s="25">
        <v>1</v>
      </c>
      <c r="B256" s="25">
        <v>2015</v>
      </c>
      <c r="C256" s="24" t="s">
        <v>9</v>
      </c>
      <c r="D256" s="24" t="s">
        <v>16</v>
      </c>
      <c r="F256">
        <f>VLOOKUP(C256,'2015 Weekly Attendance'!$A$2:$B$33,2)</f>
        <v>69132</v>
      </c>
      <c r="G256">
        <f>VLOOKUP(C256,'2015 Weekly Attendance'!$A$2:$W$33,MATCH(A256,'2015 Weekly Attendance'!$A$1:$W$1))</f>
        <v>60733</v>
      </c>
      <c r="H256" s="14">
        <f>G256/F256*100</f>
        <v>87.850778221373602</v>
      </c>
      <c r="I256" s="14">
        <f>VLOOKUP(C256,'2015 Weekly Attendance'!$A$2:$E$33,5)</f>
        <v>88.907969019928743</v>
      </c>
      <c r="J256" s="14">
        <f>H256-I256</f>
        <v>-1.0571907985551405</v>
      </c>
    </row>
    <row r="257" spans="1:10" x14ac:dyDescent="0.35">
      <c r="A257" s="25">
        <v>1</v>
      </c>
      <c r="B257" s="25">
        <v>2015</v>
      </c>
      <c r="C257" s="24" t="s">
        <v>13</v>
      </c>
      <c r="D257" s="24" t="s">
        <v>27</v>
      </c>
      <c r="F257">
        <f>VLOOKUP(C257,'2015 Weekly Attendance'!$A$2:$B$33,2)</f>
        <v>67277</v>
      </c>
      <c r="G257">
        <f>VLOOKUP(C257,'2015 Weekly Attendance'!$A$2:$W$33,MATCH(A257,'2015 Weekly Attendance'!$A$1:$W$1))</f>
        <v>51792</v>
      </c>
      <c r="H257" s="14">
        <f>G257/F257*100</f>
        <v>76.983218633411127</v>
      </c>
      <c r="I257" s="14">
        <f>VLOOKUP(C257,'2015 Weekly Attendance'!$A$2:$E$33,5)</f>
        <v>77.890660998558204</v>
      </c>
      <c r="J257" s="14">
        <f>H257-I257</f>
        <v>-0.90744236514707666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182C-FE0F-48D4-8BD3-8E1F65F5745F}">
  <dimension ref="A1:J1281"/>
  <sheetViews>
    <sheetView workbookViewId="0">
      <selection activeCell="E2" sqref="A1:J1281"/>
    </sheetView>
  </sheetViews>
  <sheetFormatPr defaultRowHeight="14.5" x14ac:dyDescent="0.35"/>
  <cols>
    <col min="1" max="1" width="5.54296875" bestFit="1" customWidth="1"/>
    <col min="2" max="2" width="4.81640625" bestFit="1" customWidth="1"/>
    <col min="3" max="4" width="20.08984375" bestFit="1" customWidth="1"/>
    <col min="5" max="5" width="11.6328125" bestFit="1" customWidth="1"/>
    <col min="6" max="6" width="7.81640625" bestFit="1" customWidth="1"/>
    <col min="7" max="7" width="10.36328125" bestFit="1" customWidth="1"/>
    <col min="8" max="8" width="12.26953125" bestFit="1" customWidth="1"/>
    <col min="9" max="9" width="20" bestFit="1" customWidth="1"/>
  </cols>
  <sheetData>
    <row r="1" spans="1:10" x14ac:dyDescent="0.35">
      <c r="A1" t="s">
        <v>0</v>
      </c>
      <c r="B1" t="s">
        <v>69</v>
      </c>
      <c r="C1" t="s">
        <v>1</v>
      </c>
      <c r="D1" t="s">
        <v>2</v>
      </c>
      <c r="E1" t="s">
        <v>75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5">
      <c r="A2">
        <v>17</v>
      </c>
      <c r="B2">
        <v>2019</v>
      </c>
      <c r="C2" t="s">
        <v>30</v>
      </c>
      <c r="D2" t="s">
        <v>19</v>
      </c>
      <c r="F2">
        <v>66655</v>
      </c>
      <c r="G2">
        <v>66913</v>
      </c>
      <c r="H2">
        <v>100.38706773685395</v>
      </c>
      <c r="I2">
        <v>100.29142599954992</v>
      </c>
      <c r="J2">
        <v>9.5641737304035246E-2</v>
      </c>
    </row>
    <row r="3" spans="1:10" x14ac:dyDescent="0.35">
      <c r="A3">
        <v>17</v>
      </c>
      <c r="B3">
        <v>2019</v>
      </c>
      <c r="C3" t="s">
        <v>22</v>
      </c>
      <c r="D3" t="s">
        <v>18</v>
      </c>
      <c r="F3">
        <v>76125</v>
      </c>
      <c r="G3">
        <v>76334</v>
      </c>
      <c r="H3">
        <v>100.27454844006569</v>
      </c>
      <c r="I3">
        <v>99.753201970443357</v>
      </c>
      <c r="J3">
        <v>0.52134646962232978</v>
      </c>
    </row>
    <row r="4" spans="1:10" x14ac:dyDescent="0.35">
      <c r="A4">
        <v>17</v>
      </c>
      <c r="B4">
        <v>2019</v>
      </c>
      <c r="C4" t="s">
        <v>27</v>
      </c>
      <c r="D4" t="s">
        <v>29</v>
      </c>
      <c r="F4">
        <v>69000</v>
      </c>
      <c r="G4">
        <v>69162</v>
      </c>
      <c r="H4">
        <v>100.23478260869565</v>
      </c>
      <c r="I4">
        <v>99.986775362318838</v>
      </c>
      <c r="J4">
        <v>0.24800724637681526</v>
      </c>
    </row>
    <row r="5" spans="1:10" x14ac:dyDescent="0.35">
      <c r="A5">
        <v>17</v>
      </c>
      <c r="B5">
        <v>2019</v>
      </c>
      <c r="C5" t="s">
        <v>25</v>
      </c>
      <c r="D5" t="s">
        <v>39</v>
      </c>
      <c r="F5">
        <v>71008</v>
      </c>
      <c r="G5">
        <v>70695</v>
      </c>
      <c r="H5">
        <v>99.559204596665168</v>
      </c>
      <c r="I5">
        <v>99.464144885083371</v>
      </c>
      <c r="J5">
        <v>9.5059711581797046E-2</v>
      </c>
    </row>
    <row r="6" spans="1:10" x14ac:dyDescent="0.35">
      <c r="A6">
        <v>17</v>
      </c>
      <c r="B6">
        <v>2019</v>
      </c>
      <c r="C6" t="s">
        <v>10</v>
      </c>
      <c r="D6" t="s">
        <v>31</v>
      </c>
      <c r="F6">
        <v>72220</v>
      </c>
      <c r="G6">
        <v>71794</v>
      </c>
      <c r="H6">
        <v>99.410135696482968</v>
      </c>
      <c r="I6">
        <v>99.408924120742185</v>
      </c>
      <c r="J6">
        <v>1.2115757407826777E-3</v>
      </c>
    </row>
    <row r="7" spans="1:10" x14ac:dyDescent="0.35">
      <c r="A7">
        <v>17</v>
      </c>
      <c r="B7">
        <v>2019</v>
      </c>
      <c r="C7" t="s">
        <v>26</v>
      </c>
      <c r="D7" t="s">
        <v>35</v>
      </c>
      <c r="F7">
        <v>66829</v>
      </c>
      <c r="G7">
        <v>65878</v>
      </c>
      <c r="H7">
        <v>98.576965090005828</v>
      </c>
      <c r="I7">
        <v>98.576965090005828</v>
      </c>
      <c r="J7">
        <v>0</v>
      </c>
    </row>
    <row r="8" spans="1:10" x14ac:dyDescent="0.35">
      <c r="A8">
        <v>17</v>
      </c>
      <c r="B8">
        <v>2019</v>
      </c>
      <c r="C8" t="s">
        <v>38</v>
      </c>
      <c r="D8" t="s">
        <v>34</v>
      </c>
      <c r="F8">
        <v>92500</v>
      </c>
      <c r="G8">
        <v>90646</v>
      </c>
      <c r="H8">
        <v>97.99567567567567</v>
      </c>
      <c r="I8">
        <v>98.301621621621621</v>
      </c>
      <c r="J8">
        <v>-0.30594594594595037</v>
      </c>
    </row>
    <row r="9" spans="1:10" x14ac:dyDescent="0.35">
      <c r="A9">
        <v>17</v>
      </c>
      <c r="B9">
        <v>2019</v>
      </c>
      <c r="C9" t="s">
        <v>32</v>
      </c>
      <c r="D9" t="s">
        <v>41</v>
      </c>
      <c r="F9">
        <v>65000</v>
      </c>
      <c r="G9">
        <v>62840</v>
      </c>
      <c r="H9">
        <v>96.676923076923075</v>
      </c>
      <c r="I9">
        <v>94.372500000000002</v>
      </c>
      <c r="J9">
        <v>2.3044230769230722</v>
      </c>
    </row>
    <row r="10" spans="1:10" x14ac:dyDescent="0.35">
      <c r="A10">
        <v>17</v>
      </c>
      <c r="B10">
        <v>2019</v>
      </c>
      <c r="C10" t="s">
        <v>21</v>
      </c>
      <c r="D10" t="s">
        <v>20</v>
      </c>
      <c r="F10">
        <v>76416</v>
      </c>
      <c r="G10">
        <v>73680</v>
      </c>
      <c r="H10">
        <v>96.41959798994975</v>
      </c>
      <c r="I10">
        <v>96.138734034757121</v>
      </c>
      <c r="J10">
        <v>0.28086395519262908</v>
      </c>
    </row>
    <row r="11" spans="1:10" x14ac:dyDescent="0.35">
      <c r="A11">
        <v>17</v>
      </c>
      <c r="B11">
        <v>2019</v>
      </c>
      <c r="C11" t="s">
        <v>33</v>
      </c>
      <c r="D11" t="s">
        <v>36</v>
      </c>
      <c r="F11">
        <v>71608</v>
      </c>
      <c r="G11">
        <v>69016</v>
      </c>
      <c r="H11">
        <v>96.380292704725733</v>
      </c>
      <c r="I11">
        <v>96.133288180091611</v>
      </c>
      <c r="J11">
        <v>0.24700452463412148</v>
      </c>
    </row>
    <row r="12" spans="1:10" x14ac:dyDescent="0.35">
      <c r="A12">
        <v>17</v>
      </c>
      <c r="B12">
        <v>2019</v>
      </c>
      <c r="C12" t="s">
        <v>16</v>
      </c>
      <c r="D12" t="s">
        <v>43</v>
      </c>
      <c r="F12">
        <v>75523</v>
      </c>
      <c r="G12">
        <v>72203</v>
      </c>
      <c r="H12">
        <v>95.603988189028513</v>
      </c>
      <c r="I12">
        <v>95.627325450525007</v>
      </c>
      <c r="J12">
        <v>-2.3337261496493511E-2</v>
      </c>
    </row>
    <row r="13" spans="1:10" x14ac:dyDescent="0.35">
      <c r="A13">
        <v>17</v>
      </c>
      <c r="B13">
        <v>2019</v>
      </c>
      <c r="C13" t="s">
        <v>37</v>
      </c>
      <c r="D13" t="s">
        <v>24</v>
      </c>
      <c r="F13">
        <v>82500</v>
      </c>
      <c r="G13">
        <v>75029</v>
      </c>
      <c r="H13">
        <v>90.944242424242432</v>
      </c>
      <c r="I13">
        <v>90.50242424242424</v>
      </c>
      <c r="J13">
        <v>0.4418181818181921</v>
      </c>
    </row>
    <row r="14" spans="1:10" x14ac:dyDescent="0.35">
      <c r="A14">
        <v>17</v>
      </c>
      <c r="B14">
        <v>2019</v>
      </c>
      <c r="C14" t="s">
        <v>13</v>
      </c>
      <c r="D14" t="s">
        <v>28</v>
      </c>
      <c r="F14">
        <v>77500</v>
      </c>
      <c r="G14">
        <v>68665</v>
      </c>
      <c r="H14">
        <v>88.6</v>
      </c>
      <c r="I14">
        <v>91.908755760368663</v>
      </c>
      <c r="J14">
        <v>-3.308755760368669</v>
      </c>
    </row>
    <row r="15" spans="1:10" x14ac:dyDescent="0.35">
      <c r="A15">
        <v>17</v>
      </c>
      <c r="B15">
        <v>2019</v>
      </c>
      <c r="C15" t="s">
        <v>9</v>
      </c>
      <c r="D15" t="s">
        <v>40</v>
      </c>
      <c r="F15">
        <v>69132</v>
      </c>
      <c r="G15">
        <v>58472</v>
      </c>
      <c r="H15">
        <v>84.58022334085517</v>
      </c>
      <c r="I15">
        <v>86.772923020970239</v>
      </c>
      <c r="J15">
        <v>-2.1926996801150693</v>
      </c>
    </row>
    <row r="16" spans="1:10" x14ac:dyDescent="0.35">
      <c r="A16">
        <v>17</v>
      </c>
      <c r="B16">
        <v>2019</v>
      </c>
      <c r="C16" t="s">
        <v>15</v>
      </c>
      <c r="D16" t="s">
        <v>42</v>
      </c>
      <c r="F16">
        <v>65890</v>
      </c>
      <c r="G16">
        <v>50417</v>
      </c>
      <c r="H16">
        <v>76.516922142965555</v>
      </c>
      <c r="I16">
        <v>76.990221798235154</v>
      </c>
      <c r="J16">
        <v>-0.47329965526959938</v>
      </c>
    </row>
    <row r="17" spans="1:10" x14ac:dyDescent="0.35">
      <c r="A17">
        <v>17</v>
      </c>
      <c r="B17">
        <v>2019</v>
      </c>
      <c r="C17" t="s">
        <v>14</v>
      </c>
      <c r="D17" t="s">
        <v>23</v>
      </c>
      <c r="F17">
        <v>65515</v>
      </c>
      <c r="G17">
        <v>47759</v>
      </c>
      <c r="H17">
        <v>72.897809661909491</v>
      </c>
      <c r="I17">
        <v>72.012516217660078</v>
      </c>
      <c r="J17">
        <v>0.88529344424941314</v>
      </c>
    </row>
    <row r="18" spans="1:10" x14ac:dyDescent="0.35">
      <c r="A18">
        <v>16</v>
      </c>
      <c r="B18">
        <v>2019</v>
      </c>
      <c r="C18" t="s">
        <v>19</v>
      </c>
      <c r="D18" t="s">
        <v>21</v>
      </c>
      <c r="F18">
        <v>61500</v>
      </c>
      <c r="G18">
        <v>62213</v>
      </c>
      <c r="H18">
        <v>101.15934959349593</v>
      </c>
      <c r="I18">
        <v>100.67723577235772</v>
      </c>
      <c r="J18">
        <v>0.48211382113821344</v>
      </c>
    </row>
    <row r="19" spans="1:10" x14ac:dyDescent="0.35">
      <c r="A19">
        <v>16</v>
      </c>
      <c r="B19">
        <v>2019</v>
      </c>
      <c r="C19" t="s">
        <v>30</v>
      </c>
      <c r="D19" t="s">
        <v>41</v>
      </c>
      <c r="F19">
        <v>66655</v>
      </c>
      <c r="G19">
        <v>67157</v>
      </c>
      <c r="H19">
        <v>100.75313179806467</v>
      </c>
      <c r="I19">
        <v>100.29142599954992</v>
      </c>
      <c r="J19">
        <v>0.46170579851475679</v>
      </c>
    </row>
    <row r="20" spans="1:10" x14ac:dyDescent="0.35">
      <c r="A20">
        <v>16</v>
      </c>
      <c r="B20">
        <v>2019</v>
      </c>
      <c r="C20" t="s">
        <v>24</v>
      </c>
      <c r="D20" t="s">
        <v>38</v>
      </c>
      <c r="F20">
        <v>69596</v>
      </c>
      <c r="G20">
        <v>69796</v>
      </c>
      <c r="H20">
        <v>100.2873728375194</v>
      </c>
      <c r="I20">
        <v>100.26941203517443</v>
      </c>
      <c r="J20">
        <v>1.7960802344973104E-2</v>
      </c>
    </row>
    <row r="21" spans="1:10" x14ac:dyDescent="0.35">
      <c r="A21">
        <v>16</v>
      </c>
      <c r="B21">
        <v>2019</v>
      </c>
      <c r="C21" t="s">
        <v>27</v>
      </c>
      <c r="D21" t="s">
        <v>28</v>
      </c>
      <c r="F21">
        <v>69000</v>
      </c>
      <c r="G21">
        <v>69022</v>
      </c>
      <c r="H21">
        <v>100.03188405797101</v>
      </c>
      <c r="I21">
        <v>99.986775362318838</v>
      </c>
      <c r="J21">
        <v>4.5108695652174902E-2</v>
      </c>
    </row>
    <row r="22" spans="1:10" x14ac:dyDescent="0.35">
      <c r="A22">
        <v>16</v>
      </c>
      <c r="B22">
        <v>2019</v>
      </c>
      <c r="C22" t="s">
        <v>23</v>
      </c>
      <c r="D22" t="s">
        <v>25</v>
      </c>
      <c r="F22">
        <v>67895</v>
      </c>
      <c r="G22">
        <v>67431</v>
      </c>
      <c r="H22">
        <v>99.316591796155834</v>
      </c>
      <c r="I22">
        <v>99.316591796155834</v>
      </c>
      <c r="J22">
        <v>0</v>
      </c>
    </row>
    <row r="23" spans="1:10" x14ac:dyDescent="0.35">
      <c r="A23">
        <v>16</v>
      </c>
      <c r="B23">
        <v>2019</v>
      </c>
      <c r="C23" t="s">
        <v>26</v>
      </c>
      <c r="D23" t="s">
        <v>33</v>
      </c>
      <c r="F23">
        <v>66829</v>
      </c>
      <c r="G23">
        <v>65878</v>
      </c>
      <c r="H23">
        <v>98.576965090005828</v>
      </c>
      <c r="I23">
        <v>98.576965090005828</v>
      </c>
      <c r="J23">
        <v>0</v>
      </c>
    </row>
    <row r="24" spans="1:10" x14ac:dyDescent="0.35">
      <c r="A24">
        <v>16</v>
      </c>
      <c r="B24">
        <v>2019</v>
      </c>
      <c r="C24" t="s">
        <v>29</v>
      </c>
      <c r="D24" t="s">
        <v>13</v>
      </c>
      <c r="F24">
        <v>71750</v>
      </c>
      <c r="G24">
        <v>70103</v>
      </c>
      <c r="H24">
        <v>97.704529616724727</v>
      </c>
      <c r="I24">
        <v>97.986585365853657</v>
      </c>
      <c r="J24">
        <v>-0.28205574912892928</v>
      </c>
    </row>
    <row r="25" spans="1:10" x14ac:dyDescent="0.35">
      <c r="A25">
        <v>16</v>
      </c>
      <c r="B25">
        <v>2019</v>
      </c>
      <c r="C25" t="s">
        <v>22</v>
      </c>
      <c r="D25" t="s">
        <v>32</v>
      </c>
      <c r="F25">
        <v>76125</v>
      </c>
      <c r="G25">
        <v>74115</v>
      </c>
      <c r="H25">
        <v>97.35960591133005</v>
      </c>
      <c r="I25">
        <v>99.753201970443357</v>
      </c>
      <c r="J25">
        <v>-2.3935960591133068</v>
      </c>
    </row>
    <row r="26" spans="1:10" x14ac:dyDescent="0.35">
      <c r="A26">
        <v>16</v>
      </c>
      <c r="B26">
        <v>2019</v>
      </c>
      <c r="C26" t="s">
        <v>42</v>
      </c>
      <c r="D26" t="s">
        <v>9</v>
      </c>
      <c r="F26">
        <v>73000</v>
      </c>
      <c r="G26">
        <v>70873</v>
      </c>
      <c r="H26">
        <v>97.086301369863008</v>
      </c>
      <c r="I26">
        <v>98.084075342465752</v>
      </c>
      <c r="J26">
        <v>-0.9977739726027437</v>
      </c>
    </row>
    <row r="27" spans="1:10" x14ac:dyDescent="0.35">
      <c r="A27">
        <v>16</v>
      </c>
      <c r="B27">
        <v>2019</v>
      </c>
      <c r="C27" t="s">
        <v>31</v>
      </c>
      <c r="D27" t="s">
        <v>43</v>
      </c>
      <c r="F27">
        <v>69143</v>
      </c>
      <c r="G27">
        <v>66756</v>
      </c>
      <c r="H27">
        <v>96.547734405507427</v>
      </c>
      <c r="I27">
        <v>93.29830930101383</v>
      </c>
      <c r="J27">
        <v>3.2494251044935965</v>
      </c>
    </row>
    <row r="28" spans="1:10" x14ac:dyDescent="0.35">
      <c r="A28">
        <v>16</v>
      </c>
      <c r="B28">
        <v>2019</v>
      </c>
      <c r="C28" t="s">
        <v>36</v>
      </c>
      <c r="D28" t="s">
        <v>39</v>
      </c>
      <c r="F28">
        <v>82500</v>
      </c>
      <c r="G28">
        <v>78523</v>
      </c>
      <c r="H28">
        <v>95.179393939393947</v>
      </c>
      <c r="I28">
        <v>95.179393939393947</v>
      </c>
      <c r="J28">
        <v>0</v>
      </c>
    </row>
    <row r="29" spans="1:10" x14ac:dyDescent="0.35">
      <c r="A29">
        <v>16</v>
      </c>
      <c r="B29">
        <v>2019</v>
      </c>
      <c r="C29" t="s">
        <v>20</v>
      </c>
      <c r="D29" t="s">
        <v>18</v>
      </c>
      <c r="F29">
        <v>27000</v>
      </c>
      <c r="G29">
        <v>25380</v>
      </c>
      <c r="H29">
        <v>94</v>
      </c>
      <c r="I29">
        <v>94.050264550264558</v>
      </c>
      <c r="J29">
        <v>-5.0264550264557784E-2</v>
      </c>
    </row>
    <row r="30" spans="1:10" x14ac:dyDescent="0.35">
      <c r="A30">
        <v>16</v>
      </c>
      <c r="B30">
        <v>2019</v>
      </c>
      <c r="C30" t="s">
        <v>35</v>
      </c>
      <c r="D30" t="s">
        <v>14</v>
      </c>
      <c r="F30">
        <v>65326</v>
      </c>
      <c r="G30">
        <v>60968</v>
      </c>
      <c r="H30">
        <v>93.328843033401711</v>
      </c>
      <c r="I30">
        <v>96.542724183326698</v>
      </c>
      <c r="J30">
        <v>-3.2138811499249869</v>
      </c>
    </row>
    <row r="31" spans="1:10" x14ac:dyDescent="0.35">
      <c r="A31">
        <v>16</v>
      </c>
      <c r="B31">
        <v>2019</v>
      </c>
      <c r="C31" t="s">
        <v>40</v>
      </c>
      <c r="D31" t="s">
        <v>16</v>
      </c>
      <c r="F31">
        <v>67000</v>
      </c>
      <c r="G31">
        <v>61845</v>
      </c>
      <c r="H31">
        <v>92.305970149253739</v>
      </c>
      <c r="I31">
        <v>91.210074626865662</v>
      </c>
      <c r="J31">
        <v>1.0958955223880764</v>
      </c>
    </row>
    <row r="32" spans="1:10" x14ac:dyDescent="0.35">
      <c r="A32">
        <v>16</v>
      </c>
      <c r="B32">
        <v>2019</v>
      </c>
      <c r="C32" t="s">
        <v>34</v>
      </c>
      <c r="D32" t="s">
        <v>37</v>
      </c>
      <c r="F32">
        <v>82000</v>
      </c>
      <c r="G32">
        <v>66083</v>
      </c>
      <c r="H32">
        <v>80.589024390243907</v>
      </c>
      <c r="I32">
        <v>79.863719512195118</v>
      </c>
      <c r="J32">
        <v>0.72530487804878874</v>
      </c>
    </row>
    <row r="33" spans="1:10" x14ac:dyDescent="0.35">
      <c r="A33">
        <v>16</v>
      </c>
      <c r="B33">
        <v>2019</v>
      </c>
      <c r="C33" t="s">
        <v>15</v>
      </c>
      <c r="D33" t="s">
        <v>10</v>
      </c>
      <c r="F33">
        <v>65890</v>
      </c>
      <c r="G33">
        <v>49036</v>
      </c>
      <c r="H33">
        <v>74.42100470481104</v>
      </c>
      <c r="I33">
        <v>76.990221798235154</v>
      </c>
      <c r="J33">
        <v>-2.5692170934241148</v>
      </c>
    </row>
    <row r="34" spans="1:10" x14ac:dyDescent="0.35">
      <c r="A34">
        <v>15</v>
      </c>
      <c r="B34">
        <v>2019</v>
      </c>
      <c r="C34" t="s">
        <v>28</v>
      </c>
      <c r="D34" t="s">
        <v>23</v>
      </c>
      <c r="F34">
        <v>63400</v>
      </c>
      <c r="G34">
        <v>63345</v>
      </c>
      <c r="H34">
        <v>99.913249211356472</v>
      </c>
      <c r="I34">
        <v>96.724369085173507</v>
      </c>
      <c r="J34">
        <v>3.1888801261829656</v>
      </c>
    </row>
    <row r="35" spans="1:10" x14ac:dyDescent="0.35">
      <c r="A35">
        <v>15</v>
      </c>
      <c r="B35">
        <v>2019</v>
      </c>
      <c r="C35" t="s">
        <v>43</v>
      </c>
      <c r="D35" t="s">
        <v>40</v>
      </c>
      <c r="F35">
        <v>73208</v>
      </c>
      <c r="G35">
        <v>73053</v>
      </c>
      <c r="H35">
        <v>99.78827450551853</v>
      </c>
      <c r="I35">
        <v>99.828570648016608</v>
      </c>
      <c r="J35">
        <v>-4.029614249807878E-2</v>
      </c>
    </row>
    <row r="36" spans="1:10" x14ac:dyDescent="0.35">
      <c r="A36">
        <v>15</v>
      </c>
      <c r="B36">
        <v>2019</v>
      </c>
      <c r="C36" t="s">
        <v>25</v>
      </c>
      <c r="D36" t="s">
        <v>36</v>
      </c>
      <c r="F36">
        <v>71008</v>
      </c>
      <c r="G36">
        <v>70545</v>
      </c>
      <c r="H36">
        <v>99.347960793150065</v>
      </c>
      <c r="I36">
        <v>99.464144885083371</v>
      </c>
      <c r="J36">
        <v>-0.11618409193330592</v>
      </c>
    </row>
    <row r="37" spans="1:10" x14ac:dyDescent="0.35">
      <c r="A37">
        <v>15</v>
      </c>
      <c r="B37">
        <v>2019</v>
      </c>
      <c r="C37" t="s">
        <v>29</v>
      </c>
      <c r="D37" t="s">
        <v>42</v>
      </c>
      <c r="F37">
        <v>71750</v>
      </c>
      <c r="G37">
        <v>70910</v>
      </c>
      <c r="H37">
        <v>98.829268292682926</v>
      </c>
      <c r="I37">
        <v>97.986585365853657</v>
      </c>
      <c r="J37">
        <v>0.84268292682926926</v>
      </c>
    </row>
    <row r="38" spans="1:10" x14ac:dyDescent="0.35">
      <c r="A38">
        <v>15</v>
      </c>
      <c r="B38">
        <v>2019</v>
      </c>
      <c r="C38" t="s">
        <v>38</v>
      </c>
      <c r="D38" t="s">
        <v>13</v>
      </c>
      <c r="F38">
        <v>92500</v>
      </c>
      <c r="G38">
        <v>90436</v>
      </c>
      <c r="H38">
        <v>97.76864864864865</v>
      </c>
      <c r="I38">
        <v>98.301621621621621</v>
      </c>
      <c r="J38">
        <v>-0.53297297297297064</v>
      </c>
    </row>
    <row r="39" spans="1:10" x14ac:dyDescent="0.35">
      <c r="A39">
        <v>15</v>
      </c>
      <c r="B39">
        <v>2019</v>
      </c>
      <c r="C39" t="s">
        <v>41</v>
      </c>
      <c r="D39" t="s">
        <v>19</v>
      </c>
      <c r="F39">
        <v>81441</v>
      </c>
      <c r="G39">
        <v>78266</v>
      </c>
      <c r="H39">
        <v>96.101472231431345</v>
      </c>
      <c r="I39">
        <v>95.584840559423384</v>
      </c>
      <c r="J39">
        <v>0.51663167200796067</v>
      </c>
    </row>
    <row r="40" spans="1:10" x14ac:dyDescent="0.35">
      <c r="A40">
        <v>15</v>
      </c>
      <c r="B40">
        <v>2019</v>
      </c>
      <c r="C40" t="s">
        <v>16</v>
      </c>
      <c r="D40" t="s">
        <v>27</v>
      </c>
      <c r="F40">
        <v>75523</v>
      </c>
      <c r="G40">
        <v>72544</v>
      </c>
      <c r="H40">
        <v>96.055506269613232</v>
      </c>
      <c r="I40">
        <v>95.627325450525007</v>
      </c>
      <c r="J40">
        <v>0.42818081908822592</v>
      </c>
    </row>
    <row r="41" spans="1:10" x14ac:dyDescent="0.35">
      <c r="A41">
        <v>15</v>
      </c>
      <c r="B41">
        <v>2019</v>
      </c>
      <c r="C41" t="s">
        <v>21</v>
      </c>
      <c r="D41" t="s">
        <v>22</v>
      </c>
      <c r="F41">
        <v>76416</v>
      </c>
      <c r="G41">
        <v>73257</v>
      </c>
      <c r="H41">
        <v>95.866048994974875</v>
      </c>
      <c r="I41">
        <v>96.138734034757121</v>
      </c>
      <c r="J41">
        <v>-0.27268503978224601</v>
      </c>
    </row>
    <row r="42" spans="1:10" x14ac:dyDescent="0.35">
      <c r="A42">
        <v>15</v>
      </c>
      <c r="B42">
        <v>2019</v>
      </c>
      <c r="C42" t="s">
        <v>39</v>
      </c>
      <c r="D42" t="s">
        <v>33</v>
      </c>
      <c r="F42">
        <v>68400</v>
      </c>
      <c r="G42">
        <v>64694</v>
      </c>
      <c r="H42">
        <v>94.581871345029242</v>
      </c>
      <c r="I42">
        <v>90.989766081871352</v>
      </c>
      <c r="J42">
        <v>3.5921052631578902</v>
      </c>
    </row>
    <row r="43" spans="1:10" x14ac:dyDescent="0.35">
      <c r="A43">
        <v>15</v>
      </c>
      <c r="B43">
        <v>2019</v>
      </c>
      <c r="C43" t="s">
        <v>31</v>
      </c>
      <c r="D43" t="s">
        <v>10</v>
      </c>
      <c r="F43">
        <v>69143</v>
      </c>
      <c r="G43">
        <v>65265</v>
      </c>
      <c r="H43">
        <v>94.391333902202675</v>
      </c>
      <c r="I43">
        <v>93.29830930101383</v>
      </c>
      <c r="J43">
        <v>1.0930246011888443</v>
      </c>
    </row>
    <row r="44" spans="1:10" x14ac:dyDescent="0.35">
      <c r="A44">
        <v>15</v>
      </c>
      <c r="B44">
        <v>2019</v>
      </c>
      <c r="C44" t="s">
        <v>20</v>
      </c>
      <c r="D44" t="s">
        <v>30</v>
      </c>
      <c r="F44">
        <v>27000</v>
      </c>
      <c r="G44">
        <v>25446</v>
      </c>
      <c r="H44">
        <v>94.24444444444444</v>
      </c>
      <c r="I44">
        <v>94.050264550264558</v>
      </c>
      <c r="J44">
        <v>0.19417989417988224</v>
      </c>
    </row>
    <row r="45" spans="1:10" x14ac:dyDescent="0.35">
      <c r="A45">
        <v>15</v>
      </c>
      <c r="B45">
        <v>2019</v>
      </c>
      <c r="C45" t="s">
        <v>18</v>
      </c>
      <c r="D45" t="s">
        <v>9</v>
      </c>
      <c r="F45">
        <v>56603</v>
      </c>
      <c r="G45">
        <v>52788</v>
      </c>
      <c r="H45">
        <v>93.260074554352244</v>
      </c>
      <c r="I45">
        <v>92.839097372425996</v>
      </c>
      <c r="J45">
        <v>0.42097718192624711</v>
      </c>
    </row>
    <row r="46" spans="1:10" x14ac:dyDescent="0.35">
      <c r="A46">
        <v>15</v>
      </c>
      <c r="B46">
        <v>2019</v>
      </c>
      <c r="C46" t="s">
        <v>37</v>
      </c>
      <c r="D46" t="s">
        <v>35</v>
      </c>
      <c r="F46">
        <v>82500</v>
      </c>
      <c r="G46">
        <v>72894</v>
      </c>
      <c r="H46">
        <v>88.356363636363639</v>
      </c>
      <c r="I46">
        <v>90.50242424242424</v>
      </c>
      <c r="J46">
        <v>-2.1460606060606011</v>
      </c>
    </row>
    <row r="47" spans="1:10" x14ac:dyDescent="0.35">
      <c r="A47">
        <v>15</v>
      </c>
      <c r="B47">
        <v>2019</v>
      </c>
      <c r="C47" t="s">
        <v>14</v>
      </c>
      <c r="D47" t="s">
        <v>26</v>
      </c>
      <c r="F47">
        <v>65515</v>
      </c>
      <c r="G47">
        <v>57066</v>
      </c>
      <c r="H47">
        <v>87.103716706097842</v>
      </c>
      <c r="I47">
        <v>72.012516217660078</v>
      </c>
      <c r="J47">
        <v>15.091200488437764</v>
      </c>
    </row>
    <row r="48" spans="1:10" x14ac:dyDescent="0.35">
      <c r="A48">
        <v>15</v>
      </c>
      <c r="B48">
        <v>2019</v>
      </c>
      <c r="C48" t="s">
        <v>32</v>
      </c>
      <c r="D48" t="s">
        <v>15</v>
      </c>
      <c r="F48">
        <v>65000</v>
      </c>
      <c r="G48">
        <v>56515</v>
      </c>
      <c r="H48">
        <v>86.946153846153848</v>
      </c>
      <c r="I48">
        <v>94.372500000000002</v>
      </c>
      <c r="J48">
        <v>-7.4263461538461542</v>
      </c>
    </row>
    <row r="49" spans="1:10" x14ac:dyDescent="0.35">
      <c r="A49">
        <v>15</v>
      </c>
      <c r="B49">
        <v>2019</v>
      </c>
      <c r="C49" t="s">
        <v>34</v>
      </c>
      <c r="D49" t="s">
        <v>24</v>
      </c>
      <c r="F49">
        <v>82000</v>
      </c>
      <c r="G49">
        <v>63246</v>
      </c>
      <c r="H49">
        <v>77.129268292682923</v>
      </c>
      <c r="I49">
        <v>79.863719512195118</v>
      </c>
      <c r="J49">
        <v>-2.7344512195121951</v>
      </c>
    </row>
    <row r="50" spans="1:10" x14ac:dyDescent="0.35">
      <c r="A50">
        <v>14</v>
      </c>
      <c r="B50">
        <v>2019</v>
      </c>
      <c r="C50" t="s">
        <v>28</v>
      </c>
      <c r="D50" t="s">
        <v>39</v>
      </c>
      <c r="F50">
        <v>63400</v>
      </c>
      <c r="G50">
        <v>63880</v>
      </c>
      <c r="H50">
        <v>100.75709779179812</v>
      </c>
      <c r="I50">
        <v>96.724369085173507</v>
      </c>
      <c r="J50">
        <v>4.03272870662461</v>
      </c>
    </row>
    <row r="51" spans="1:10" x14ac:dyDescent="0.35">
      <c r="A51">
        <v>14</v>
      </c>
      <c r="B51">
        <v>2019</v>
      </c>
      <c r="C51" t="s">
        <v>24</v>
      </c>
      <c r="D51" t="s">
        <v>37</v>
      </c>
      <c r="F51">
        <v>69596</v>
      </c>
      <c r="G51">
        <v>69796</v>
      </c>
      <c r="H51">
        <v>100.2873728375194</v>
      </c>
      <c r="I51">
        <v>100.26941203517443</v>
      </c>
      <c r="J51">
        <v>1.7960802344973104E-2</v>
      </c>
    </row>
    <row r="52" spans="1:10" x14ac:dyDescent="0.35">
      <c r="A52">
        <v>14</v>
      </c>
      <c r="B52">
        <v>2019</v>
      </c>
      <c r="C52" t="s">
        <v>30</v>
      </c>
      <c r="D52" t="s">
        <v>32</v>
      </c>
      <c r="F52">
        <v>66655</v>
      </c>
      <c r="G52">
        <v>66776</v>
      </c>
      <c r="H52">
        <v>100.18153176805941</v>
      </c>
      <c r="I52">
        <v>100.29142599954992</v>
      </c>
      <c r="J52">
        <v>-0.10989423149050026</v>
      </c>
    </row>
    <row r="53" spans="1:10" x14ac:dyDescent="0.35">
      <c r="A53">
        <v>14</v>
      </c>
      <c r="B53">
        <v>2019</v>
      </c>
      <c r="C53" t="s">
        <v>43</v>
      </c>
      <c r="D53" t="s">
        <v>29</v>
      </c>
      <c r="F53">
        <v>73208</v>
      </c>
      <c r="G53">
        <v>73038</v>
      </c>
      <c r="H53">
        <v>99.767784941536448</v>
      </c>
      <c r="I53">
        <v>99.828570648016608</v>
      </c>
      <c r="J53">
        <v>-6.0785706480160684E-2</v>
      </c>
    </row>
    <row r="54" spans="1:10" x14ac:dyDescent="0.35">
      <c r="A54">
        <v>14</v>
      </c>
      <c r="B54">
        <v>2019</v>
      </c>
      <c r="C54" t="s">
        <v>19</v>
      </c>
      <c r="D54" t="s">
        <v>38</v>
      </c>
      <c r="F54">
        <v>61500</v>
      </c>
      <c r="G54">
        <v>61276</v>
      </c>
      <c r="H54">
        <v>99.635772357723567</v>
      </c>
      <c r="I54">
        <v>100.67723577235772</v>
      </c>
      <c r="J54">
        <v>-1.0414634146341513</v>
      </c>
    </row>
    <row r="55" spans="1:10" x14ac:dyDescent="0.35">
      <c r="A55">
        <v>14</v>
      </c>
      <c r="B55">
        <v>2019</v>
      </c>
      <c r="C55" t="s">
        <v>10</v>
      </c>
      <c r="D55" t="s">
        <v>22</v>
      </c>
      <c r="F55">
        <v>72220</v>
      </c>
      <c r="G55">
        <v>71769</v>
      </c>
      <c r="H55">
        <v>99.375519246746052</v>
      </c>
      <c r="I55">
        <v>99.408924120742185</v>
      </c>
      <c r="J55">
        <v>-3.3404873996133233E-2</v>
      </c>
    </row>
    <row r="56" spans="1:10" x14ac:dyDescent="0.35">
      <c r="A56">
        <v>14</v>
      </c>
      <c r="B56">
        <v>2019</v>
      </c>
      <c r="C56" t="s">
        <v>23</v>
      </c>
      <c r="D56" t="s">
        <v>14</v>
      </c>
      <c r="F56">
        <v>67895</v>
      </c>
      <c r="G56">
        <v>67431</v>
      </c>
      <c r="H56">
        <v>99.316591796155834</v>
      </c>
      <c r="I56">
        <v>99.316591796155834</v>
      </c>
      <c r="J56">
        <v>0</v>
      </c>
    </row>
    <row r="57" spans="1:10" x14ac:dyDescent="0.35">
      <c r="A57">
        <v>14</v>
      </c>
      <c r="B57">
        <v>2019</v>
      </c>
      <c r="C57" t="s">
        <v>26</v>
      </c>
      <c r="D57" t="s">
        <v>21</v>
      </c>
      <c r="F57">
        <v>66829</v>
      </c>
      <c r="G57">
        <v>65878</v>
      </c>
      <c r="H57">
        <v>98.576965090005828</v>
      </c>
      <c r="I57">
        <v>98.576965090005828</v>
      </c>
      <c r="J57">
        <v>0</v>
      </c>
    </row>
    <row r="58" spans="1:10" x14ac:dyDescent="0.35">
      <c r="A58">
        <v>14</v>
      </c>
      <c r="B58">
        <v>2019</v>
      </c>
      <c r="C58" t="s">
        <v>42</v>
      </c>
      <c r="D58" t="s">
        <v>16</v>
      </c>
      <c r="F58">
        <v>73000</v>
      </c>
      <c r="G58">
        <v>70592</v>
      </c>
      <c r="H58">
        <v>96.701369863013696</v>
      </c>
      <c r="I58">
        <v>98.084075342465752</v>
      </c>
      <c r="J58">
        <v>-1.3827054794520564</v>
      </c>
    </row>
    <row r="59" spans="1:10" x14ac:dyDescent="0.35">
      <c r="A59">
        <v>14</v>
      </c>
      <c r="B59">
        <v>2019</v>
      </c>
      <c r="C59" t="s">
        <v>33</v>
      </c>
      <c r="D59" t="s">
        <v>25</v>
      </c>
      <c r="F59">
        <v>71608</v>
      </c>
      <c r="G59">
        <v>69134</v>
      </c>
      <c r="H59">
        <v>96.545078762149487</v>
      </c>
      <c r="I59">
        <v>96.133288180091611</v>
      </c>
      <c r="J59">
        <v>0.41179058205787555</v>
      </c>
    </row>
    <row r="60" spans="1:10" x14ac:dyDescent="0.35">
      <c r="A60">
        <v>14</v>
      </c>
      <c r="B60">
        <v>2019</v>
      </c>
      <c r="C60" t="s">
        <v>36</v>
      </c>
      <c r="D60" t="s">
        <v>35</v>
      </c>
      <c r="F60">
        <v>82500</v>
      </c>
      <c r="G60">
        <v>78523</v>
      </c>
      <c r="H60">
        <v>95.179393939393947</v>
      </c>
      <c r="I60">
        <v>95.179393939393947</v>
      </c>
      <c r="J60">
        <v>0</v>
      </c>
    </row>
    <row r="61" spans="1:10" x14ac:dyDescent="0.35">
      <c r="A61">
        <v>14</v>
      </c>
      <c r="B61">
        <v>2019</v>
      </c>
      <c r="C61" t="s">
        <v>41</v>
      </c>
      <c r="D61" t="s">
        <v>34</v>
      </c>
      <c r="F61">
        <v>81441</v>
      </c>
      <c r="G61">
        <v>77296</v>
      </c>
      <c r="H61">
        <v>94.910425952530048</v>
      </c>
      <c r="I61">
        <v>95.584840559423384</v>
      </c>
      <c r="J61">
        <v>-0.6744146068933361</v>
      </c>
    </row>
    <row r="62" spans="1:10" x14ac:dyDescent="0.35">
      <c r="A62">
        <v>14</v>
      </c>
      <c r="B62">
        <v>2019</v>
      </c>
      <c r="C62" t="s">
        <v>18</v>
      </c>
      <c r="D62" t="s">
        <v>31</v>
      </c>
      <c r="F62">
        <v>56603</v>
      </c>
      <c r="G62">
        <v>52760</v>
      </c>
      <c r="H62">
        <v>93.210607211631896</v>
      </c>
      <c r="I62">
        <v>92.839097372425996</v>
      </c>
      <c r="J62">
        <v>0.37150983920589908</v>
      </c>
    </row>
    <row r="63" spans="1:10" x14ac:dyDescent="0.35">
      <c r="A63">
        <v>14</v>
      </c>
      <c r="B63">
        <v>2019</v>
      </c>
      <c r="C63" t="s">
        <v>13</v>
      </c>
      <c r="D63" t="s">
        <v>27</v>
      </c>
      <c r="F63">
        <v>77500</v>
      </c>
      <c r="G63">
        <v>71501</v>
      </c>
      <c r="H63">
        <v>92.259354838709669</v>
      </c>
      <c r="I63">
        <v>91.908755760368663</v>
      </c>
      <c r="J63">
        <v>0.35059907834100557</v>
      </c>
    </row>
    <row r="64" spans="1:10" x14ac:dyDescent="0.35">
      <c r="A64">
        <v>14</v>
      </c>
      <c r="B64">
        <v>2019</v>
      </c>
      <c r="C64" t="s">
        <v>9</v>
      </c>
      <c r="D64" t="s">
        <v>20</v>
      </c>
      <c r="F64">
        <v>69132</v>
      </c>
      <c r="G64">
        <v>57866</v>
      </c>
      <c r="H64">
        <v>83.703639414453505</v>
      </c>
      <c r="I64">
        <v>86.772923020970239</v>
      </c>
      <c r="J64">
        <v>-3.0692836065167342</v>
      </c>
    </row>
    <row r="65" spans="1:10" x14ac:dyDescent="0.35">
      <c r="A65">
        <v>14</v>
      </c>
      <c r="B65">
        <v>2019</v>
      </c>
      <c r="C65" t="s">
        <v>15</v>
      </c>
      <c r="D65" t="s">
        <v>40</v>
      </c>
      <c r="F65">
        <v>65890</v>
      </c>
      <c r="G65">
        <v>50232</v>
      </c>
      <c r="H65">
        <v>76.236151161025958</v>
      </c>
      <c r="I65">
        <v>76.990221798235154</v>
      </c>
      <c r="J65">
        <v>-0.75407063720919609</v>
      </c>
    </row>
    <row r="66" spans="1:10" x14ac:dyDescent="0.35">
      <c r="A66">
        <v>13</v>
      </c>
      <c r="B66">
        <v>2019</v>
      </c>
      <c r="C66" t="s">
        <v>32</v>
      </c>
      <c r="D66" t="s">
        <v>19</v>
      </c>
      <c r="F66">
        <v>65000</v>
      </c>
      <c r="G66">
        <v>65412</v>
      </c>
      <c r="H66">
        <v>100.63384615384616</v>
      </c>
      <c r="I66">
        <v>94.372500000000002</v>
      </c>
      <c r="J66">
        <v>6.2613461538461621</v>
      </c>
    </row>
    <row r="67" spans="1:10" x14ac:dyDescent="0.35">
      <c r="A67">
        <v>13</v>
      </c>
      <c r="B67">
        <v>2019</v>
      </c>
      <c r="C67" t="s">
        <v>35</v>
      </c>
      <c r="D67" t="s">
        <v>24</v>
      </c>
      <c r="F67">
        <v>65326</v>
      </c>
      <c r="G67">
        <v>65545</v>
      </c>
      <c r="H67">
        <v>100.33524171080428</v>
      </c>
      <c r="I67">
        <v>96.542724183326698</v>
      </c>
      <c r="J67">
        <v>3.7925175274775853</v>
      </c>
    </row>
    <row r="68" spans="1:10" x14ac:dyDescent="0.35">
      <c r="A68">
        <v>13</v>
      </c>
      <c r="B68">
        <v>2019</v>
      </c>
      <c r="C68" t="s">
        <v>27</v>
      </c>
      <c r="D68" t="s">
        <v>30</v>
      </c>
      <c r="F68">
        <v>69000</v>
      </c>
      <c r="G68">
        <v>69080</v>
      </c>
      <c r="H68">
        <v>100.1159420289855</v>
      </c>
      <c r="I68">
        <v>99.986775362318838</v>
      </c>
      <c r="J68">
        <v>0.12916666666666288</v>
      </c>
    </row>
    <row r="69" spans="1:10" x14ac:dyDescent="0.35">
      <c r="A69">
        <v>13</v>
      </c>
      <c r="B69">
        <v>2019</v>
      </c>
      <c r="C69" t="s">
        <v>25</v>
      </c>
      <c r="D69" t="s">
        <v>29</v>
      </c>
      <c r="F69">
        <v>71008</v>
      </c>
      <c r="G69">
        <v>71029</v>
      </c>
      <c r="H69">
        <v>100.02957413249212</v>
      </c>
      <c r="I69">
        <v>99.464144885083371</v>
      </c>
      <c r="J69">
        <v>0.56542924740874412</v>
      </c>
    </row>
    <row r="70" spans="1:10" x14ac:dyDescent="0.35">
      <c r="A70">
        <v>13</v>
      </c>
      <c r="B70">
        <v>2019</v>
      </c>
      <c r="C70" t="s">
        <v>10</v>
      </c>
      <c r="D70" t="s">
        <v>26</v>
      </c>
      <c r="F70">
        <v>72220</v>
      </c>
      <c r="G70">
        <v>72025</v>
      </c>
      <c r="H70">
        <v>99.729991692052067</v>
      </c>
      <c r="I70">
        <v>99.408924120742185</v>
      </c>
      <c r="J70">
        <v>0.32106757130988228</v>
      </c>
    </row>
    <row r="71" spans="1:10" x14ac:dyDescent="0.35">
      <c r="A71">
        <v>13</v>
      </c>
      <c r="B71">
        <v>2019</v>
      </c>
      <c r="C71" t="s">
        <v>42</v>
      </c>
      <c r="D71" t="s">
        <v>43</v>
      </c>
      <c r="F71">
        <v>73000</v>
      </c>
      <c r="G71">
        <v>71993</v>
      </c>
      <c r="H71">
        <v>98.620547945205487</v>
      </c>
      <c r="I71">
        <v>98.084075342465752</v>
      </c>
      <c r="J71">
        <v>0.53647260273973529</v>
      </c>
    </row>
    <row r="72" spans="1:10" x14ac:dyDescent="0.35">
      <c r="A72">
        <v>13</v>
      </c>
      <c r="B72">
        <v>2019</v>
      </c>
      <c r="C72" t="s">
        <v>22</v>
      </c>
      <c r="D72" t="s">
        <v>20</v>
      </c>
      <c r="F72">
        <v>76125</v>
      </c>
      <c r="G72">
        <v>74638</v>
      </c>
      <c r="H72">
        <v>98.04663382594417</v>
      </c>
      <c r="I72">
        <v>99.753201970443357</v>
      </c>
      <c r="J72">
        <v>-1.7065681444991867</v>
      </c>
    </row>
    <row r="73" spans="1:10" x14ac:dyDescent="0.35">
      <c r="A73">
        <v>13</v>
      </c>
      <c r="B73">
        <v>2019</v>
      </c>
      <c r="C73" t="s">
        <v>38</v>
      </c>
      <c r="D73" t="s">
        <v>33</v>
      </c>
      <c r="F73">
        <v>92500</v>
      </c>
      <c r="G73">
        <v>90445</v>
      </c>
      <c r="H73">
        <v>97.778378378378378</v>
      </c>
      <c r="I73">
        <v>98.301621621621621</v>
      </c>
      <c r="J73">
        <v>-0.52324324324324323</v>
      </c>
    </row>
    <row r="74" spans="1:10" x14ac:dyDescent="0.35">
      <c r="A74">
        <v>13</v>
      </c>
      <c r="B74">
        <v>2019</v>
      </c>
      <c r="C74" t="s">
        <v>21</v>
      </c>
      <c r="D74" t="s">
        <v>18</v>
      </c>
      <c r="F74">
        <v>76416</v>
      </c>
      <c r="G74">
        <v>73548</v>
      </c>
      <c r="H74">
        <v>96.246859296482413</v>
      </c>
      <c r="I74">
        <v>96.138734034757121</v>
      </c>
      <c r="J74">
        <v>0.10812526172529147</v>
      </c>
    </row>
    <row r="75" spans="1:10" x14ac:dyDescent="0.35">
      <c r="A75">
        <v>13</v>
      </c>
      <c r="B75">
        <v>2019</v>
      </c>
      <c r="C75" t="s">
        <v>28</v>
      </c>
      <c r="D75" t="s">
        <v>13</v>
      </c>
      <c r="F75">
        <v>63400</v>
      </c>
      <c r="G75">
        <v>60944</v>
      </c>
      <c r="H75">
        <v>96.126182965299691</v>
      </c>
      <c r="I75">
        <v>96.724369085173507</v>
      </c>
      <c r="J75">
        <v>-0.59818611987381587</v>
      </c>
    </row>
    <row r="76" spans="1:10" x14ac:dyDescent="0.35">
      <c r="A76">
        <v>13</v>
      </c>
      <c r="B76">
        <v>2019</v>
      </c>
      <c r="C76" t="s">
        <v>16</v>
      </c>
      <c r="D76" t="s">
        <v>34</v>
      </c>
      <c r="F76">
        <v>75523</v>
      </c>
      <c r="G76">
        <v>71504</v>
      </c>
      <c r="H76">
        <v>94.678442328826989</v>
      </c>
      <c r="I76">
        <v>95.627325450525007</v>
      </c>
      <c r="J76">
        <v>-0.94888312169801736</v>
      </c>
    </row>
    <row r="77" spans="1:10" x14ac:dyDescent="0.35">
      <c r="A77">
        <v>13</v>
      </c>
      <c r="B77">
        <v>2019</v>
      </c>
      <c r="C77" t="s">
        <v>37</v>
      </c>
      <c r="D77" t="s">
        <v>41</v>
      </c>
      <c r="F77">
        <v>82500</v>
      </c>
      <c r="G77">
        <v>75950</v>
      </c>
      <c r="H77">
        <v>92.060606060606062</v>
      </c>
      <c r="I77">
        <v>90.50242424242424</v>
      </c>
      <c r="J77">
        <v>1.5581818181818221</v>
      </c>
    </row>
    <row r="78" spans="1:10" x14ac:dyDescent="0.35">
      <c r="A78">
        <v>13</v>
      </c>
      <c r="B78">
        <v>2019</v>
      </c>
      <c r="C78" t="s">
        <v>39</v>
      </c>
      <c r="D78" t="s">
        <v>23</v>
      </c>
      <c r="F78">
        <v>68400</v>
      </c>
      <c r="G78">
        <v>62157</v>
      </c>
      <c r="H78">
        <v>90.872807017543849</v>
      </c>
      <c r="I78">
        <v>90.989766081871352</v>
      </c>
      <c r="J78">
        <v>-0.11695906432750292</v>
      </c>
    </row>
    <row r="79" spans="1:10" x14ac:dyDescent="0.35">
      <c r="A79">
        <v>13</v>
      </c>
      <c r="B79">
        <v>2019</v>
      </c>
      <c r="C79" t="s">
        <v>9</v>
      </c>
      <c r="D79" t="s">
        <v>15</v>
      </c>
      <c r="F79">
        <v>69132</v>
      </c>
      <c r="G79">
        <v>62633</v>
      </c>
      <c r="H79">
        <v>90.599143667187406</v>
      </c>
      <c r="I79">
        <v>86.772923020970239</v>
      </c>
      <c r="J79">
        <v>3.8262206462171662</v>
      </c>
    </row>
    <row r="80" spans="1:10" x14ac:dyDescent="0.35">
      <c r="A80">
        <v>13</v>
      </c>
      <c r="B80">
        <v>2019</v>
      </c>
      <c r="C80" t="s">
        <v>40</v>
      </c>
      <c r="D80" t="s">
        <v>31</v>
      </c>
      <c r="F80">
        <v>67000</v>
      </c>
      <c r="G80">
        <v>60361</v>
      </c>
      <c r="H80">
        <v>90.091044776119404</v>
      </c>
      <c r="I80">
        <v>91.210074626865662</v>
      </c>
      <c r="J80">
        <v>-1.1190298507462586</v>
      </c>
    </row>
    <row r="81" spans="1:10" x14ac:dyDescent="0.35">
      <c r="A81">
        <v>13</v>
      </c>
      <c r="B81">
        <v>2019</v>
      </c>
      <c r="C81" t="s">
        <v>14</v>
      </c>
      <c r="D81" t="s">
        <v>36</v>
      </c>
      <c r="F81">
        <v>65515</v>
      </c>
      <c r="G81">
        <v>39804</v>
      </c>
      <c r="H81">
        <v>60.755552163626646</v>
      </c>
      <c r="I81">
        <v>72.012516217660078</v>
      </c>
      <c r="J81">
        <v>-11.256964054033432</v>
      </c>
    </row>
    <row r="82" spans="1:10" x14ac:dyDescent="0.35">
      <c r="A82">
        <v>12</v>
      </c>
      <c r="B82">
        <v>2019</v>
      </c>
      <c r="C82" t="s">
        <v>24</v>
      </c>
      <c r="D82" t="s">
        <v>27</v>
      </c>
      <c r="F82">
        <v>69596</v>
      </c>
      <c r="G82">
        <v>69796</v>
      </c>
      <c r="H82">
        <v>100.2873728375194</v>
      </c>
      <c r="I82">
        <v>100.26941203517443</v>
      </c>
      <c r="J82">
        <v>1.7960802344973104E-2</v>
      </c>
    </row>
    <row r="83" spans="1:10" x14ac:dyDescent="0.35">
      <c r="A83">
        <v>12</v>
      </c>
      <c r="B83">
        <v>2019</v>
      </c>
      <c r="C83" t="s">
        <v>19</v>
      </c>
      <c r="D83" t="s">
        <v>37</v>
      </c>
      <c r="F83">
        <v>61500</v>
      </c>
      <c r="G83">
        <v>61581</v>
      </c>
      <c r="H83">
        <v>100.13170731707316</v>
      </c>
      <c r="I83">
        <v>100.67723577235772</v>
      </c>
      <c r="J83">
        <v>-0.54552845528455407</v>
      </c>
    </row>
    <row r="84" spans="1:10" x14ac:dyDescent="0.35">
      <c r="A84">
        <v>12</v>
      </c>
      <c r="B84">
        <v>2019</v>
      </c>
      <c r="C84" t="s">
        <v>43</v>
      </c>
      <c r="D84" t="s">
        <v>16</v>
      </c>
      <c r="F84">
        <v>73208</v>
      </c>
      <c r="G84">
        <v>73068</v>
      </c>
      <c r="H84">
        <v>99.808764069500597</v>
      </c>
      <c r="I84">
        <v>99.828570648016608</v>
      </c>
      <c r="J84">
        <v>-1.9806578516011086E-2</v>
      </c>
    </row>
    <row r="85" spans="1:10" x14ac:dyDescent="0.35">
      <c r="A85">
        <v>12</v>
      </c>
      <c r="B85">
        <v>2019</v>
      </c>
      <c r="C85" t="s">
        <v>29</v>
      </c>
      <c r="D85" t="s">
        <v>41</v>
      </c>
      <c r="F85">
        <v>71750</v>
      </c>
      <c r="G85">
        <v>71500</v>
      </c>
      <c r="H85">
        <v>99.651567944250871</v>
      </c>
      <c r="I85">
        <v>97.986585365853657</v>
      </c>
      <c r="J85">
        <v>1.6649825783972148</v>
      </c>
    </row>
    <row r="86" spans="1:10" x14ac:dyDescent="0.35">
      <c r="A86">
        <v>12</v>
      </c>
      <c r="B86">
        <v>2019</v>
      </c>
      <c r="C86" t="s">
        <v>10</v>
      </c>
      <c r="D86" t="s">
        <v>40</v>
      </c>
      <c r="F86">
        <v>72220</v>
      </c>
      <c r="G86">
        <v>71727</v>
      </c>
      <c r="H86">
        <v>99.317363611188043</v>
      </c>
      <c r="I86">
        <v>99.408924120742185</v>
      </c>
      <c r="J86">
        <v>-9.15605095541423E-2</v>
      </c>
    </row>
    <row r="87" spans="1:10" x14ac:dyDescent="0.35">
      <c r="A87">
        <v>12</v>
      </c>
      <c r="B87">
        <v>2019</v>
      </c>
      <c r="C87" t="s">
        <v>23</v>
      </c>
      <c r="D87" t="s">
        <v>35</v>
      </c>
      <c r="F87">
        <v>67895</v>
      </c>
      <c r="G87">
        <v>67431</v>
      </c>
      <c r="H87">
        <v>99.316591796155834</v>
      </c>
      <c r="I87">
        <v>99.316591796155834</v>
      </c>
      <c r="J87">
        <v>0</v>
      </c>
    </row>
    <row r="88" spans="1:10" x14ac:dyDescent="0.35">
      <c r="A88">
        <v>12</v>
      </c>
      <c r="B88">
        <v>2019</v>
      </c>
      <c r="C88" t="s">
        <v>26</v>
      </c>
      <c r="D88" t="s">
        <v>38</v>
      </c>
      <c r="F88">
        <v>66829</v>
      </c>
      <c r="G88">
        <v>65878</v>
      </c>
      <c r="H88">
        <v>98.576965090005828</v>
      </c>
      <c r="I88">
        <v>98.576965090005828</v>
      </c>
      <c r="J88">
        <v>0</v>
      </c>
    </row>
    <row r="89" spans="1:10" x14ac:dyDescent="0.35">
      <c r="A89">
        <v>12</v>
      </c>
      <c r="B89">
        <v>2019</v>
      </c>
      <c r="C89" t="s">
        <v>42</v>
      </c>
      <c r="D89" t="s">
        <v>15</v>
      </c>
      <c r="F89">
        <v>73000</v>
      </c>
      <c r="G89">
        <v>71463</v>
      </c>
      <c r="H89">
        <v>97.894520547945206</v>
      </c>
      <c r="I89">
        <v>98.084075342465752</v>
      </c>
      <c r="J89">
        <v>-0.18955479452054647</v>
      </c>
    </row>
    <row r="90" spans="1:10" x14ac:dyDescent="0.35">
      <c r="A90">
        <v>12</v>
      </c>
      <c r="B90">
        <v>2019</v>
      </c>
      <c r="C90" t="s">
        <v>36</v>
      </c>
      <c r="D90" t="s">
        <v>18</v>
      </c>
      <c r="F90">
        <v>82500</v>
      </c>
      <c r="G90">
        <v>78523</v>
      </c>
      <c r="H90">
        <v>95.179393939393947</v>
      </c>
      <c r="I90">
        <v>95.179393939393947</v>
      </c>
      <c r="J90">
        <v>0</v>
      </c>
    </row>
    <row r="91" spans="1:10" x14ac:dyDescent="0.35">
      <c r="A91">
        <v>12</v>
      </c>
      <c r="B91">
        <v>2019</v>
      </c>
      <c r="C91" t="s">
        <v>33</v>
      </c>
      <c r="D91" t="s">
        <v>22</v>
      </c>
      <c r="F91">
        <v>71608</v>
      </c>
      <c r="G91">
        <v>67338</v>
      </c>
      <c r="H91">
        <v>94.0369791084795</v>
      </c>
      <c r="I91">
        <v>96.133288180091611</v>
      </c>
      <c r="J91">
        <v>-2.0963090716121116</v>
      </c>
    </row>
    <row r="92" spans="1:10" x14ac:dyDescent="0.35">
      <c r="A92">
        <v>12</v>
      </c>
      <c r="B92">
        <v>2019</v>
      </c>
      <c r="C92" t="s">
        <v>13</v>
      </c>
      <c r="D92" t="s">
        <v>25</v>
      </c>
      <c r="F92">
        <v>77500</v>
      </c>
      <c r="G92">
        <v>72409</v>
      </c>
      <c r="H92">
        <v>93.43096774193549</v>
      </c>
      <c r="I92">
        <v>91.908755760368663</v>
      </c>
      <c r="J92">
        <v>1.5222119815668265</v>
      </c>
    </row>
    <row r="93" spans="1:10" x14ac:dyDescent="0.35">
      <c r="A93">
        <v>12</v>
      </c>
      <c r="B93">
        <v>2019</v>
      </c>
      <c r="C93" t="s">
        <v>31</v>
      </c>
      <c r="D93" t="s">
        <v>9</v>
      </c>
      <c r="F93">
        <v>69143</v>
      </c>
      <c r="G93">
        <v>60926</v>
      </c>
      <c r="H93">
        <v>88.115933644765192</v>
      </c>
      <c r="I93">
        <v>93.29830930101383</v>
      </c>
      <c r="J93">
        <v>-5.1823756562486381</v>
      </c>
    </row>
    <row r="94" spans="1:10" x14ac:dyDescent="0.35">
      <c r="A94">
        <v>12</v>
      </c>
      <c r="B94">
        <v>2019</v>
      </c>
      <c r="C94" t="s">
        <v>14</v>
      </c>
      <c r="D94" t="s">
        <v>39</v>
      </c>
      <c r="F94">
        <v>65515</v>
      </c>
      <c r="G94">
        <v>47423</v>
      </c>
      <c r="H94">
        <v>72.384950011447756</v>
      </c>
      <c r="I94">
        <v>72.012516217660078</v>
      </c>
      <c r="J94">
        <v>0.37243379378767827</v>
      </c>
    </row>
    <row r="95" spans="1:10" x14ac:dyDescent="0.35">
      <c r="A95">
        <v>12</v>
      </c>
      <c r="B95">
        <v>2019</v>
      </c>
      <c r="C95" t="s">
        <v>34</v>
      </c>
      <c r="D95" t="s">
        <v>32</v>
      </c>
      <c r="F95">
        <v>82000</v>
      </c>
      <c r="G95">
        <v>57754</v>
      </c>
      <c r="H95">
        <v>70.431707317073162</v>
      </c>
      <c r="I95">
        <v>79.863719512195118</v>
      </c>
      <c r="J95">
        <v>-9.4320121951219562</v>
      </c>
    </row>
    <row r="96" spans="1:10" x14ac:dyDescent="0.35">
      <c r="A96">
        <v>11</v>
      </c>
      <c r="B96">
        <v>2019</v>
      </c>
      <c r="C96" t="s">
        <v>20</v>
      </c>
      <c r="D96" t="s">
        <v>21</v>
      </c>
      <c r="E96" t="s">
        <v>11</v>
      </c>
      <c r="F96">
        <v>27000</v>
      </c>
      <c r="G96">
        <v>76252</v>
      </c>
      <c r="H96">
        <v>282.4148148148148</v>
      </c>
      <c r="I96">
        <v>94.050264550264558</v>
      </c>
      <c r="J96">
        <v>188.36455026455025</v>
      </c>
    </row>
    <row r="97" spans="1:10" x14ac:dyDescent="0.35">
      <c r="A97">
        <v>11</v>
      </c>
      <c r="B97">
        <v>2019</v>
      </c>
      <c r="C97" t="s">
        <v>30</v>
      </c>
      <c r="D97" t="s">
        <v>22</v>
      </c>
      <c r="F97">
        <v>66655</v>
      </c>
      <c r="G97">
        <v>66883</v>
      </c>
      <c r="H97">
        <v>100.34205986047557</v>
      </c>
      <c r="I97">
        <v>100.29142599954992</v>
      </c>
      <c r="J97">
        <v>5.0633860925657359E-2</v>
      </c>
    </row>
    <row r="98" spans="1:10" x14ac:dyDescent="0.35">
      <c r="A98">
        <v>11</v>
      </c>
      <c r="B98">
        <v>2019</v>
      </c>
      <c r="C98" t="s">
        <v>24</v>
      </c>
      <c r="D98" t="s">
        <v>26</v>
      </c>
      <c r="F98">
        <v>69596</v>
      </c>
      <c r="G98">
        <v>69796</v>
      </c>
      <c r="H98">
        <v>100.2873728375194</v>
      </c>
      <c r="I98">
        <v>100.26941203517443</v>
      </c>
      <c r="J98">
        <v>1.7960802344973104E-2</v>
      </c>
    </row>
    <row r="99" spans="1:10" x14ac:dyDescent="0.35">
      <c r="A99">
        <v>11</v>
      </c>
      <c r="B99">
        <v>2019</v>
      </c>
      <c r="C99" t="s">
        <v>25</v>
      </c>
      <c r="D99" t="s">
        <v>10</v>
      </c>
      <c r="F99">
        <v>71008</v>
      </c>
      <c r="G99">
        <v>70731</v>
      </c>
      <c r="H99">
        <v>99.609903109508792</v>
      </c>
      <c r="I99">
        <v>99.464144885083371</v>
      </c>
      <c r="J99">
        <v>0.14575822442542119</v>
      </c>
    </row>
    <row r="100" spans="1:10" x14ac:dyDescent="0.35">
      <c r="A100">
        <v>11</v>
      </c>
      <c r="B100">
        <v>2019</v>
      </c>
      <c r="C100" t="s">
        <v>23</v>
      </c>
      <c r="D100" t="s">
        <v>39</v>
      </c>
      <c r="F100">
        <v>67895</v>
      </c>
      <c r="G100">
        <v>67431</v>
      </c>
      <c r="H100">
        <v>99.316591796155834</v>
      </c>
      <c r="I100">
        <v>99.316591796155834</v>
      </c>
      <c r="J100">
        <v>0</v>
      </c>
    </row>
    <row r="101" spans="1:10" x14ac:dyDescent="0.35">
      <c r="A101">
        <v>11</v>
      </c>
      <c r="B101">
        <v>2019</v>
      </c>
      <c r="C101" t="s">
        <v>35</v>
      </c>
      <c r="D101" t="s">
        <v>33</v>
      </c>
      <c r="F101">
        <v>65326</v>
      </c>
      <c r="G101">
        <v>64187</v>
      </c>
      <c r="H101">
        <v>98.256436947004261</v>
      </c>
      <c r="I101">
        <v>96.542724183326698</v>
      </c>
      <c r="J101">
        <v>1.7137127636775631</v>
      </c>
    </row>
    <row r="102" spans="1:10" x14ac:dyDescent="0.35">
      <c r="A102">
        <v>11</v>
      </c>
      <c r="B102">
        <v>2019</v>
      </c>
      <c r="C102" t="s">
        <v>16</v>
      </c>
      <c r="D102" t="s">
        <v>42</v>
      </c>
      <c r="F102">
        <v>75523</v>
      </c>
      <c r="G102">
        <v>73106</v>
      </c>
      <c r="H102">
        <v>96.799650437615028</v>
      </c>
      <c r="I102">
        <v>95.627325450525007</v>
      </c>
      <c r="J102">
        <v>1.1723249870900219</v>
      </c>
    </row>
    <row r="103" spans="1:10" x14ac:dyDescent="0.35">
      <c r="A103">
        <v>11</v>
      </c>
      <c r="B103">
        <v>2019</v>
      </c>
      <c r="C103" t="s">
        <v>29</v>
      </c>
      <c r="D103" t="s">
        <v>28</v>
      </c>
      <c r="F103">
        <v>71750</v>
      </c>
      <c r="G103">
        <v>69419</v>
      </c>
      <c r="H103">
        <v>96.751219512195121</v>
      </c>
      <c r="I103">
        <v>97.986585365853657</v>
      </c>
      <c r="J103">
        <v>-1.2353658536585357</v>
      </c>
    </row>
    <row r="104" spans="1:10" x14ac:dyDescent="0.35">
      <c r="A104">
        <v>11</v>
      </c>
      <c r="B104">
        <v>2019</v>
      </c>
      <c r="C104" t="s">
        <v>32</v>
      </c>
      <c r="D104" t="s">
        <v>38</v>
      </c>
      <c r="F104">
        <v>65000</v>
      </c>
      <c r="G104">
        <v>61801</v>
      </c>
      <c r="H104">
        <v>95.078461538461539</v>
      </c>
      <c r="I104">
        <v>94.372500000000002</v>
      </c>
      <c r="J104">
        <v>0.70596153846153697</v>
      </c>
    </row>
    <row r="105" spans="1:10" x14ac:dyDescent="0.35">
      <c r="A105">
        <v>11</v>
      </c>
      <c r="B105">
        <v>2019</v>
      </c>
      <c r="C105" t="s">
        <v>40</v>
      </c>
      <c r="D105" t="s">
        <v>9</v>
      </c>
      <c r="F105">
        <v>67000</v>
      </c>
      <c r="G105">
        <v>61986</v>
      </c>
      <c r="H105">
        <v>92.516417910447757</v>
      </c>
      <c r="I105">
        <v>91.210074626865662</v>
      </c>
      <c r="J105">
        <v>1.3063432835820947</v>
      </c>
    </row>
    <row r="106" spans="1:10" x14ac:dyDescent="0.35">
      <c r="A106">
        <v>11</v>
      </c>
      <c r="B106">
        <v>2019</v>
      </c>
      <c r="C106" t="s">
        <v>18</v>
      </c>
      <c r="D106" t="s">
        <v>14</v>
      </c>
      <c r="F106">
        <v>56603</v>
      </c>
      <c r="G106">
        <v>51921</v>
      </c>
      <c r="H106">
        <v>91.72835362083282</v>
      </c>
      <c r="I106">
        <v>92.839097372425996</v>
      </c>
      <c r="J106">
        <v>-1.1107437515931764</v>
      </c>
    </row>
    <row r="107" spans="1:10" x14ac:dyDescent="0.35">
      <c r="A107">
        <v>11</v>
      </c>
      <c r="B107">
        <v>2019</v>
      </c>
      <c r="C107" t="s">
        <v>13</v>
      </c>
      <c r="D107" t="s">
        <v>19</v>
      </c>
      <c r="F107">
        <v>77500</v>
      </c>
      <c r="G107">
        <v>70758</v>
      </c>
      <c r="H107">
        <v>91.300645161290333</v>
      </c>
      <c r="I107">
        <v>91.908755760368663</v>
      </c>
      <c r="J107">
        <v>-0.60811059907832998</v>
      </c>
    </row>
    <row r="108" spans="1:10" x14ac:dyDescent="0.35">
      <c r="A108">
        <v>11</v>
      </c>
      <c r="B108">
        <v>2019</v>
      </c>
      <c r="C108" t="s">
        <v>15</v>
      </c>
      <c r="D108" t="s">
        <v>43</v>
      </c>
      <c r="F108">
        <v>65890</v>
      </c>
      <c r="G108">
        <v>54333</v>
      </c>
      <c r="H108">
        <v>82.460160874184254</v>
      </c>
      <c r="I108">
        <v>76.990221798235154</v>
      </c>
      <c r="J108">
        <v>5.4699390759490996</v>
      </c>
    </row>
    <row r="109" spans="1:10" x14ac:dyDescent="0.35">
      <c r="A109">
        <v>11</v>
      </c>
      <c r="B109">
        <v>2019</v>
      </c>
      <c r="C109" t="s">
        <v>34</v>
      </c>
      <c r="D109" t="s">
        <v>36</v>
      </c>
      <c r="F109">
        <v>82000</v>
      </c>
      <c r="G109">
        <v>56426</v>
      </c>
      <c r="H109">
        <v>68.81219512195122</v>
      </c>
      <c r="I109">
        <v>79.863719512195118</v>
      </c>
      <c r="J109">
        <v>-11.051524390243898</v>
      </c>
    </row>
    <row r="110" spans="1:10" x14ac:dyDescent="0.35">
      <c r="A110">
        <v>10</v>
      </c>
      <c r="B110">
        <v>2019</v>
      </c>
      <c r="C110" t="s">
        <v>19</v>
      </c>
      <c r="D110" t="s">
        <v>32</v>
      </c>
      <c r="F110">
        <v>61500</v>
      </c>
      <c r="G110">
        <v>61758</v>
      </c>
      <c r="H110">
        <v>100.41951219512195</v>
      </c>
      <c r="I110">
        <v>100.67723577235772</v>
      </c>
      <c r="J110">
        <v>-0.25772357723576533</v>
      </c>
    </row>
    <row r="111" spans="1:10" x14ac:dyDescent="0.35">
      <c r="A111">
        <v>10</v>
      </c>
      <c r="B111">
        <v>2019</v>
      </c>
      <c r="C111" t="s">
        <v>43</v>
      </c>
      <c r="D111" t="s">
        <v>42</v>
      </c>
      <c r="F111">
        <v>73208</v>
      </c>
      <c r="G111">
        <v>73283</v>
      </c>
      <c r="H111">
        <v>100.1024478199104</v>
      </c>
      <c r="I111">
        <v>99.828570648016608</v>
      </c>
      <c r="J111">
        <v>0.27387717189378691</v>
      </c>
    </row>
    <row r="112" spans="1:10" x14ac:dyDescent="0.35">
      <c r="A112">
        <v>10</v>
      </c>
      <c r="B112">
        <v>2019</v>
      </c>
      <c r="C112" t="s">
        <v>31</v>
      </c>
      <c r="D112" t="s">
        <v>21</v>
      </c>
      <c r="F112">
        <v>69143</v>
      </c>
      <c r="G112">
        <v>68864</v>
      </c>
      <c r="H112">
        <v>99.596488437007352</v>
      </c>
      <c r="I112">
        <v>93.29830930101383</v>
      </c>
      <c r="J112">
        <v>6.2981791359935215</v>
      </c>
    </row>
    <row r="113" spans="1:10" x14ac:dyDescent="0.35">
      <c r="A113">
        <v>10</v>
      </c>
      <c r="B113">
        <v>2019</v>
      </c>
      <c r="C113" t="s">
        <v>29</v>
      </c>
      <c r="D113" t="s">
        <v>27</v>
      </c>
      <c r="F113">
        <v>71750</v>
      </c>
      <c r="G113">
        <v>71404</v>
      </c>
      <c r="H113">
        <v>99.517770034843196</v>
      </c>
      <c r="I113">
        <v>97.986585365853657</v>
      </c>
      <c r="J113">
        <v>1.531184668989539</v>
      </c>
    </row>
    <row r="114" spans="1:10" x14ac:dyDescent="0.35">
      <c r="A114">
        <v>10</v>
      </c>
      <c r="B114">
        <v>2019</v>
      </c>
      <c r="C114" t="s">
        <v>23</v>
      </c>
      <c r="D114" t="s">
        <v>33</v>
      </c>
      <c r="F114">
        <v>67895</v>
      </c>
      <c r="G114">
        <v>67431</v>
      </c>
      <c r="H114">
        <v>99.316591796155834</v>
      </c>
      <c r="I114">
        <v>99.316591796155834</v>
      </c>
      <c r="J114">
        <v>0</v>
      </c>
    </row>
    <row r="115" spans="1:10" x14ac:dyDescent="0.35">
      <c r="A115">
        <v>10</v>
      </c>
      <c r="B115">
        <v>2019</v>
      </c>
      <c r="C115" t="s">
        <v>38</v>
      </c>
      <c r="D115" t="s">
        <v>30</v>
      </c>
      <c r="F115">
        <v>92500</v>
      </c>
      <c r="G115">
        <v>91188</v>
      </c>
      <c r="H115">
        <v>98.581621621621622</v>
      </c>
      <c r="I115">
        <v>98.301621621621621</v>
      </c>
      <c r="J115">
        <v>0.28000000000000114</v>
      </c>
    </row>
    <row r="116" spans="1:10" x14ac:dyDescent="0.35">
      <c r="A116">
        <v>10</v>
      </c>
      <c r="B116">
        <v>2019</v>
      </c>
      <c r="C116" t="s">
        <v>41</v>
      </c>
      <c r="D116" t="s">
        <v>16</v>
      </c>
      <c r="F116">
        <v>81441</v>
      </c>
      <c r="G116">
        <v>78090</v>
      </c>
      <c r="H116">
        <v>95.885364865362661</v>
      </c>
      <c r="I116">
        <v>95.584840559423384</v>
      </c>
      <c r="J116">
        <v>0.30052430593927681</v>
      </c>
    </row>
    <row r="117" spans="1:10" x14ac:dyDescent="0.35">
      <c r="A117">
        <v>10</v>
      </c>
      <c r="B117">
        <v>2019</v>
      </c>
      <c r="C117" t="s">
        <v>36</v>
      </c>
      <c r="D117" t="s">
        <v>37</v>
      </c>
      <c r="F117">
        <v>82500</v>
      </c>
      <c r="G117">
        <v>78523</v>
      </c>
      <c r="H117">
        <v>95.179393939393947</v>
      </c>
      <c r="I117">
        <v>95.179393939393947</v>
      </c>
      <c r="J117">
        <v>0</v>
      </c>
    </row>
    <row r="118" spans="1:10" x14ac:dyDescent="0.35">
      <c r="A118">
        <v>10</v>
      </c>
      <c r="B118">
        <v>2019</v>
      </c>
      <c r="C118" t="s">
        <v>39</v>
      </c>
      <c r="D118" t="s">
        <v>13</v>
      </c>
      <c r="F118">
        <v>68400</v>
      </c>
      <c r="G118">
        <v>63627</v>
      </c>
      <c r="H118">
        <v>93.021929824561397</v>
      </c>
      <c r="I118">
        <v>90.989766081871352</v>
      </c>
      <c r="J118">
        <v>2.0321637426900452</v>
      </c>
    </row>
    <row r="119" spans="1:10" x14ac:dyDescent="0.35">
      <c r="A119">
        <v>10</v>
      </c>
      <c r="B119">
        <v>2019</v>
      </c>
      <c r="C119" t="s">
        <v>18</v>
      </c>
      <c r="D119" t="s">
        <v>20</v>
      </c>
      <c r="F119">
        <v>56603</v>
      </c>
      <c r="G119">
        <v>51954</v>
      </c>
      <c r="H119">
        <v>91.786654417610364</v>
      </c>
      <c r="I119">
        <v>92.839097372425996</v>
      </c>
      <c r="J119">
        <v>-1.052442954815632</v>
      </c>
    </row>
    <row r="120" spans="1:10" x14ac:dyDescent="0.35">
      <c r="A120">
        <v>10</v>
      </c>
      <c r="B120">
        <v>2019</v>
      </c>
      <c r="C120" t="s">
        <v>40</v>
      </c>
      <c r="D120" t="s">
        <v>35</v>
      </c>
      <c r="F120">
        <v>67000</v>
      </c>
      <c r="G120">
        <v>60510</v>
      </c>
      <c r="H120">
        <v>90.31343283582089</v>
      </c>
      <c r="I120">
        <v>91.210074626865662</v>
      </c>
      <c r="J120">
        <v>-0.89664179104477171</v>
      </c>
    </row>
    <row r="121" spans="1:10" x14ac:dyDescent="0.35">
      <c r="A121">
        <v>10</v>
      </c>
      <c r="B121">
        <v>2019</v>
      </c>
      <c r="C121" t="s">
        <v>14</v>
      </c>
      <c r="D121" t="s">
        <v>25</v>
      </c>
      <c r="F121">
        <v>65515</v>
      </c>
      <c r="G121">
        <v>45918</v>
      </c>
      <c r="H121">
        <v>70.087766160421268</v>
      </c>
      <c r="I121">
        <v>72.012516217660078</v>
      </c>
      <c r="J121">
        <v>-1.9247500572388105</v>
      </c>
    </row>
    <row r="122" spans="1:10" x14ac:dyDescent="0.35">
      <c r="A122">
        <v>10</v>
      </c>
      <c r="B122">
        <v>2019</v>
      </c>
      <c r="C122" t="s">
        <v>15</v>
      </c>
      <c r="D122" t="s">
        <v>28</v>
      </c>
      <c r="F122">
        <v>65890</v>
      </c>
      <c r="G122">
        <v>40038</v>
      </c>
      <c r="H122">
        <v>60.764911215662465</v>
      </c>
      <c r="I122">
        <v>76.990221798235154</v>
      </c>
      <c r="J122">
        <v>-16.225310582572689</v>
      </c>
    </row>
    <row r="123" spans="1:10" x14ac:dyDescent="0.35">
      <c r="A123">
        <v>9</v>
      </c>
      <c r="B123">
        <v>2019</v>
      </c>
      <c r="C123" t="s">
        <v>9</v>
      </c>
      <c r="D123" t="s">
        <v>10</v>
      </c>
      <c r="E123" t="s">
        <v>11</v>
      </c>
      <c r="F123">
        <v>69132</v>
      </c>
      <c r="G123">
        <v>84771</v>
      </c>
      <c r="H123">
        <v>122.62194063530639</v>
      </c>
      <c r="I123">
        <v>86.772923020970239</v>
      </c>
      <c r="J123">
        <v>35.849017614336148</v>
      </c>
    </row>
    <row r="124" spans="1:10" x14ac:dyDescent="0.35">
      <c r="A124">
        <v>9</v>
      </c>
      <c r="B124">
        <v>2019</v>
      </c>
      <c r="C124" t="s">
        <v>22</v>
      </c>
      <c r="D124" t="s">
        <v>23</v>
      </c>
      <c r="F124">
        <v>76125</v>
      </c>
      <c r="G124">
        <v>76743</v>
      </c>
      <c r="H124">
        <v>100.81182266009851</v>
      </c>
      <c r="I124">
        <v>99.753201970443357</v>
      </c>
      <c r="J124">
        <v>1.0586206896551573</v>
      </c>
    </row>
    <row r="125" spans="1:10" x14ac:dyDescent="0.35">
      <c r="A125">
        <v>9</v>
      </c>
      <c r="B125">
        <v>2019</v>
      </c>
      <c r="C125" t="s">
        <v>24</v>
      </c>
      <c r="D125" t="s">
        <v>19</v>
      </c>
      <c r="F125">
        <v>69596</v>
      </c>
      <c r="G125">
        <v>69796</v>
      </c>
      <c r="H125">
        <v>100.2873728375194</v>
      </c>
      <c r="I125">
        <v>100.26941203517443</v>
      </c>
      <c r="J125">
        <v>1.7960802344973104E-2</v>
      </c>
    </row>
    <row r="126" spans="1:10" x14ac:dyDescent="0.35">
      <c r="A126">
        <v>9</v>
      </c>
      <c r="B126">
        <v>2019</v>
      </c>
      <c r="C126" t="s">
        <v>25</v>
      </c>
      <c r="D126" t="s">
        <v>26</v>
      </c>
      <c r="F126">
        <v>71008</v>
      </c>
      <c r="G126">
        <v>71157</v>
      </c>
      <c r="H126">
        <v>100.20983551149168</v>
      </c>
      <c r="I126">
        <v>99.464144885083371</v>
      </c>
      <c r="J126">
        <v>0.74569062640830452</v>
      </c>
    </row>
    <row r="127" spans="1:10" x14ac:dyDescent="0.35">
      <c r="A127">
        <v>9</v>
      </c>
      <c r="B127">
        <v>2019</v>
      </c>
      <c r="C127" t="s">
        <v>27</v>
      </c>
      <c r="D127" t="s">
        <v>15</v>
      </c>
      <c r="F127">
        <v>69000</v>
      </c>
      <c r="G127">
        <v>68948</v>
      </c>
      <c r="H127">
        <v>99.924637681159425</v>
      </c>
      <c r="I127">
        <v>99.986775362318838</v>
      </c>
      <c r="J127">
        <v>-6.2137681159413205E-2</v>
      </c>
    </row>
    <row r="128" spans="1:10" x14ac:dyDescent="0.35">
      <c r="A128">
        <v>9</v>
      </c>
      <c r="B128">
        <v>2019</v>
      </c>
      <c r="C128" t="s">
        <v>21</v>
      </c>
      <c r="D128" t="s">
        <v>30</v>
      </c>
      <c r="F128">
        <v>76416</v>
      </c>
      <c r="G128">
        <v>73615</v>
      </c>
      <c r="H128">
        <v>96.334537269681746</v>
      </c>
      <c r="I128">
        <v>96.138734034757121</v>
      </c>
      <c r="J128">
        <v>0.19580323492462526</v>
      </c>
    </row>
    <row r="129" spans="1:10" x14ac:dyDescent="0.35">
      <c r="A129">
        <v>9</v>
      </c>
      <c r="B129">
        <v>2019</v>
      </c>
      <c r="C129" t="s">
        <v>28</v>
      </c>
      <c r="D129" t="s">
        <v>29</v>
      </c>
      <c r="F129">
        <v>63400</v>
      </c>
      <c r="G129">
        <v>60986</v>
      </c>
      <c r="H129">
        <v>96.19242902208201</v>
      </c>
      <c r="I129">
        <v>96.724369085173507</v>
      </c>
      <c r="J129">
        <v>-0.531940063091497</v>
      </c>
    </row>
    <row r="130" spans="1:10" x14ac:dyDescent="0.35">
      <c r="A130">
        <v>9</v>
      </c>
      <c r="B130">
        <v>2019</v>
      </c>
      <c r="C130" t="s">
        <v>16</v>
      </c>
      <c r="D130" t="s">
        <v>31</v>
      </c>
      <c r="F130">
        <v>75523</v>
      </c>
      <c r="G130">
        <v>72540</v>
      </c>
      <c r="H130">
        <v>96.05020986984097</v>
      </c>
      <c r="I130">
        <v>95.627325450525007</v>
      </c>
      <c r="J130">
        <v>0.4228844193159631</v>
      </c>
    </row>
    <row r="131" spans="1:10" x14ac:dyDescent="0.35">
      <c r="A131">
        <v>9</v>
      </c>
      <c r="B131">
        <v>2019</v>
      </c>
      <c r="C131" t="s">
        <v>33</v>
      </c>
      <c r="D131" t="s">
        <v>34</v>
      </c>
      <c r="F131">
        <v>71608</v>
      </c>
      <c r="G131">
        <v>67685</v>
      </c>
      <c r="H131">
        <v>94.521561836666294</v>
      </c>
      <c r="I131">
        <v>96.133288180091611</v>
      </c>
      <c r="J131">
        <v>-1.6117263434253175</v>
      </c>
    </row>
    <row r="132" spans="1:10" x14ac:dyDescent="0.35">
      <c r="A132">
        <v>9</v>
      </c>
      <c r="B132">
        <v>2019</v>
      </c>
      <c r="C132" t="s">
        <v>20</v>
      </c>
      <c r="D132" t="s">
        <v>41</v>
      </c>
      <c r="F132">
        <v>27000</v>
      </c>
      <c r="G132">
        <v>25435</v>
      </c>
      <c r="H132">
        <v>94.203703703703695</v>
      </c>
      <c r="I132">
        <v>94.050264550264558</v>
      </c>
      <c r="J132">
        <v>0.1534391534391375</v>
      </c>
    </row>
    <row r="133" spans="1:10" x14ac:dyDescent="0.35">
      <c r="A133">
        <v>9</v>
      </c>
      <c r="B133">
        <v>2019</v>
      </c>
      <c r="C133" t="s">
        <v>18</v>
      </c>
      <c r="D133" t="s">
        <v>32</v>
      </c>
      <c r="F133">
        <v>56603</v>
      </c>
      <c r="G133">
        <v>53318</v>
      </c>
      <c r="H133">
        <v>94.196420684416012</v>
      </c>
      <c r="I133">
        <v>92.839097372425996</v>
      </c>
      <c r="J133">
        <v>1.3573233119900152</v>
      </c>
    </row>
    <row r="134" spans="1:10" x14ac:dyDescent="0.35">
      <c r="A134">
        <v>9</v>
      </c>
      <c r="B134">
        <v>2019</v>
      </c>
      <c r="C134" t="s">
        <v>37</v>
      </c>
      <c r="D134" t="s">
        <v>38</v>
      </c>
      <c r="F134">
        <v>82500</v>
      </c>
      <c r="G134">
        <v>76107</v>
      </c>
      <c r="H134">
        <v>92.25090909090909</v>
      </c>
      <c r="I134">
        <v>90.50242424242424</v>
      </c>
      <c r="J134">
        <v>1.7484848484848499</v>
      </c>
    </row>
    <row r="135" spans="1:10" x14ac:dyDescent="0.35">
      <c r="A135">
        <v>9</v>
      </c>
      <c r="B135">
        <v>2019</v>
      </c>
      <c r="C135" t="s">
        <v>35</v>
      </c>
      <c r="D135" t="s">
        <v>36</v>
      </c>
      <c r="F135">
        <v>65326</v>
      </c>
      <c r="G135">
        <v>59229</v>
      </c>
      <c r="H135">
        <v>90.666809539846298</v>
      </c>
      <c r="I135">
        <v>96.542724183326698</v>
      </c>
      <c r="J135">
        <v>-5.8759146434803995</v>
      </c>
    </row>
    <row r="136" spans="1:10" x14ac:dyDescent="0.35">
      <c r="A136">
        <v>9</v>
      </c>
      <c r="B136">
        <v>2019</v>
      </c>
      <c r="C136" t="s">
        <v>39</v>
      </c>
      <c r="D136" t="s">
        <v>40</v>
      </c>
      <c r="F136">
        <v>68400</v>
      </c>
      <c r="G136">
        <v>61115</v>
      </c>
      <c r="H136">
        <v>89.349415204678365</v>
      </c>
      <c r="I136">
        <v>90.989766081871352</v>
      </c>
      <c r="J136">
        <v>-1.6403508771929864</v>
      </c>
    </row>
    <row r="137" spans="1:10" x14ac:dyDescent="0.35">
      <c r="A137">
        <v>8</v>
      </c>
      <c r="B137">
        <v>2019</v>
      </c>
      <c r="C137" t="s">
        <v>13</v>
      </c>
      <c r="D137" t="s">
        <v>14</v>
      </c>
      <c r="E137" t="s">
        <v>11</v>
      </c>
      <c r="F137">
        <v>77500</v>
      </c>
      <c r="G137">
        <v>83720</v>
      </c>
      <c r="H137">
        <v>108.02580645161291</v>
      </c>
      <c r="I137">
        <v>91.908755760368663</v>
      </c>
      <c r="J137">
        <v>16.117050691244245</v>
      </c>
    </row>
    <row r="138" spans="1:10" x14ac:dyDescent="0.35">
      <c r="A138">
        <v>8</v>
      </c>
      <c r="B138">
        <v>2019</v>
      </c>
      <c r="C138" t="s">
        <v>19</v>
      </c>
      <c r="D138" t="s">
        <v>20</v>
      </c>
      <c r="F138">
        <v>61500</v>
      </c>
      <c r="G138">
        <v>61632</v>
      </c>
      <c r="H138">
        <v>100.21463414634147</v>
      </c>
      <c r="I138">
        <v>100.67723577235772</v>
      </c>
      <c r="J138">
        <v>-0.46260162601625154</v>
      </c>
    </row>
    <row r="139" spans="1:10" x14ac:dyDescent="0.35">
      <c r="A139">
        <v>8</v>
      </c>
      <c r="B139">
        <v>2019</v>
      </c>
      <c r="C139" t="s">
        <v>30</v>
      </c>
      <c r="D139" t="s">
        <v>34</v>
      </c>
      <c r="F139">
        <v>66655</v>
      </c>
      <c r="G139">
        <v>66776</v>
      </c>
      <c r="H139">
        <v>100.18153176805941</v>
      </c>
      <c r="I139">
        <v>100.29142599954992</v>
      </c>
      <c r="J139">
        <v>-0.10989423149050026</v>
      </c>
    </row>
    <row r="140" spans="1:10" x14ac:dyDescent="0.35">
      <c r="A140">
        <v>8</v>
      </c>
      <c r="B140">
        <v>2019</v>
      </c>
      <c r="C140" t="s">
        <v>43</v>
      </c>
      <c r="D140" t="s">
        <v>28</v>
      </c>
      <c r="F140">
        <v>73208</v>
      </c>
      <c r="G140">
        <v>73064</v>
      </c>
      <c r="H140">
        <v>99.803300185772045</v>
      </c>
      <c r="I140">
        <v>99.828570648016608</v>
      </c>
      <c r="J140">
        <v>-2.5270462244563419E-2</v>
      </c>
    </row>
    <row r="141" spans="1:10" x14ac:dyDescent="0.35">
      <c r="A141">
        <v>8</v>
      </c>
      <c r="B141">
        <v>2019</v>
      </c>
      <c r="C141" t="s">
        <v>10</v>
      </c>
      <c r="D141" t="s">
        <v>18</v>
      </c>
      <c r="F141">
        <v>72220</v>
      </c>
      <c r="G141">
        <v>71893</v>
      </c>
      <c r="H141">
        <v>99.547216837441155</v>
      </c>
      <c r="I141">
        <v>99.408924120742185</v>
      </c>
      <c r="J141">
        <v>0.13829271669897025</v>
      </c>
    </row>
    <row r="142" spans="1:10" x14ac:dyDescent="0.35">
      <c r="A142">
        <v>8</v>
      </c>
      <c r="B142">
        <v>2019</v>
      </c>
      <c r="C142" t="s">
        <v>26</v>
      </c>
      <c r="D142" t="s">
        <v>23</v>
      </c>
      <c r="F142">
        <v>66829</v>
      </c>
      <c r="G142">
        <v>65878</v>
      </c>
      <c r="H142">
        <v>98.576965090005828</v>
      </c>
      <c r="I142">
        <v>98.576965090005828</v>
      </c>
      <c r="J142">
        <v>0</v>
      </c>
    </row>
    <row r="143" spans="1:10" x14ac:dyDescent="0.35">
      <c r="A143">
        <v>8</v>
      </c>
      <c r="B143">
        <v>2019</v>
      </c>
      <c r="C143" t="s">
        <v>42</v>
      </c>
      <c r="D143" t="s">
        <v>27</v>
      </c>
      <c r="F143">
        <v>73000</v>
      </c>
      <c r="G143">
        <v>71483</v>
      </c>
      <c r="H143">
        <v>97.921917808219177</v>
      </c>
      <c r="I143">
        <v>98.084075342465752</v>
      </c>
      <c r="J143">
        <v>-0.16215753424657464</v>
      </c>
    </row>
    <row r="144" spans="1:10" x14ac:dyDescent="0.35">
      <c r="A144">
        <v>8</v>
      </c>
      <c r="B144">
        <v>2019</v>
      </c>
      <c r="C144" t="s">
        <v>33</v>
      </c>
      <c r="D144" t="s">
        <v>24</v>
      </c>
      <c r="F144">
        <v>71608</v>
      </c>
      <c r="G144">
        <v>69435</v>
      </c>
      <c r="H144">
        <v>96.965422857781263</v>
      </c>
      <c r="I144">
        <v>96.133288180091611</v>
      </c>
      <c r="J144">
        <v>0.83213467768965188</v>
      </c>
    </row>
    <row r="145" spans="1:10" x14ac:dyDescent="0.35">
      <c r="A145">
        <v>8</v>
      </c>
      <c r="B145">
        <v>2019</v>
      </c>
      <c r="C145" t="s">
        <v>29</v>
      </c>
      <c r="D145" t="s">
        <v>16</v>
      </c>
      <c r="F145">
        <v>71750</v>
      </c>
      <c r="G145">
        <v>69083</v>
      </c>
      <c r="H145">
        <v>96.282926829268291</v>
      </c>
      <c r="I145">
        <v>97.986585365853657</v>
      </c>
      <c r="J145">
        <v>-1.7036585365853654</v>
      </c>
    </row>
    <row r="146" spans="1:10" x14ac:dyDescent="0.35">
      <c r="A146">
        <v>8</v>
      </c>
      <c r="B146">
        <v>2019</v>
      </c>
      <c r="C146" t="s">
        <v>21</v>
      </c>
      <c r="D146" t="s">
        <v>41</v>
      </c>
      <c r="F146">
        <v>76416</v>
      </c>
      <c r="G146">
        <v>73558</v>
      </c>
      <c r="H146">
        <v>96.25994556113902</v>
      </c>
      <c r="I146">
        <v>96.138734034757121</v>
      </c>
      <c r="J146">
        <v>0.12121152638189869</v>
      </c>
    </row>
    <row r="147" spans="1:10" x14ac:dyDescent="0.35">
      <c r="A147">
        <v>8</v>
      </c>
      <c r="B147">
        <v>2019</v>
      </c>
      <c r="C147" t="s">
        <v>40</v>
      </c>
      <c r="D147" t="s">
        <v>22</v>
      </c>
      <c r="F147">
        <v>67000</v>
      </c>
      <c r="G147">
        <v>61653</v>
      </c>
      <c r="H147">
        <v>92.019402985074635</v>
      </c>
      <c r="I147">
        <v>91.210074626865662</v>
      </c>
      <c r="J147">
        <v>0.80932835820897253</v>
      </c>
    </row>
    <row r="148" spans="1:10" x14ac:dyDescent="0.35">
      <c r="A148">
        <v>8</v>
      </c>
      <c r="B148">
        <v>2019</v>
      </c>
      <c r="C148" t="s">
        <v>32</v>
      </c>
      <c r="D148" t="s">
        <v>37</v>
      </c>
      <c r="F148">
        <v>65000</v>
      </c>
      <c r="G148">
        <v>58509</v>
      </c>
      <c r="H148">
        <v>90.01384615384616</v>
      </c>
      <c r="I148">
        <v>94.372500000000002</v>
      </c>
      <c r="J148">
        <v>-4.3586538461538424</v>
      </c>
    </row>
    <row r="149" spans="1:10" x14ac:dyDescent="0.35">
      <c r="A149">
        <v>8</v>
      </c>
      <c r="B149">
        <v>2019</v>
      </c>
      <c r="C149" t="s">
        <v>31</v>
      </c>
      <c r="D149" t="s">
        <v>15</v>
      </c>
      <c r="F149">
        <v>69143</v>
      </c>
      <c r="G149">
        <v>62073</v>
      </c>
      <c r="H149">
        <v>89.774814514846042</v>
      </c>
      <c r="I149">
        <v>93.29830930101383</v>
      </c>
      <c r="J149">
        <v>-3.5234947861677881</v>
      </c>
    </row>
    <row r="150" spans="1:10" x14ac:dyDescent="0.35">
      <c r="A150">
        <v>8</v>
      </c>
      <c r="B150">
        <v>2019</v>
      </c>
      <c r="C150" t="s">
        <v>39</v>
      </c>
      <c r="D150" t="s">
        <v>35</v>
      </c>
      <c r="F150">
        <v>68400</v>
      </c>
      <c r="G150">
        <v>59244</v>
      </c>
      <c r="H150">
        <v>86.614035087719301</v>
      </c>
      <c r="I150">
        <v>90.989766081871352</v>
      </c>
      <c r="J150">
        <v>-4.3757309941520504</v>
      </c>
    </row>
    <row r="151" spans="1:10" x14ac:dyDescent="0.35">
      <c r="A151">
        <v>8</v>
      </c>
      <c r="B151">
        <v>2019</v>
      </c>
      <c r="C151" t="s">
        <v>9</v>
      </c>
      <c r="D151" t="s">
        <v>36</v>
      </c>
      <c r="F151">
        <v>69132</v>
      </c>
      <c r="G151">
        <v>57833</v>
      </c>
      <c r="H151">
        <v>83.655904646184112</v>
      </c>
      <c r="I151">
        <v>86.772923020970239</v>
      </c>
      <c r="J151">
        <v>-3.1170183747861273</v>
      </c>
    </row>
    <row r="152" spans="1:10" x14ac:dyDescent="0.35">
      <c r="A152">
        <v>7</v>
      </c>
      <c r="B152">
        <v>2019</v>
      </c>
      <c r="C152" t="s">
        <v>19</v>
      </c>
      <c r="D152" t="s">
        <v>43</v>
      </c>
      <c r="F152">
        <v>61500</v>
      </c>
      <c r="G152">
        <v>62306</v>
      </c>
      <c r="H152">
        <v>101.31056910569104</v>
      </c>
      <c r="I152">
        <v>100.67723577235772</v>
      </c>
      <c r="J152">
        <v>0.63333333333332575</v>
      </c>
    </row>
    <row r="153" spans="1:10" x14ac:dyDescent="0.35">
      <c r="A153">
        <v>7</v>
      </c>
      <c r="B153">
        <v>2019</v>
      </c>
      <c r="C153" t="s">
        <v>22</v>
      </c>
      <c r="D153" t="s">
        <v>21</v>
      </c>
      <c r="F153">
        <v>76125</v>
      </c>
      <c r="G153">
        <v>76748</v>
      </c>
      <c r="H153">
        <v>100.8183908045977</v>
      </c>
      <c r="I153">
        <v>99.753201970443357</v>
      </c>
      <c r="J153">
        <v>1.0651888341543412</v>
      </c>
    </row>
    <row r="154" spans="1:10" x14ac:dyDescent="0.35">
      <c r="A154">
        <v>7</v>
      </c>
      <c r="B154">
        <v>2019</v>
      </c>
      <c r="C154" t="s">
        <v>27</v>
      </c>
      <c r="D154" t="s">
        <v>25</v>
      </c>
      <c r="F154">
        <v>69000</v>
      </c>
      <c r="G154">
        <v>69012</v>
      </c>
      <c r="H154">
        <v>100.01739130434784</v>
      </c>
      <c r="I154">
        <v>99.986775362318838</v>
      </c>
      <c r="J154">
        <v>3.061594202900153E-2</v>
      </c>
    </row>
    <row r="155" spans="1:10" x14ac:dyDescent="0.35">
      <c r="A155">
        <v>7</v>
      </c>
      <c r="B155">
        <v>2019</v>
      </c>
      <c r="C155" t="s">
        <v>38</v>
      </c>
      <c r="D155" t="s">
        <v>24</v>
      </c>
      <c r="F155">
        <v>92500</v>
      </c>
      <c r="G155">
        <v>91213</v>
      </c>
      <c r="H155">
        <v>98.608648648648639</v>
      </c>
      <c r="I155">
        <v>98.301621621621621</v>
      </c>
      <c r="J155">
        <v>0.30702702702701856</v>
      </c>
    </row>
    <row r="156" spans="1:10" x14ac:dyDescent="0.35">
      <c r="A156">
        <v>7</v>
      </c>
      <c r="B156">
        <v>2019</v>
      </c>
      <c r="C156" t="s">
        <v>42</v>
      </c>
      <c r="D156" t="s">
        <v>13</v>
      </c>
      <c r="F156">
        <v>73000</v>
      </c>
      <c r="G156">
        <v>71856</v>
      </c>
      <c r="H156">
        <v>98.432876712328763</v>
      </c>
      <c r="I156">
        <v>98.084075342465752</v>
      </c>
      <c r="J156">
        <v>0.34880136986301125</v>
      </c>
    </row>
    <row r="157" spans="1:10" x14ac:dyDescent="0.35">
      <c r="A157">
        <v>7</v>
      </c>
      <c r="B157">
        <v>2019</v>
      </c>
      <c r="C157" t="s">
        <v>41</v>
      </c>
      <c r="D157" t="s">
        <v>18</v>
      </c>
      <c r="F157">
        <v>81441</v>
      </c>
      <c r="G157">
        <v>78160</v>
      </c>
      <c r="H157">
        <v>95.971316658685424</v>
      </c>
      <c r="I157">
        <v>95.584840559423384</v>
      </c>
      <c r="J157">
        <v>0.38647609926204041</v>
      </c>
    </row>
    <row r="158" spans="1:10" x14ac:dyDescent="0.35">
      <c r="A158">
        <v>7</v>
      </c>
      <c r="B158">
        <v>2019</v>
      </c>
      <c r="C158" t="s">
        <v>33</v>
      </c>
      <c r="D158" t="s">
        <v>35</v>
      </c>
      <c r="F158">
        <v>71608</v>
      </c>
      <c r="G158">
        <v>68340</v>
      </c>
      <c r="H158">
        <v>95.436264104569318</v>
      </c>
      <c r="I158">
        <v>96.133288180091611</v>
      </c>
      <c r="J158">
        <v>-0.69702407552229317</v>
      </c>
    </row>
    <row r="159" spans="1:10" x14ac:dyDescent="0.35">
      <c r="A159">
        <v>7</v>
      </c>
      <c r="B159">
        <v>2019</v>
      </c>
      <c r="C159" t="s">
        <v>36</v>
      </c>
      <c r="D159" t="s">
        <v>26</v>
      </c>
      <c r="F159">
        <v>82500</v>
      </c>
      <c r="G159">
        <v>78523</v>
      </c>
      <c r="H159">
        <v>95.179393939393947</v>
      </c>
      <c r="I159">
        <v>95.179393939393947</v>
      </c>
      <c r="J159">
        <v>0</v>
      </c>
    </row>
    <row r="160" spans="1:10" x14ac:dyDescent="0.35">
      <c r="A160">
        <v>7</v>
      </c>
      <c r="B160">
        <v>2019</v>
      </c>
      <c r="C160" t="s">
        <v>32</v>
      </c>
      <c r="D160" t="s">
        <v>30</v>
      </c>
      <c r="F160">
        <v>65000</v>
      </c>
      <c r="G160">
        <v>60314</v>
      </c>
      <c r="H160">
        <v>92.790769230769229</v>
      </c>
      <c r="I160">
        <v>94.372500000000002</v>
      </c>
      <c r="J160">
        <v>-1.5817307692307736</v>
      </c>
    </row>
    <row r="161" spans="1:10" x14ac:dyDescent="0.35">
      <c r="A161">
        <v>7</v>
      </c>
      <c r="B161">
        <v>2019</v>
      </c>
      <c r="C161" t="s">
        <v>31</v>
      </c>
      <c r="D161" t="s">
        <v>20</v>
      </c>
      <c r="F161">
        <v>69143</v>
      </c>
      <c r="G161">
        <v>62431</v>
      </c>
      <c r="H161">
        <v>90.292582040119754</v>
      </c>
      <c r="I161">
        <v>93.29830930101383</v>
      </c>
      <c r="J161">
        <v>-3.0057272608940764</v>
      </c>
    </row>
    <row r="162" spans="1:10" x14ac:dyDescent="0.35">
      <c r="A162">
        <v>7</v>
      </c>
      <c r="B162">
        <v>2019</v>
      </c>
      <c r="C162" t="s">
        <v>40</v>
      </c>
      <c r="D162" t="s">
        <v>10</v>
      </c>
      <c r="F162">
        <v>67000</v>
      </c>
      <c r="G162">
        <v>59977</v>
      </c>
      <c r="H162">
        <v>89.517910447761196</v>
      </c>
      <c r="I162">
        <v>91.210074626865662</v>
      </c>
      <c r="J162">
        <v>-1.6921641791044664</v>
      </c>
    </row>
    <row r="163" spans="1:10" x14ac:dyDescent="0.35">
      <c r="A163">
        <v>7</v>
      </c>
      <c r="B163">
        <v>2019</v>
      </c>
      <c r="C163" t="s">
        <v>37</v>
      </c>
      <c r="D163" t="s">
        <v>28</v>
      </c>
      <c r="F163">
        <v>82500</v>
      </c>
      <c r="G163">
        <v>73577</v>
      </c>
      <c r="H163">
        <v>89.184242424242427</v>
      </c>
      <c r="I163">
        <v>90.50242424242424</v>
      </c>
      <c r="J163">
        <v>-1.318181818181813</v>
      </c>
    </row>
    <row r="164" spans="1:10" x14ac:dyDescent="0.35">
      <c r="A164">
        <v>7</v>
      </c>
      <c r="B164">
        <v>2019</v>
      </c>
      <c r="C164" t="s">
        <v>34</v>
      </c>
      <c r="D164" t="s">
        <v>29</v>
      </c>
      <c r="F164">
        <v>82000</v>
      </c>
      <c r="G164">
        <v>61459</v>
      </c>
      <c r="H164">
        <v>74.95</v>
      </c>
      <c r="I164">
        <v>79.863719512195118</v>
      </c>
      <c r="J164">
        <v>-4.9137195121951152</v>
      </c>
    </row>
    <row r="165" spans="1:10" x14ac:dyDescent="0.35">
      <c r="A165">
        <v>7</v>
      </c>
      <c r="B165">
        <v>2019</v>
      </c>
      <c r="C165" t="s">
        <v>14</v>
      </c>
      <c r="D165" t="s">
        <v>9</v>
      </c>
      <c r="F165">
        <v>65515</v>
      </c>
      <c r="G165">
        <v>42784</v>
      </c>
      <c r="H165">
        <v>65.304128825459813</v>
      </c>
      <c r="I165">
        <v>72.012516217660078</v>
      </c>
      <c r="J165">
        <v>-6.7083873922002653</v>
      </c>
    </row>
    <row r="166" spans="1:10" x14ac:dyDescent="0.35">
      <c r="A166">
        <v>6</v>
      </c>
      <c r="B166">
        <v>2019</v>
      </c>
      <c r="C166" t="s">
        <v>30</v>
      </c>
      <c r="D166" t="s">
        <v>24</v>
      </c>
      <c r="F166">
        <v>66655</v>
      </c>
      <c r="G166">
        <v>66837</v>
      </c>
      <c r="H166">
        <v>100.27304778336207</v>
      </c>
      <c r="I166">
        <v>100.29142599954992</v>
      </c>
      <c r="J166">
        <v>-1.837821618784119E-2</v>
      </c>
    </row>
    <row r="167" spans="1:10" x14ac:dyDescent="0.35">
      <c r="A167">
        <v>6</v>
      </c>
      <c r="B167">
        <v>2019</v>
      </c>
      <c r="C167" t="s">
        <v>22</v>
      </c>
      <c r="D167" t="s">
        <v>31</v>
      </c>
      <c r="F167">
        <v>76125</v>
      </c>
      <c r="G167">
        <v>75815</v>
      </c>
      <c r="H167">
        <v>99.592775041050913</v>
      </c>
      <c r="I167">
        <v>99.753201970443357</v>
      </c>
      <c r="J167">
        <v>-0.16042692939244318</v>
      </c>
    </row>
    <row r="168" spans="1:10" x14ac:dyDescent="0.35">
      <c r="A168">
        <v>6</v>
      </c>
      <c r="B168">
        <v>2019</v>
      </c>
      <c r="C168" t="s">
        <v>23</v>
      </c>
      <c r="D168" t="s">
        <v>27</v>
      </c>
      <c r="F168">
        <v>67895</v>
      </c>
      <c r="G168">
        <v>67431</v>
      </c>
      <c r="H168">
        <v>99.316591796155834</v>
      </c>
      <c r="I168">
        <v>99.316591796155834</v>
      </c>
      <c r="J168">
        <v>0</v>
      </c>
    </row>
    <row r="169" spans="1:10" x14ac:dyDescent="0.35">
      <c r="A169">
        <v>6</v>
      </c>
      <c r="B169">
        <v>2019</v>
      </c>
      <c r="C169" t="s">
        <v>25</v>
      </c>
      <c r="D169" t="s">
        <v>14</v>
      </c>
      <c r="F169">
        <v>71008</v>
      </c>
      <c r="G169">
        <v>70051</v>
      </c>
      <c r="H169">
        <v>98.652264533573685</v>
      </c>
      <c r="I169">
        <v>99.464144885083371</v>
      </c>
      <c r="J169">
        <v>-0.81188035150968574</v>
      </c>
    </row>
    <row r="170" spans="1:10" x14ac:dyDescent="0.35">
      <c r="A170">
        <v>6</v>
      </c>
      <c r="B170">
        <v>2019</v>
      </c>
      <c r="C170" t="s">
        <v>26</v>
      </c>
      <c r="D170" t="s">
        <v>37</v>
      </c>
      <c r="F170">
        <v>66829</v>
      </c>
      <c r="G170">
        <v>65878</v>
      </c>
      <c r="H170">
        <v>98.576965090005828</v>
      </c>
      <c r="I170">
        <v>98.576965090005828</v>
      </c>
      <c r="J170">
        <v>0</v>
      </c>
    </row>
    <row r="171" spans="1:10" x14ac:dyDescent="0.35">
      <c r="A171">
        <v>6</v>
      </c>
      <c r="B171">
        <v>2019</v>
      </c>
      <c r="C171" t="s">
        <v>13</v>
      </c>
      <c r="D171" t="s">
        <v>29</v>
      </c>
      <c r="F171">
        <v>77500</v>
      </c>
      <c r="G171">
        <v>75695</v>
      </c>
      <c r="H171">
        <v>97.670967741935485</v>
      </c>
      <c r="I171">
        <v>91.908755760368663</v>
      </c>
      <c r="J171">
        <v>5.7622119815668214</v>
      </c>
    </row>
    <row r="172" spans="1:10" x14ac:dyDescent="0.35">
      <c r="A172">
        <v>6</v>
      </c>
      <c r="B172">
        <v>2019</v>
      </c>
      <c r="C172" t="s">
        <v>21</v>
      </c>
      <c r="D172" t="s">
        <v>10</v>
      </c>
      <c r="F172">
        <v>76416</v>
      </c>
      <c r="G172">
        <v>73323</v>
      </c>
      <c r="H172">
        <v>95.952418341708551</v>
      </c>
      <c r="I172">
        <v>96.138734034757121</v>
      </c>
      <c r="J172">
        <v>-0.1863156930485701</v>
      </c>
    </row>
    <row r="173" spans="1:10" x14ac:dyDescent="0.35">
      <c r="A173">
        <v>6</v>
      </c>
      <c r="B173">
        <v>2019</v>
      </c>
      <c r="C173" t="s">
        <v>36</v>
      </c>
      <c r="D173" t="s">
        <v>38</v>
      </c>
      <c r="F173">
        <v>82500</v>
      </c>
      <c r="G173">
        <v>78523</v>
      </c>
      <c r="H173">
        <v>95.179393939393947</v>
      </c>
      <c r="I173">
        <v>95.179393939393947</v>
      </c>
      <c r="J173">
        <v>0</v>
      </c>
    </row>
    <row r="174" spans="1:10" x14ac:dyDescent="0.35">
      <c r="A174">
        <v>6</v>
      </c>
      <c r="B174">
        <v>2019</v>
      </c>
      <c r="C174" t="s">
        <v>28</v>
      </c>
      <c r="D174" t="s">
        <v>42</v>
      </c>
      <c r="F174">
        <v>63400</v>
      </c>
      <c r="G174">
        <v>60140</v>
      </c>
      <c r="H174">
        <v>94.858044164037864</v>
      </c>
      <c r="I174">
        <v>96.724369085173507</v>
      </c>
      <c r="J174">
        <v>-1.866324921135643</v>
      </c>
    </row>
    <row r="175" spans="1:10" x14ac:dyDescent="0.35">
      <c r="A175">
        <v>6</v>
      </c>
      <c r="B175">
        <v>2019</v>
      </c>
      <c r="C175" t="s">
        <v>41</v>
      </c>
      <c r="D175" t="s">
        <v>32</v>
      </c>
      <c r="F175">
        <v>81441</v>
      </c>
      <c r="G175">
        <v>76947</v>
      </c>
      <c r="H175">
        <v>94.481894868677941</v>
      </c>
      <c r="I175">
        <v>95.584840559423384</v>
      </c>
      <c r="J175">
        <v>-1.1029456907454431</v>
      </c>
    </row>
    <row r="176" spans="1:10" x14ac:dyDescent="0.35">
      <c r="A176">
        <v>6</v>
      </c>
      <c r="B176">
        <v>2019</v>
      </c>
      <c r="C176" t="s">
        <v>20</v>
      </c>
      <c r="D176" t="s">
        <v>39</v>
      </c>
      <c r="F176">
        <v>27000</v>
      </c>
      <c r="G176">
        <v>25425</v>
      </c>
      <c r="H176">
        <v>94.166666666666671</v>
      </c>
      <c r="I176">
        <v>94.050264550264558</v>
      </c>
      <c r="J176">
        <v>0.11640211640211362</v>
      </c>
    </row>
    <row r="177" spans="1:10" x14ac:dyDescent="0.35">
      <c r="A177">
        <v>6</v>
      </c>
      <c r="B177">
        <v>2019</v>
      </c>
      <c r="C177" t="s">
        <v>9</v>
      </c>
      <c r="D177" t="s">
        <v>43</v>
      </c>
      <c r="F177">
        <v>69132</v>
      </c>
      <c r="G177">
        <v>64341</v>
      </c>
      <c r="H177">
        <v>93.06977955216108</v>
      </c>
      <c r="I177">
        <v>86.772923020970239</v>
      </c>
      <c r="J177">
        <v>6.2968565311908407</v>
      </c>
    </row>
    <row r="178" spans="1:10" x14ac:dyDescent="0.35">
      <c r="A178">
        <v>6</v>
      </c>
      <c r="B178">
        <v>2019</v>
      </c>
      <c r="C178" t="s">
        <v>35</v>
      </c>
      <c r="D178" t="s">
        <v>34</v>
      </c>
      <c r="F178">
        <v>65326</v>
      </c>
      <c r="G178">
        <v>59808</v>
      </c>
      <c r="H178">
        <v>91.553133514986371</v>
      </c>
      <c r="I178">
        <v>96.542724183326698</v>
      </c>
      <c r="J178">
        <v>-4.9895906683403268</v>
      </c>
    </row>
    <row r="179" spans="1:10" x14ac:dyDescent="0.35">
      <c r="A179">
        <v>6</v>
      </c>
      <c r="B179">
        <v>2019</v>
      </c>
      <c r="C179" t="s">
        <v>15</v>
      </c>
      <c r="D179" t="s">
        <v>16</v>
      </c>
      <c r="E179" t="s">
        <v>11</v>
      </c>
      <c r="F179">
        <v>65890</v>
      </c>
      <c r="G179">
        <v>60087</v>
      </c>
      <c r="H179">
        <v>91.192897252997412</v>
      </c>
      <c r="I179">
        <v>76.990221798235154</v>
      </c>
      <c r="J179">
        <v>14.202675454762257</v>
      </c>
    </row>
    <row r="180" spans="1:10" x14ac:dyDescent="0.35">
      <c r="A180">
        <v>5</v>
      </c>
      <c r="B180">
        <v>2019</v>
      </c>
      <c r="C180" t="s">
        <v>18</v>
      </c>
      <c r="D180" t="s">
        <v>19</v>
      </c>
      <c r="E180" t="s">
        <v>11</v>
      </c>
      <c r="F180">
        <v>56603</v>
      </c>
      <c r="G180">
        <v>60463</v>
      </c>
      <c r="H180">
        <v>106.81942653216261</v>
      </c>
      <c r="I180">
        <v>92.839097372425996</v>
      </c>
      <c r="J180">
        <v>13.980329159736613</v>
      </c>
    </row>
    <row r="181" spans="1:10" x14ac:dyDescent="0.35">
      <c r="A181">
        <v>5</v>
      </c>
      <c r="B181">
        <v>2019</v>
      </c>
      <c r="C181" t="s">
        <v>38</v>
      </c>
      <c r="D181" t="s">
        <v>41</v>
      </c>
      <c r="F181">
        <v>92500</v>
      </c>
      <c r="G181">
        <v>93024</v>
      </c>
      <c r="H181">
        <v>100.5664864864865</v>
      </c>
      <c r="I181">
        <v>98.301621621621621</v>
      </c>
      <c r="J181">
        <v>2.2648648648648759</v>
      </c>
    </row>
    <row r="182" spans="1:10" x14ac:dyDescent="0.35">
      <c r="A182">
        <v>5</v>
      </c>
      <c r="B182">
        <v>2019</v>
      </c>
      <c r="C182" t="s">
        <v>24</v>
      </c>
      <c r="D182" t="s">
        <v>36</v>
      </c>
      <c r="F182">
        <v>69596</v>
      </c>
      <c r="G182">
        <v>69796</v>
      </c>
      <c r="H182">
        <v>100.2873728375194</v>
      </c>
      <c r="I182">
        <v>100.26941203517443</v>
      </c>
      <c r="J182">
        <v>1.7960802344973104E-2</v>
      </c>
    </row>
    <row r="183" spans="1:10" x14ac:dyDescent="0.35">
      <c r="A183">
        <v>5</v>
      </c>
      <c r="B183">
        <v>2019</v>
      </c>
      <c r="C183" t="s">
        <v>27</v>
      </c>
      <c r="D183" t="s">
        <v>13</v>
      </c>
      <c r="F183">
        <v>69000</v>
      </c>
      <c r="G183">
        <v>68988</v>
      </c>
      <c r="H183">
        <v>99.982608695652175</v>
      </c>
      <c r="I183">
        <v>99.986775362318838</v>
      </c>
      <c r="J183">
        <v>-4.1666666666628771E-3</v>
      </c>
    </row>
    <row r="184" spans="1:10" x14ac:dyDescent="0.35">
      <c r="A184">
        <v>5</v>
      </c>
      <c r="B184">
        <v>2019</v>
      </c>
      <c r="C184" t="s">
        <v>43</v>
      </c>
      <c r="D184" t="s">
        <v>15</v>
      </c>
      <c r="F184">
        <v>73208</v>
      </c>
      <c r="G184">
        <v>73029</v>
      </c>
      <c r="H184">
        <v>99.755491203147201</v>
      </c>
      <c r="I184">
        <v>99.828570648016608</v>
      </c>
      <c r="J184">
        <v>-7.3079444869406984E-2</v>
      </c>
    </row>
    <row r="185" spans="1:10" x14ac:dyDescent="0.35">
      <c r="A185">
        <v>5</v>
      </c>
      <c r="B185">
        <v>2019</v>
      </c>
      <c r="C185" t="s">
        <v>10</v>
      </c>
      <c r="D185" t="s">
        <v>42</v>
      </c>
      <c r="F185">
        <v>72220</v>
      </c>
      <c r="G185">
        <v>71787</v>
      </c>
      <c r="H185">
        <v>99.400443090556635</v>
      </c>
      <c r="I185">
        <v>99.408924120742185</v>
      </c>
      <c r="J185">
        <v>-8.4810301855497983E-3</v>
      </c>
    </row>
    <row r="186" spans="1:10" x14ac:dyDescent="0.35">
      <c r="A186">
        <v>5</v>
      </c>
      <c r="B186">
        <v>2019</v>
      </c>
      <c r="C186" t="s">
        <v>29</v>
      </c>
      <c r="D186" t="s">
        <v>23</v>
      </c>
      <c r="F186">
        <v>71750</v>
      </c>
      <c r="G186">
        <v>70585</v>
      </c>
      <c r="H186">
        <v>98.376306620209064</v>
      </c>
      <c r="I186">
        <v>97.986585365853657</v>
      </c>
      <c r="J186">
        <v>0.38972125435540761</v>
      </c>
    </row>
    <row r="187" spans="1:10" x14ac:dyDescent="0.35">
      <c r="A187">
        <v>5</v>
      </c>
      <c r="B187">
        <v>2019</v>
      </c>
      <c r="C187" t="s">
        <v>31</v>
      </c>
      <c r="D187" t="s">
        <v>33</v>
      </c>
      <c r="F187">
        <v>69143</v>
      </c>
      <c r="G187">
        <v>66910</v>
      </c>
      <c r="H187">
        <v>96.770461218055331</v>
      </c>
      <c r="I187">
        <v>93.29830930101383</v>
      </c>
      <c r="J187">
        <v>3.4721519170415007</v>
      </c>
    </row>
    <row r="188" spans="1:10" x14ac:dyDescent="0.35">
      <c r="A188">
        <v>5</v>
      </c>
      <c r="B188">
        <v>2019</v>
      </c>
      <c r="C188" t="s">
        <v>16</v>
      </c>
      <c r="D188" t="s">
        <v>9</v>
      </c>
      <c r="F188">
        <v>75523</v>
      </c>
      <c r="G188">
        <v>72762</v>
      </c>
      <c r="H188">
        <v>96.344160057201123</v>
      </c>
      <c r="I188">
        <v>95.627325450525007</v>
      </c>
      <c r="J188">
        <v>0.71683460667611598</v>
      </c>
    </row>
    <row r="189" spans="1:10" x14ac:dyDescent="0.35">
      <c r="A189">
        <v>5</v>
      </c>
      <c r="B189">
        <v>2019</v>
      </c>
      <c r="C189" t="s">
        <v>21</v>
      </c>
      <c r="D189" t="s">
        <v>40</v>
      </c>
      <c r="F189">
        <v>76416</v>
      </c>
      <c r="G189">
        <v>73352</v>
      </c>
      <c r="H189">
        <v>95.990368509212729</v>
      </c>
      <c r="I189">
        <v>96.138734034757121</v>
      </c>
      <c r="J189">
        <v>-0.14836552554439209</v>
      </c>
    </row>
    <row r="190" spans="1:10" x14ac:dyDescent="0.35">
      <c r="A190">
        <v>5</v>
      </c>
      <c r="B190">
        <v>2019</v>
      </c>
      <c r="C190" t="s">
        <v>20</v>
      </c>
      <c r="D190" t="s">
        <v>22</v>
      </c>
      <c r="F190">
        <v>27000</v>
      </c>
      <c r="G190">
        <v>25357</v>
      </c>
      <c r="H190">
        <v>93.914814814814818</v>
      </c>
      <c r="I190">
        <v>94.050264550264558</v>
      </c>
      <c r="J190">
        <v>-0.13544973544973971</v>
      </c>
    </row>
    <row r="191" spans="1:10" x14ac:dyDescent="0.35">
      <c r="A191">
        <v>5</v>
      </c>
      <c r="B191">
        <v>2019</v>
      </c>
      <c r="C191" t="s">
        <v>39</v>
      </c>
      <c r="D191" t="s">
        <v>25</v>
      </c>
      <c r="F191">
        <v>68400</v>
      </c>
      <c r="G191">
        <v>64037</v>
      </c>
      <c r="H191">
        <v>93.621345029239762</v>
      </c>
      <c r="I191">
        <v>90.989766081871352</v>
      </c>
      <c r="J191">
        <v>2.6315789473684106</v>
      </c>
    </row>
    <row r="192" spans="1:10" x14ac:dyDescent="0.35">
      <c r="A192">
        <v>5</v>
      </c>
      <c r="B192">
        <v>2019</v>
      </c>
      <c r="C192" t="s">
        <v>34</v>
      </c>
      <c r="D192" t="s">
        <v>26</v>
      </c>
      <c r="F192">
        <v>82000</v>
      </c>
      <c r="G192">
        <v>76483</v>
      </c>
      <c r="H192">
        <v>93.271951219512189</v>
      </c>
      <c r="I192">
        <v>79.863719512195118</v>
      </c>
      <c r="J192">
        <v>13.408231707317071</v>
      </c>
    </row>
    <row r="193" spans="1:10" x14ac:dyDescent="0.35">
      <c r="A193">
        <v>5</v>
      </c>
      <c r="B193">
        <v>2019</v>
      </c>
      <c r="C193" t="s">
        <v>37</v>
      </c>
      <c r="D193" t="s">
        <v>30</v>
      </c>
      <c r="F193">
        <v>82500</v>
      </c>
      <c r="G193">
        <v>75041</v>
      </c>
      <c r="H193">
        <v>90.958787878787888</v>
      </c>
      <c r="I193">
        <v>90.50242424242424</v>
      </c>
      <c r="J193">
        <v>0.45636363636364763</v>
      </c>
    </row>
    <row r="194" spans="1:10" x14ac:dyDescent="0.35">
      <c r="A194">
        <v>5</v>
      </c>
      <c r="B194">
        <v>2019</v>
      </c>
      <c r="C194" t="s">
        <v>14</v>
      </c>
      <c r="D194" t="s">
        <v>28</v>
      </c>
      <c r="F194">
        <v>65515</v>
      </c>
      <c r="G194">
        <v>46012</v>
      </c>
      <c r="H194">
        <v>70.231244753109976</v>
      </c>
      <c r="I194">
        <v>72.012516217660078</v>
      </c>
      <c r="J194">
        <v>-1.7812714645501018</v>
      </c>
    </row>
    <row r="195" spans="1:10" x14ac:dyDescent="0.35">
      <c r="A195">
        <v>4</v>
      </c>
      <c r="B195">
        <v>2019</v>
      </c>
      <c r="C195" t="s">
        <v>19</v>
      </c>
      <c r="D195" t="s">
        <v>30</v>
      </c>
      <c r="F195">
        <v>61500</v>
      </c>
      <c r="G195">
        <v>62131</v>
      </c>
      <c r="H195">
        <v>101.02601626016261</v>
      </c>
      <c r="I195">
        <v>100.67723577235772</v>
      </c>
      <c r="J195">
        <v>0.34878048780488768</v>
      </c>
    </row>
    <row r="196" spans="1:10" x14ac:dyDescent="0.35">
      <c r="A196">
        <v>4</v>
      </c>
      <c r="B196">
        <v>2019</v>
      </c>
      <c r="C196" t="s">
        <v>32</v>
      </c>
      <c r="D196" t="s">
        <v>21</v>
      </c>
      <c r="F196">
        <v>65000</v>
      </c>
      <c r="G196">
        <v>65188</v>
      </c>
      <c r="H196">
        <v>100.28923076923077</v>
      </c>
      <c r="I196">
        <v>94.372500000000002</v>
      </c>
      <c r="J196">
        <v>5.9167307692307674</v>
      </c>
    </row>
    <row r="197" spans="1:10" x14ac:dyDescent="0.35">
      <c r="A197">
        <v>4</v>
      </c>
      <c r="B197">
        <v>2019</v>
      </c>
      <c r="C197" t="s">
        <v>22</v>
      </c>
      <c r="D197" t="s">
        <v>9</v>
      </c>
      <c r="F197">
        <v>76125</v>
      </c>
      <c r="G197">
        <v>76219</v>
      </c>
      <c r="H197">
        <v>100.12348111658456</v>
      </c>
      <c r="I197">
        <v>99.753201970443357</v>
      </c>
      <c r="J197">
        <v>0.3702791461412005</v>
      </c>
    </row>
    <row r="198" spans="1:10" x14ac:dyDescent="0.35">
      <c r="A198">
        <v>4</v>
      </c>
      <c r="B198">
        <v>2019</v>
      </c>
      <c r="C198" t="s">
        <v>43</v>
      </c>
      <c r="D198" t="s">
        <v>38</v>
      </c>
      <c r="F198">
        <v>73208</v>
      </c>
      <c r="G198">
        <v>73086</v>
      </c>
      <c r="H198">
        <v>99.83335154627909</v>
      </c>
      <c r="I198">
        <v>99.828570648016608</v>
      </c>
      <c r="J198">
        <v>4.7808982624815144E-3</v>
      </c>
    </row>
    <row r="199" spans="1:10" x14ac:dyDescent="0.35">
      <c r="A199">
        <v>4</v>
      </c>
      <c r="B199">
        <v>2019</v>
      </c>
      <c r="C199" t="s">
        <v>25</v>
      </c>
      <c r="D199" t="s">
        <v>23</v>
      </c>
      <c r="F199">
        <v>71008</v>
      </c>
      <c r="G199">
        <v>70686</v>
      </c>
      <c r="H199">
        <v>99.546529968454252</v>
      </c>
      <c r="I199">
        <v>99.464144885083371</v>
      </c>
      <c r="J199">
        <v>8.2385083370880352E-2</v>
      </c>
    </row>
    <row r="200" spans="1:10" x14ac:dyDescent="0.35">
      <c r="A200">
        <v>4</v>
      </c>
      <c r="B200">
        <v>2019</v>
      </c>
      <c r="C200" t="s">
        <v>10</v>
      </c>
      <c r="D200" t="s">
        <v>16</v>
      </c>
      <c r="F200">
        <v>72220</v>
      </c>
      <c r="G200">
        <v>71699</v>
      </c>
      <c r="H200">
        <v>99.278593187482684</v>
      </c>
      <c r="I200">
        <v>99.408924120742185</v>
      </c>
      <c r="J200">
        <v>-0.13033093325950063</v>
      </c>
    </row>
    <row r="201" spans="1:10" x14ac:dyDescent="0.35">
      <c r="A201">
        <v>4</v>
      </c>
      <c r="B201">
        <v>2019</v>
      </c>
      <c r="C201" t="s">
        <v>42</v>
      </c>
      <c r="D201" t="s">
        <v>31</v>
      </c>
      <c r="F201">
        <v>73000</v>
      </c>
      <c r="G201">
        <v>72108</v>
      </c>
      <c r="H201">
        <v>98.778082191780825</v>
      </c>
      <c r="I201">
        <v>98.084075342465752</v>
      </c>
      <c r="J201">
        <v>0.69400684931507328</v>
      </c>
    </row>
    <row r="202" spans="1:10" x14ac:dyDescent="0.35">
      <c r="A202">
        <v>4</v>
      </c>
      <c r="B202">
        <v>2019</v>
      </c>
      <c r="C202" t="s">
        <v>35</v>
      </c>
      <c r="D202" t="s">
        <v>20</v>
      </c>
      <c r="F202">
        <v>65326</v>
      </c>
      <c r="G202">
        <v>64278</v>
      </c>
      <c r="H202">
        <v>98.395738297155802</v>
      </c>
      <c r="I202">
        <v>96.542724183326698</v>
      </c>
      <c r="J202">
        <v>1.8530141138291043</v>
      </c>
    </row>
    <row r="203" spans="1:10" x14ac:dyDescent="0.35">
      <c r="A203">
        <v>4</v>
      </c>
      <c r="B203">
        <v>2019</v>
      </c>
      <c r="C203" t="s">
        <v>33</v>
      </c>
      <c r="D203" t="s">
        <v>26</v>
      </c>
      <c r="F203">
        <v>71608</v>
      </c>
      <c r="G203">
        <v>70317</v>
      </c>
      <c r="H203">
        <v>98.197128812423202</v>
      </c>
      <c r="I203">
        <v>96.133288180091611</v>
      </c>
      <c r="J203">
        <v>2.0638406323315905</v>
      </c>
    </row>
    <row r="204" spans="1:10" x14ac:dyDescent="0.35">
      <c r="A204">
        <v>4</v>
      </c>
      <c r="B204">
        <v>2019</v>
      </c>
      <c r="C204" t="s">
        <v>28</v>
      </c>
      <c r="D204" t="s">
        <v>27</v>
      </c>
      <c r="F204">
        <v>63400</v>
      </c>
      <c r="G204">
        <v>60500</v>
      </c>
      <c r="H204">
        <v>95.425867507886437</v>
      </c>
      <c r="I204">
        <v>96.724369085173507</v>
      </c>
      <c r="J204">
        <v>-1.2985015772870696</v>
      </c>
    </row>
    <row r="205" spans="1:10" x14ac:dyDescent="0.35">
      <c r="A205">
        <v>4</v>
      </c>
      <c r="B205">
        <v>2019</v>
      </c>
      <c r="C205" t="s">
        <v>41</v>
      </c>
      <c r="D205" t="s">
        <v>24</v>
      </c>
      <c r="F205">
        <v>81441</v>
      </c>
      <c r="G205">
        <v>77509</v>
      </c>
      <c r="H205">
        <v>95.171964980783628</v>
      </c>
      <c r="I205">
        <v>95.584840559423384</v>
      </c>
      <c r="J205">
        <v>-0.41287557863975621</v>
      </c>
    </row>
    <row r="206" spans="1:10" x14ac:dyDescent="0.35">
      <c r="A206">
        <v>4</v>
      </c>
      <c r="B206">
        <v>2019</v>
      </c>
      <c r="C206" t="s">
        <v>40</v>
      </c>
      <c r="D206" t="s">
        <v>18</v>
      </c>
      <c r="F206">
        <v>67000</v>
      </c>
      <c r="G206">
        <v>62259</v>
      </c>
      <c r="H206">
        <v>92.923880597014929</v>
      </c>
      <c r="I206">
        <v>91.210074626865662</v>
      </c>
      <c r="J206">
        <v>1.7138059701492665</v>
      </c>
    </row>
    <row r="207" spans="1:10" x14ac:dyDescent="0.35">
      <c r="A207">
        <v>4</v>
      </c>
      <c r="B207">
        <v>2019</v>
      </c>
      <c r="C207" t="s">
        <v>37</v>
      </c>
      <c r="D207" t="s">
        <v>34</v>
      </c>
      <c r="F207">
        <v>82500</v>
      </c>
      <c r="G207">
        <v>74149</v>
      </c>
      <c r="H207">
        <v>89.877575757575755</v>
      </c>
      <c r="I207">
        <v>90.50242424242424</v>
      </c>
      <c r="J207">
        <v>-0.62484848484848499</v>
      </c>
    </row>
    <row r="208" spans="1:10" x14ac:dyDescent="0.35">
      <c r="A208">
        <v>4</v>
      </c>
      <c r="B208">
        <v>2019</v>
      </c>
      <c r="C208" t="s">
        <v>13</v>
      </c>
      <c r="D208" t="s">
        <v>15</v>
      </c>
      <c r="F208">
        <v>77500</v>
      </c>
      <c r="G208">
        <v>68117</v>
      </c>
      <c r="H208">
        <v>87.89290322580645</v>
      </c>
      <c r="I208">
        <v>91.908755760368663</v>
      </c>
      <c r="J208">
        <v>-4.0158525345622138</v>
      </c>
    </row>
    <row r="209" spans="1:10" x14ac:dyDescent="0.35">
      <c r="A209">
        <v>4</v>
      </c>
      <c r="B209">
        <v>2019</v>
      </c>
      <c r="C209" t="s">
        <v>39</v>
      </c>
      <c r="D209" t="s">
        <v>14</v>
      </c>
      <c r="F209">
        <v>68400</v>
      </c>
      <c r="G209">
        <v>57959</v>
      </c>
      <c r="H209">
        <v>84.735380116959064</v>
      </c>
      <c r="I209">
        <v>90.989766081871352</v>
      </c>
      <c r="J209">
        <v>-6.2543859649122879</v>
      </c>
    </row>
    <row r="210" spans="1:10" x14ac:dyDescent="0.35">
      <c r="A210">
        <v>3</v>
      </c>
      <c r="B210">
        <v>2019</v>
      </c>
      <c r="C210" t="s">
        <v>24</v>
      </c>
      <c r="D210" t="s">
        <v>32</v>
      </c>
      <c r="F210">
        <v>69596</v>
      </c>
      <c r="G210">
        <v>69796</v>
      </c>
      <c r="H210">
        <v>100.2873728375194</v>
      </c>
      <c r="I210">
        <v>100.26941203517443</v>
      </c>
      <c r="J210">
        <v>1.7960802344973104E-2</v>
      </c>
    </row>
    <row r="211" spans="1:10" x14ac:dyDescent="0.35">
      <c r="A211">
        <v>3</v>
      </c>
      <c r="B211">
        <v>2019</v>
      </c>
      <c r="C211" t="s">
        <v>30</v>
      </c>
      <c r="D211" t="s">
        <v>18</v>
      </c>
      <c r="F211">
        <v>66655</v>
      </c>
      <c r="G211">
        <v>66738</v>
      </c>
      <c r="H211">
        <v>100.12452179131348</v>
      </c>
      <c r="I211">
        <v>100.29142599954992</v>
      </c>
      <c r="J211">
        <v>-0.16690420823643137</v>
      </c>
    </row>
    <row r="212" spans="1:10" x14ac:dyDescent="0.35">
      <c r="A212">
        <v>3</v>
      </c>
      <c r="B212">
        <v>2019</v>
      </c>
      <c r="C212" t="s">
        <v>27</v>
      </c>
      <c r="D212" t="s">
        <v>43</v>
      </c>
      <c r="F212">
        <v>69000</v>
      </c>
      <c r="G212">
        <v>69005</v>
      </c>
      <c r="H212">
        <v>100.00724637681159</v>
      </c>
      <c r="I212">
        <v>99.986775362318838</v>
      </c>
      <c r="J212">
        <v>2.0471014492756012E-2</v>
      </c>
    </row>
    <row r="213" spans="1:10" x14ac:dyDescent="0.35">
      <c r="A213">
        <v>3</v>
      </c>
      <c r="B213">
        <v>2019</v>
      </c>
      <c r="C213" t="s">
        <v>23</v>
      </c>
      <c r="D213" t="s">
        <v>13</v>
      </c>
      <c r="F213">
        <v>67895</v>
      </c>
      <c r="G213">
        <v>67431</v>
      </c>
      <c r="H213">
        <v>99.316591796155834</v>
      </c>
      <c r="I213">
        <v>99.316591796155834</v>
      </c>
      <c r="J213">
        <v>0</v>
      </c>
    </row>
    <row r="214" spans="1:10" x14ac:dyDescent="0.35">
      <c r="A214">
        <v>3</v>
      </c>
      <c r="B214">
        <v>2019</v>
      </c>
      <c r="C214" t="s">
        <v>26</v>
      </c>
      <c r="D214" t="s">
        <v>36</v>
      </c>
      <c r="F214">
        <v>66829</v>
      </c>
      <c r="G214">
        <v>65878</v>
      </c>
      <c r="H214">
        <v>98.576965090005828</v>
      </c>
      <c r="I214">
        <v>98.576965090005828</v>
      </c>
      <c r="J214">
        <v>0</v>
      </c>
    </row>
    <row r="215" spans="1:10" x14ac:dyDescent="0.35">
      <c r="A215">
        <v>3</v>
      </c>
      <c r="B215">
        <v>2019</v>
      </c>
      <c r="C215" t="s">
        <v>38</v>
      </c>
      <c r="D215" t="s">
        <v>35</v>
      </c>
      <c r="F215">
        <v>92500</v>
      </c>
      <c r="G215">
        <v>90127</v>
      </c>
      <c r="H215">
        <v>97.434594594594586</v>
      </c>
      <c r="I215">
        <v>98.301621621621621</v>
      </c>
      <c r="J215">
        <v>-0.86702702702703505</v>
      </c>
    </row>
    <row r="216" spans="1:10" x14ac:dyDescent="0.35">
      <c r="A216">
        <v>3</v>
      </c>
      <c r="B216">
        <v>2019</v>
      </c>
      <c r="C216" t="s">
        <v>33</v>
      </c>
      <c r="D216" t="s">
        <v>14</v>
      </c>
      <c r="F216">
        <v>71608</v>
      </c>
      <c r="G216">
        <v>69448</v>
      </c>
      <c r="H216">
        <v>96.983577253938108</v>
      </c>
      <c r="I216">
        <v>96.133288180091611</v>
      </c>
      <c r="J216">
        <v>0.85028907384649699</v>
      </c>
    </row>
    <row r="217" spans="1:10" x14ac:dyDescent="0.35">
      <c r="A217">
        <v>3</v>
      </c>
      <c r="B217">
        <v>2019</v>
      </c>
      <c r="C217" t="s">
        <v>29</v>
      </c>
      <c r="D217" t="s">
        <v>39</v>
      </c>
      <c r="F217">
        <v>71750</v>
      </c>
      <c r="G217">
        <v>69439</v>
      </c>
      <c r="H217">
        <v>96.779094076655042</v>
      </c>
      <c r="I217">
        <v>97.986585365853657</v>
      </c>
      <c r="J217">
        <v>-1.2074912891986145</v>
      </c>
    </row>
    <row r="218" spans="1:10" x14ac:dyDescent="0.35">
      <c r="A218">
        <v>3</v>
      </c>
      <c r="B218">
        <v>2019</v>
      </c>
      <c r="C218" t="s">
        <v>21</v>
      </c>
      <c r="D218" t="s">
        <v>25</v>
      </c>
      <c r="F218">
        <v>76416</v>
      </c>
      <c r="G218">
        <v>73390</v>
      </c>
      <c r="H218">
        <v>96.040096314907871</v>
      </c>
      <c r="I218">
        <v>96.138734034757121</v>
      </c>
      <c r="J218">
        <v>-9.8637719849250516E-2</v>
      </c>
    </row>
    <row r="219" spans="1:10" x14ac:dyDescent="0.35">
      <c r="A219">
        <v>3</v>
      </c>
      <c r="B219">
        <v>2019</v>
      </c>
      <c r="C219" t="s">
        <v>41</v>
      </c>
      <c r="D219" t="s">
        <v>22</v>
      </c>
      <c r="F219">
        <v>81441</v>
      </c>
      <c r="G219">
        <v>78078</v>
      </c>
      <c r="H219">
        <v>95.870630272221618</v>
      </c>
      <c r="I219">
        <v>95.584840559423384</v>
      </c>
      <c r="J219">
        <v>0.28578971279823406</v>
      </c>
    </row>
    <row r="220" spans="1:10" x14ac:dyDescent="0.35">
      <c r="A220">
        <v>3</v>
      </c>
      <c r="B220">
        <v>2019</v>
      </c>
      <c r="C220" t="s">
        <v>28</v>
      </c>
      <c r="D220" t="s">
        <v>16</v>
      </c>
      <c r="F220">
        <v>63400</v>
      </c>
      <c r="G220">
        <v>60104</v>
      </c>
      <c r="H220">
        <v>94.801261829653001</v>
      </c>
      <c r="I220">
        <v>96.724369085173507</v>
      </c>
      <c r="J220">
        <v>-1.923107255520506</v>
      </c>
    </row>
    <row r="221" spans="1:10" x14ac:dyDescent="0.35">
      <c r="A221">
        <v>3</v>
      </c>
      <c r="B221">
        <v>2019</v>
      </c>
      <c r="C221" t="s">
        <v>20</v>
      </c>
      <c r="D221" t="s">
        <v>10</v>
      </c>
      <c r="F221">
        <v>27000</v>
      </c>
      <c r="G221">
        <v>25349</v>
      </c>
      <c r="H221">
        <v>93.885185185185179</v>
      </c>
      <c r="I221">
        <v>94.050264550264558</v>
      </c>
      <c r="J221">
        <v>-0.1650793650793787</v>
      </c>
    </row>
    <row r="222" spans="1:10" x14ac:dyDescent="0.35">
      <c r="A222">
        <v>3</v>
      </c>
      <c r="B222">
        <v>2019</v>
      </c>
      <c r="C222" t="s">
        <v>40</v>
      </c>
      <c r="D222" t="s">
        <v>42</v>
      </c>
      <c r="F222">
        <v>67000</v>
      </c>
      <c r="G222">
        <v>60295</v>
      </c>
      <c r="H222">
        <v>89.992537313432848</v>
      </c>
      <c r="I222">
        <v>91.210074626865662</v>
      </c>
      <c r="J222">
        <v>-1.217537313432814</v>
      </c>
    </row>
    <row r="223" spans="1:10" x14ac:dyDescent="0.35">
      <c r="A223">
        <v>3</v>
      </c>
      <c r="B223">
        <v>2019</v>
      </c>
      <c r="C223" t="s">
        <v>9</v>
      </c>
      <c r="D223" t="s">
        <v>31</v>
      </c>
      <c r="F223">
        <v>69132</v>
      </c>
      <c r="G223">
        <v>58613</v>
      </c>
      <c r="H223">
        <v>84.784180987097145</v>
      </c>
      <c r="I223">
        <v>86.772923020970239</v>
      </c>
      <c r="J223">
        <v>-1.9887420338730948</v>
      </c>
    </row>
    <row r="224" spans="1:10" x14ac:dyDescent="0.35">
      <c r="A224">
        <v>3</v>
      </c>
      <c r="B224">
        <v>2019</v>
      </c>
      <c r="C224" t="s">
        <v>15</v>
      </c>
      <c r="D224" t="s">
        <v>37</v>
      </c>
      <c r="F224">
        <v>65890</v>
      </c>
      <c r="G224">
        <v>55070</v>
      </c>
      <c r="H224">
        <v>83.578691758992264</v>
      </c>
      <c r="I224">
        <v>76.990221798235154</v>
      </c>
      <c r="J224">
        <v>6.5884699607571093</v>
      </c>
    </row>
    <row r="225" spans="1:10" x14ac:dyDescent="0.35">
      <c r="A225">
        <v>3</v>
      </c>
      <c r="B225">
        <v>2019</v>
      </c>
      <c r="C225" t="s">
        <v>34</v>
      </c>
      <c r="D225" t="s">
        <v>19</v>
      </c>
      <c r="F225">
        <v>82000</v>
      </c>
      <c r="G225">
        <v>67327</v>
      </c>
      <c r="H225">
        <v>82.106097560975613</v>
      </c>
      <c r="I225">
        <v>79.863719512195118</v>
      </c>
      <c r="J225">
        <v>2.2423780487804947</v>
      </c>
    </row>
    <row r="226" spans="1:10" x14ac:dyDescent="0.35">
      <c r="A226">
        <v>2</v>
      </c>
      <c r="B226">
        <v>2019</v>
      </c>
      <c r="C226" t="s">
        <v>22</v>
      </c>
      <c r="D226" t="s">
        <v>19</v>
      </c>
      <c r="F226">
        <v>76125</v>
      </c>
      <c r="G226">
        <v>76885</v>
      </c>
      <c r="H226">
        <v>100.99835796387519</v>
      </c>
      <c r="I226">
        <v>99.753201970443357</v>
      </c>
      <c r="J226">
        <v>1.2451559934318368</v>
      </c>
    </row>
    <row r="227" spans="1:10" x14ac:dyDescent="0.35">
      <c r="A227">
        <v>2</v>
      </c>
      <c r="B227">
        <v>2019</v>
      </c>
      <c r="C227" t="s">
        <v>35</v>
      </c>
      <c r="D227" t="s">
        <v>26</v>
      </c>
      <c r="F227">
        <v>65326</v>
      </c>
      <c r="G227">
        <v>65513</v>
      </c>
      <c r="H227">
        <v>100.2862566206411</v>
      </c>
      <c r="I227">
        <v>96.542724183326698</v>
      </c>
      <c r="J227">
        <v>3.7435324373143999</v>
      </c>
    </row>
    <row r="228" spans="1:10" x14ac:dyDescent="0.35">
      <c r="A228">
        <v>2</v>
      </c>
      <c r="B228">
        <v>2019</v>
      </c>
      <c r="C228" t="s">
        <v>42</v>
      </c>
      <c r="D228" t="s">
        <v>24</v>
      </c>
      <c r="F228">
        <v>73000</v>
      </c>
      <c r="G228">
        <v>72443</v>
      </c>
      <c r="H228">
        <v>99.236986301369868</v>
      </c>
      <c r="I228">
        <v>98.084075342465752</v>
      </c>
      <c r="J228">
        <v>1.1529109589041155</v>
      </c>
    </row>
    <row r="229" spans="1:10" x14ac:dyDescent="0.35">
      <c r="A229">
        <v>2</v>
      </c>
      <c r="B229">
        <v>2019</v>
      </c>
      <c r="C229" t="s">
        <v>10</v>
      </c>
      <c r="D229" t="s">
        <v>9</v>
      </c>
      <c r="F229">
        <v>72220</v>
      </c>
      <c r="G229">
        <v>71651</v>
      </c>
      <c r="H229">
        <v>99.212129603987819</v>
      </c>
      <c r="I229">
        <v>99.408924120742185</v>
      </c>
      <c r="J229">
        <v>-0.1967945167543661</v>
      </c>
    </row>
    <row r="230" spans="1:10" x14ac:dyDescent="0.35">
      <c r="A230">
        <v>2</v>
      </c>
      <c r="B230">
        <v>2019</v>
      </c>
      <c r="C230" t="s">
        <v>25</v>
      </c>
      <c r="D230" t="s">
        <v>28</v>
      </c>
      <c r="F230">
        <v>71008</v>
      </c>
      <c r="G230">
        <v>70126</v>
      </c>
      <c r="H230">
        <v>98.75788643533123</v>
      </c>
      <c r="I230">
        <v>99.464144885083371</v>
      </c>
      <c r="J230">
        <v>-0.70625844975214136</v>
      </c>
    </row>
    <row r="231" spans="1:10" x14ac:dyDescent="0.35">
      <c r="A231">
        <v>2</v>
      </c>
      <c r="B231">
        <v>2019</v>
      </c>
      <c r="C231" t="s">
        <v>41</v>
      </c>
      <c r="D231" t="s">
        <v>30</v>
      </c>
      <c r="F231">
        <v>81441</v>
      </c>
      <c r="G231">
        <v>78416</v>
      </c>
      <c r="H231">
        <v>96.285654645694436</v>
      </c>
      <c r="I231">
        <v>95.584840559423384</v>
      </c>
      <c r="J231">
        <v>0.70081408627105191</v>
      </c>
    </row>
    <row r="232" spans="1:10" x14ac:dyDescent="0.35">
      <c r="A232">
        <v>2</v>
      </c>
      <c r="B232">
        <v>2019</v>
      </c>
      <c r="C232" t="s">
        <v>36</v>
      </c>
      <c r="D232" t="s">
        <v>23</v>
      </c>
      <c r="F232">
        <v>82500</v>
      </c>
      <c r="G232">
        <v>78523</v>
      </c>
      <c r="H232">
        <v>95.179393939393947</v>
      </c>
      <c r="I232">
        <v>95.179393939393947</v>
      </c>
      <c r="J232">
        <v>0</v>
      </c>
    </row>
    <row r="233" spans="1:10" x14ac:dyDescent="0.35">
      <c r="A233">
        <v>2</v>
      </c>
      <c r="B233">
        <v>2019</v>
      </c>
      <c r="C233" t="s">
        <v>39</v>
      </c>
      <c r="D233" t="s">
        <v>27</v>
      </c>
      <c r="F233">
        <v>68400</v>
      </c>
      <c r="G233">
        <v>65063</v>
      </c>
      <c r="H233">
        <v>95.121345029239762</v>
      </c>
      <c r="I233">
        <v>90.989766081871352</v>
      </c>
      <c r="J233">
        <v>4.1315789473684106</v>
      </c>
    </row>
    <row r="234" spans="1:10" x14ac:dyDescent="0.35">
      <c r="A234">
        <v>2</v>
      </c>
      <c r="B234">
        <v>2019</v>
      </c>
      <c r="C234" t="s">
        <v>16</v>
      </c>
      <c r="D234" t="s">
        <v>15</v>
      </c>
      <c r="F234">
        <v>75523</v>
      </c>
      <c r="G234">
        <v>71101</v>
      </c>
      <c r="H234">
        <v>94.144830051772317</v>
      </c>
      <c r="I234">
        <v>95.627325450525007</v>
      </c>
      <c r="J234">
        <v>-1.4824953987526897</v>
      </c>
    </row>
    <row r="235" spans="1:10" x14ac:dyDescent="0.35">
      <c r="A235">
        <v>2</v>
      </c>
      <c r="B235">
        <v>2019</v>
      </c>
      <c r="C235" t="s">
        <v>18</v>
      </c>
      <c r="D235" t="s">
        <v>21</v>
      </c>
      <c r="F235">
        <v>56603</v>
      </c>
      <c r="G235">
        <v>52748</v>
      </c>
      <c r="H235">
        <v>93.189406921894602</v>
      </c>
      <c r="I235">
        <v>92.839097372425996</v>
      </c>
      <c r="J235">
        <v>0.35030954946860504</v>
      </c>
    </row>
    <row r="236" spans="1:10" x14ac:dyDescent="0.35">
      <c r="A236">
        <v>2</v>
      </c>
      <c r="B236">
        <v>2019</v>
      </c>
      <c r="C236" t="s">
        <v>32</v>
      </c>
      <c r="D236" t="s">
        <v>20</v>
      </c>
      <c r="F236">
        <v>65000</v>
      </c>
      <c r="G236">
        <v>60158</v>
      </c>
      <c r="H236">
        <v>92.55076923076922</v>
      </c>
      <c r="I236">
        <v>94.372500000000002</v>
      </c>
      <c r="J236">
        <v>-1.8217307692307827</v>
      </c>
    </row>
    <row r="237" spans="1:10" x14ac:dyDescent="0.35">
      <c r="A237">
        <v>2</v>
      </c>
      <c r="B237">
        <v>2019</v>
      </c>
      <c r="C237" t="s">
        <v>13</v>
      </c>
      <c r="D237" t="s">
        <v>43</v>
      </c>
      <c r="F237">
        <v>77500</v>
      </c>
      <c r="G237">
        <v>71460</v>
      </c>
      <c r="H237">
        <v>92.206451612903223</v>
      </c>
      <c r="I237">
        <v>91.908755760368663</v>
      </c>
      <c r="J237">
        <v>0.29769585253455944</v>
      </c>
    </row>
    <row r="238" spans="1:10" x14ac:dyDescent="0.35">
      <c r="A238">
        <v>2</v>
      </c>
      <c r="B238">
        <v>2019</v>
      </c>
      <c r="C238" t="s">
        <v>34</v>
      </c>
      <c r="D238" t="s">
        <v>38</v>
      </c>
      <c r="F238">
        <v>82000</v>
      </c>
      <c r="G238">
        <v>75128</v>
      </c>
      <c r="H238">
        <v>91.619512195121956</v>
      </c>
      <c r="I238">
        <v>79.863719512195118</v>
      </c>
      <c r="J238">
        <v>11.755792682926838</v>
      </c>
    </row>
    <row r="239" spans="1:10" x14ac:dyDescent="0.35">
      <c r="A239">
        <v>2</v>
      </c>
      <c r="B239">
        <v>2019</v>
      </c>
      <c r="C239" t="s">
        <v>31</v>
      </c>
      <c r="D239" t="s">
        <v>40</v>
      </c>
      <c r="F239">
        <v>69143</v>
      </c>
      <c r="G239">
        <v>62849</v>
      </c>
      <c r="H239">
        <v>90.897126245606927</v>
      </c>
      <c r="I239">
        <v>93.29830930101383</v>
      </c>
      <c r="J239">
        <v>-2.4011830554069036</v>
      </c>
    </row>
    <row r="240" spans="1:10" x14ac:dyDescent="0.35">
      <c r="A240">
        <v>2</v>
      </c>
      <c r="B240">
        <v>2019</v>
      </c>
      <c r="C240" t="s">
        <v>37</v>
      </c>
      <c r="D240" t="s">
        <v>33</v>
      </c>
      <c r="F240">
        <v>82500</v>
      </c>
      <c r="G240">
        <v>74569</v>
      </c>
      <c r="H240">
        <v>90.38666666666667</v>
      </c>
      <c r="I240">
        <v>90.50242424242424</v>
      </c>
      <c r="J240">
        <v>-0.11575757575756995</v>
      </c>
    </row>
    <row r="241" spans="1:10" x14ac:dyDescent="0.35">
      <c r="A241">
        <v>2</v>
      </c>
      <c r="B241">
        <v>2019</v>
      </c>
      <c r="C241" t="s">
        <v>14</v>
      </c>
      <c r="D241" t="s">
        <v>29</v>
      </c>
      <c r="F241">
        <v>65515</v>
      </c>
      <c r="G241">
        <v>50666</v>
      </c>
      <c r="H241">
        <v>77.334961459207818</v>
      </c>
      <c r="I241">
        <v>72.012516217660078</v>
      </c>
      <c r="J241">
        <v>5.3224452415477401</v>
      </c>
    </row>
    <row r="242" spans="1:10" x14ac:dyDescent="0.35">
      <c r="A242">
        <v>1</v>
      </c>
      <c r="B242">
        <v>2019</v>
      </c>
      <c r="C242" t="s">
        <v>19</v>
      </c>
      <c r="D242" t="s">
        <v>41</v>
      </c>
      <c r="F242">
        <v>61500</v>
      </c>
      <c r="G242">
        <v>62435</v>
      </c>
      <c r="H242">
        <v>101.52032520325203</v>
      </c>
      <c r="I242">
        <v>100.67723577235772</v>
      </c>
      <c r="J242">
        <v>0.84308943089430954</v>
      </c>
    </row>
    <row r="243" spans="1:10" x14ac:dyDescent="0.35">
      <c r="A243">
        <v>1</v>
      </c>
      <c r="B243">
        <v>2019</v>
      </c>
      <c r="C243" t="s">
        <v>24</v>
      </c>
      <c r="D243" t="s">
        <v>34</v>
      </c>
      <c r="F243">
        <v>69596</v>
      </c>
      <c r="G243">
        <v>69696</v>
      </c>
      <c r="H243">
        <v>100.1436864187597</v>
      </c>
      <c r="I243">
        <v>100.26941203517443</v>
      </c>
      <c r="J243">
        <v>-0.12572561641472646</v>
      </c>
    </row>
    <row r="244" spans="1:10" x14ac:dyDescent="0.35">
      <c r="A244">
        <v>1</v>
      </c>
      <c r="B244">
        <v>2019</v>
      </c>
      <c r="C244" t="s">
        <v>30</v>
      </c>
      <c r="D244" t="s">
        <v>42</v>
      </c>
      <c r="F244">
        <v>66655</v>
      </c>
      <c r="G244">
        <v>66714</v>
      </c>
      <c r="H244">
        <v>100.08851549021078</v>
      </c>
      <c r="I244">
        <v>100.29142599954992</v>
      </c>
      <c r="J244">
        <v>-0.20291050933913368</v>
      </c>
    </row>
    <row r="245" spans="1:10" x14ac:dyDescent="0.35">
      <c r="A245">
        <v>1</v>
      </c>
      <c r="B245">
        <v>2019</v>
      </c>
      <c r="C245" t="s">
        <v>43</v>
      </c>
      <c r="D245" t="s">
        <v>10</v>
      </c>
      <c r="F245">
        <v>73208</v>
      </c>
      <c r="G245">
        <v>73039</v>
      </c>
      <c r="H245">
        <v>99.769150912468589</v>
      </c>
      <c r="I245">
        <v>99.828570648016608</v>
      </c>
      <c r="J245">
        <v>-5.9419735548019048E-2</v>
      </c>
    </row>
    <row r="246" spans="1:10" x14ac:dyDescent="0.35">
      <c r="A246">
        <v>1</v>
      </c>
      <c r="B246">
        <v>2019</v>
      </c>
      <c r="C246" t="s">
        <v>27</v>
      </c>
      <c r="D246" t="s">
        <v>14</v>
      </c>
      <c r="F246">
        <v>69000</v>
      </c>
      <c r="G246">
        <v>68710</v>
      </c>
      <c r="H246">
        <v>99.579710144927532</v>
      </c>
      <c r="I246">
        <v>99.986775362318838</v>
      </c>
      <c r="J246">
        <v>-0.40706521739130608</v>
      </c>
    </row>
    <row r="247" spans="1:10" x14ac:dyDescent="0.35">
      <c r="A247">
        <v>1</v>
      </c>
      <c r="B247">
        <v>2019</v>
      </c>
      <c r="C247" t="s">
        <v>35</v>
      </c>
      <c r="D247" t="s">
        <v>25</v>
      </c>
      <c r="F247">
        <v>65326</v>
      </c>
      <c r="G247">
        <v>65012</v>
      </c>
      <c r="H247">
        <v>99.519333802773787</v>
      </c>
      <c r="I247">
        <v>96.542724183326698</v>
      </c>
      <c r="J247">
        <v>2.976609619447089</v>
      </c>
    </row>
    <row r="248" spans="1:10" x14ac:dyDescent="0.35">
      <c r="A248">
        <v>1</v>
      </c>
      <c r="B248">
        <v>2019</v>
      </c>
      <c r="C248" t="s">
        <v>23</v>
      </c>
      <c r="D248" t="s">
        <v>31</v>
      </c>
      <c r="F248">
        <v>67895</v>
      </c>
      <c r="G248">
        <v>67431</v>
      </c>
      <c r="H248">
        <v>99.316591796155834</v>
      </c>
      <c r="I248">
        <v>99.316591796155834</v>
      </c>
      <c r="J248">
        <v>0</v>
      </c>
    </row>
    <row r="249" spans="1:10" x14ac:dyDescent="0.35">
      <c r="A249">
        <v>1</v>
      </c>
      <c r="B249">
        <v>2019</v>
      </c>
      <c r="C249" t="s">
        <v>26</v>
      </c>
      <c r="D249" t="s">
        <v>39</v>
      </c>
      <c r="F249">
        <v>66829</v>
      </c>
      <c r="G249">
        <v>65878</v>
      </c>
      <c r="H249">
        <v>98.576965090005828</v>
      </c>
      <c r="I249">
        <v>98.576965090005828</v>
      </c>
      <c r="J249">
        <v>0</v>
      </c>
    </row>
    <row r="250" spans="1:10" x14ac:dyDescent="0.35">
      <c r="A250">
        <v>1</v>
      </c>
      <c r="B250">
        <v>2019</v>
      </c>
      <c r="C250" t="s">
        <v>38</v>
      </c>
      <c r="D250" t="s">
        <v>37</v>
      </c>
      <c r="F250">
        <v>92500</v>
      </c>
      <c r="G250">
        <v>90353</v>
      </c>
      <c r="H250">
        <v>97.678918918918924</v>
      </c>
      <c r="I250">
        <v>98.301621621621621</v>
      </c>
      <c r="J250">
        <v>-0.62270270270269634</v>
      </c>
    </row>
    <row r="251" spans="1:10" x14ac:dyDescent="0.35">
      <c r="A251">
        <v>1</v>
      </c>
      <c r="B251">
        <v>2019</v>
      </c>
      <c r="C251" t="s">
        <v>28</v>
      </c>
      <c r="D251" t="s">
        <v>32</v>
      </c>
      <c r="F251">
        <v>63400</v>
      </c>
      <c r="G251">
        <v>60687</v>
      </c>
      <c r="H251">
        <v>95.720820189274448</v>
      </c>
      <c r="I251">
        <v>96.724369085173507</v>
      </c>
      <c r="J251">
        <v>-1.0035488958990584</v>
      </c>
    </row>
    <row r="252" spans="1:10" x14ac:dyDescent="0.35">
      <c r="A252">
        <v>1</v>
      </c>
      <c r="B252">
        <v>2019</v>
      </c>
      <c r="C252" t="s">
        <v>16</v>
      </c>
      <c r="D252" t="s">
        <v>13</v>
      </c>
      <c r="F252">
        <v>75523</v>
      </c>
      <c r="G252">
        <v>72005</v>
      </c>
      <c r="H252">
        <v>95.341816400301894</v>
      </c>
      <c r="I252">
        <v>95.627325450525007</v>
      </c>
      <c r="J252">
        <v>-0.28550905022311213</v>
      </c>
    </row>
    <row r="253" spans="1:10" x14ac:dyDescent="0.35">
      <c r="A253">
        <v>1</v>
      </c>
      <c r="B253">
        <v>2019</v>
      </c>
      <c r="C253" t="s">
        <v>36</v>
      </c>
      <c r="D253" t="s">
        <v>33</v>
      </c>
      <c r="F253">
        <v>82500</v>
      </c>
      <c r="G253">
        <v>78523</v>
      </c>
      <c r="H253">
        <v>95.179393939393947</v>
      </c>
      <c r="I253">
        <v>95.179393939393947</v>
      </c>
      <c r="J253">
        <v>0</v>
      </c>
    </row>
    <row r="254" spans="1:10" x14ac:dyDescent="0.35">
      <c r="A254">
        <v>1</v>
      </c>
      <c r="B254">
        <v>2019</v>
      </c>
      <c r="C254" t="s">
        <v>20</v>
      </c>
      <c r="D254" t="s">
        <v>40</v>
      </c>
      <c r="F254">
        <v>27000</v>
      </c>
      <c r="G254">
        <v>25363</v>
      </c>
      <c r="H254">
        <v>93.937037037037044</v>
      </c>
      <c r="I254">
        <v>94.050264550264558</v>
      </c>
      <c r="J254">
        <v>-0.11322751322751401</v>
      </c>
    </row>
    <row r="255" spans="1:10" x14ac:dyDescent="0.35">
      <c r="A255">
        <v>1</v>
      </c>
      <c r="B255">
        <v>2019</v>
      </c>
      <c r="C255" t="s">
        <v>18</v>
      </c>
      <c r="D255" t="s">
        <v>22</v>
      </c>
      <c r="F255">
        <v>56603</v>
      </c>
      <c r="G255">
        <v>52359</v>
      </c>
      <c r="H255">
        <v>92.502164196244024</v>
      </c>
      <c r="I255">
        <v>92.839097372425996</v>
      </c>
      <c r="J255">
        <v>-0.33693317618197227</v>
      </c>
    </row>
    <row r="256" spans="1:10" x14ac:dyDescent="0.35">
      <c r="A256">
        <v>1</v>
      </c>
      <c r="B256">
        <v>2019</v>
      </c>
      <c r="C256" t="s">
        <v>9</v>
      </c>
      <c r="D256" t="s">
        <v>21</v>
      </c>
      <c r="F256">
        <v>69132</v>
      </c>
      <c r="G256">
        <v>60157</v>
      </c>
      <c r="H256">
        <v>87.017589538853215</v>
      </c>
      <c r="I256">
        <v>86.772923020970239</v>
      </c>
      <c r="J256">
        <v>0.24466651788297611</v>
      </c>
    </row>
    <row r="257" spans="1:10" x14ac:dyDescent="0.35">
      <c r="A257">
        <v>1</v>
      </c>
      <c r="B257">
        <v>2019</v>
      </c>
      <c r="C257" t="s">
        <v>15</v>
      </c>
      <c r="D257" t="s">
        <v>29</v>
      </c>
      <c r="F257">
        <v>65890</v>
      </c>
      <c r="G257">
        <v>55976</v>
      </c>
      <c r="H257">
        <v>84.953710730004545</v>
      </c>
      <c r="I257">
        <v>76.990221798235154</v>
      </c>
      <c r="J257">
        <v>7.9634889317693904</v>
      </c>
    </row>
    <row r="258" spans="1:10" x14ac:dyDescent="0.35">
      <c r="A258">
        <v>17</v>
      </c>
      <c r="B258">
        <v>2018</v>
      </c>
      <c r="C258" t="s">
        <v>21</v>
      </c>
      <c r="D258" t="s">
        <v>18</v>
      </c>
      <c r="F258">
        <v>76416</v>
      </c>
      <c r="G258">
        <v>77550</v>
      </c>
      <c r="H258">
        <v>101.48398241206029</v>
      </c>
      <c r="I258">
        <v>99.419624162479053</v>
      </c>
      <c r="J258">
        <v>2.0643582495812325</v>
      </c>
    </row>
    <row r="259" spans="1:10" x14ac:dyDescent="0.35">
      <c r="A259">
        <v>17</v>
      </c>
      <c r="B259">
        <v>2018</v>
      </c>
      <c r="C259" t="s">
        <v>30</v>
      </c>
      <c r="D259" t="s">
        <v>19</v>
      </c>
      <c r="F259">
        <v>66655</v>
      </c>
      <c r="G259">
        <v>66878</v>
      </c>
      <c r="H259">
        <v>100.33455854774584</v>
      </c>
      <c r="I259">
        <v>100.23460355562224</v>
      </c>
      <c r="J259">
        <v>9.9954992123599595E-2</v>
      </c>
    </row>
    <row r="260" spans="1:10" x14ac:dyDescent="0.35">
      <c r="A260">
        <v>17</v>
      </c>
      <c r="B260">
        <v>2018</v>
      </c>
      <c r="C260" t="s">
        <v>27</v>
      </c>
      <c r="D260" t="s">
        <v>28</v>
      </c>
      <c r="F260">
        <v>69000</v>
      </c>
      <c r="G260">
        <v>68990</v>
      </c>
      <c r="H260">
        <v>99.985507246376812</v>
      </c>
      <c r="I260">
        <v>100.00163043478261</v>
      </c>
      <c r="J260">
        <v>-1.6123188405799738E-2</v>
      </c>
    </row>
    <row r="261" spans="1:10" x14ac:dyDescent="0.35">
      <c r="A261">
        <v>17</v>
      </c>
      <c r="B261">
        <v>2018</v>
      </c>
      <c r="C261" t="s">
        <v>25</v>
      </c>
      <c r="D261" t="s">
        <v>23</v>
      </c>
      <c r="F261">
        <v>71008</v>
      </c>
      <c r="G261">
        <v>70925</v>
      </c>
      <c r="H261">
        <v>99.88311176205498</v>
      </c>
      <c r="I261">
        <v>99.187943611987379</v>
      </c>
      <c r="J261">
        <v>0.69516815006760169</v>
      </c>
    </row>
    <row r="262" spans="1:10" x14ac:dyDescent="0.35">
      <c r="A262">
        <v>17</v>
      </c>
      <c r="B262">
        <v>2018</v>
      </c>
      <c r="C262" t="s">
        <v>22</v>
      </c>
      <c r="D262" t="s">
        <v>20</v>
      </c>
      <c r="F262">
        <v>76125</v>
      </c>
      <c r="G262">
        <v>75947</v>
      </c>
      <c r="H262">
        <v>99.766174055829225</v>
      </c>
      <c r="I262">
        <v>100.42216748768473</v>
      </c>
      <c r="J262">
        <v>-0.65599343185550651</v>
      </c>
    </row>
    <row r="263" spans="1:10" x14ac:dyDescent="0.35">
      <c r="A263">
        <v>17</v>
      </c>
      <c r="B263">
        <v>2018</v>
      </c>
      <c r="C263" t="s">
        <v>31</v>
      </c>
      <c r="D263" t="s">
        <v>40</v>
      </c>
      <c r="F263">
        <v>69143</v>
      </c>
      <c r="G263">
        <v>68978</v>
      </c>
      <c r="H263">
        <v>99.761364129412954</v>
      </c>
      <c r="I263">
        <v>93.314037574302532</v>
      </c>
      <c r="J263">
        <v>6.447326555110422</v>
      </c>
    </row>
    <row r="264" spans="1:10" x14ac:dyDescent="0.35">
      <c r="A264">
        <v>17</v>
      </c>
      <c r="B264">
        <v>2018</v>
      </c>
      <c r="C264" t="s">
        <v>43</v>
      </c>
      <c r="D264" t="s">
        <v>16</v>
      </c>
      <c r="F264">
        <v>73208</v>
      </c>
      <c r="G264">
        <v>73028</v>
      </c>
      <c r="H264">
        <v>99.75412523221506</v>
      </c>
      <c r="I264">
        <v>99.786054802753796</v>
      </c>
      <c r="J264">
        <v>-3.1929570538736129E-2</v>
      </c>
    </row>
    <row r="265" spans="1:10" x14ac:dyDescent="0.35">
      <c r="A265">
        <v>17</v>
      </c>
      <c r="B265">
        <v>2018</v>
      </c>
      <c r="C265" t="s">
        <v>10</v>
      </c>
      <c r="D265" t="s">
        <v>9</v>
      </c>
      <c r="F265">
        <v>72220</v>
      </c>
      <c r="G265">
        <v>71848</v>
      </c>
      <c r="H265">
        <v>99.484907227914704</v>
      </c>
      <c r="I265">
        <v>99.425193852118525</v>
      </c>
      <c r="J265">
        <v>5.9713375796178525E-2</v>
      </c>
    </row>
    <row r="266" spans="1:10" x14ac:dyDescent="0.35">
      <c r="A266">
        <v>17</v>
      </c>
      <c r="B266">
        <v>2018</v>
      </c>
      <c r="C266" t="s">
        <v>26</v>
      </c>
      <c r="D266" t="s">
        <v>36</v>
      </c>
      <c r="F266">
        <v>66829</v>
      </c>
      <c r="G266">
        <v>65878</v>
      </c>
      <c r="H266">
        <v>98.576965090005828</v>
      </c>
      <c r="I266">
        <v>98.576965090005828</v>
      </c>
      <c r="J266">
        <v>0</v>
      </c>
    </row>
    <row r="267" spans="1:10" x14ac:dyDescent="0.35">
      <c r="A267">
        <v>17</v>
      </c>
      <c r="B267">
        <v>2018</v>
      </c>
      <c r="C267" t="s">
        <v>41</v>
      </c>
      <c r="D267" t="s">
        <v>32</v>
      </c>
      <c r="F267">
        <v>81441</v>
      </c>
      <c r="G267">
        <v>77341</v>
      </c>
      <c r="H267">
        <v>94.965680676808987</v>
      </c>
      <c r="I267">
        <v>95.571794305079749</v>
      </c>
      <c r="J267">
        <v>-0.60611362827076221</v>
      </c>
    </row>
    <row r="268" spans="1:10" x14ac:dyDescent="0.35">
      <c r="A268">
        <v>17</v>
      </c>
      <c r="B268">
        <v>2018</v>
      </c>
      <c r="C268" t="s">
        <v>37</v>
      </c>
      <c r="D268" t="s">
        <v>38</v>
      </c>
      <c r="F268">
        <v>82500</v>
      </c>
      <c r="G268">
        <v>77750</v>
      </c>
      <c r="H268">
        <v>94.242424242424235</v>
      </c>
      <c r="I268">
        <v>93.26136363636364</v>
      </c>
      <c r="J268">
        <v>0.98106060606059486</v>
      </c>
    </row>
    <row r="269" spans="1:10" x14ac:dyDescent="0.35">
      <c r="A269">
        <v>17</v>
      </c>
      <c r="B269">
        <v>2018</v>
      </c>
      <c r="C269" t="s">
        <v>33</v>
      </c>
      <c r="D269" t="s">
        <v>35</v>
      </c>
      <c r="F269">
        <v>71608</v>
      </c>
      <c r="G269">
        <v>67420</v>
      </c>
      <c r="H269">
        <v>94.151491453468878</v>
      </c>
      <c r="I269">
        <v>90.718739526309918</v>
      </c>
      <c r="J269">
        <v>3.4327519271589608</v>
      </c>
    </row>
    <row r="270" spans="1:10" x14ac:dyDescent="0.35">
      <c r="A270">
        <v>17</v>
      </c>
      <c r="B270">
        <v>2018</v>
      </c>
      <c r="C270" t="s">
        <v>39</v>
      </c>
      <c r="D270" t="s">
        <v>14</v>
      </c>
      <c r="F270">
        <v>68400</v>
      </c>
      <c r="G270">
        <v>63874</v>
      </c>
      <c r="H270">
        <v>93.383040935672511</v>
      </c>
      <c r="I270">
        <v>92.772478070175438</v>
      </c>
      <c r="J270">
        <v>0.61056286549707295</v>
      </c>
    </row>
    <row r="271" spans="1:10" x14ac:dyDescent="0.35">
      <c r="A271">
        <v>17</v>
      </c>
      <c r="B271">
        <v>2018</v>
      </c>
      <c r="C271" t="s">
        <v>13</v>
      </c>
      <c r="D271" t="s">
        <v>29</v>
      </c>
      <c r="F271">
        <v>78500</v>
      </c>
      <c r="G271">
        <v>72161</v>
      </c>
      <c r="H271">
        <v>91.924840764331208</v>
      </c>
      <c r="I271">
        <v>92.267356687898101</v>
      </c>
      <c r="J271">
        <v>-0.34251592356689287</v>
      </c>
    </row>
    <row r="272" spans="1:10" x14ac:dyDescent="0.35">
      <c r="A272">
        <v>17</v>
      </c>
      <c r="B272">
        <v>2018</v>
      </c>
      <c r="C272" t="s">
        <v>15</v>
      </c>
      <c r="D272" t="s">
        <v>42</v>
      </c>
      <c r="F272">
        <v>65890</v>
      </c>
      <c r="G272">
        <v>52884</v>
      </c>
      <c r="H272">
        <v>80.261041129154648</v>
      </c>
      <c r="I272">
        <v>82.496395507664289</v>
      </c>
      <c r="J272">
        <v>-2.2353543785096406</v>
      </c>
    </row>
    <row r="273" spans="1:10" x14ac:dyDescent="0.35">
      <c r="A273">
        <v>17</v>
      </c>
      <c r="B273">
        <v>2018</v>
      </c>
      <c r="C273" t="s">
        <v>34</v>
      </c>
      <c r="D273" t="s">
        <v>24</v>
      </c>
      <c r="F273">
        <v>82000</v>
      </c>
      <c r="G273">
        <v>63188</v>
      </c>
      <c r="H273">
        <v>77.058536585365857</v>
      </c>
      <c r="I273">
        <v>74.424847560975607</v>
      </c>
      <c r="J273">
        <v>2.6336890243902502</v>
      </c>
    </row>
    <row r="274" spans="1:10" x14ac:dyDescent="0.35">
      <c r="A274">
        <v>16</v>
      </c>
      <c r="B274">
        <v>2018</v>
      </c>
      <c r="C274" t="s">
        <v>35</v>
      </c>
      <c r="D274" t="s">
        <v>9</v>
      </c>
      <c r="F274">
        <v>65326</v>
      </c>
      <c r="G274">
        <v>65798</v>
      </c>
      <c r="H274">
        <v>100.72253007990693</v>
      </c>
      <c r="I274">
        <v>100.35820347181827</v>
      </c>
      <c r="J274">
        <v>0.36432660808866046</v>
      </c>
    </row>
    <row r="275" spans="1:10" x14ac:dyDescent="0.35">
      <c r="A275">
        <v>16</v>
      </c>
      <c r="B275">
        <v>2018</v>
      </c>
      <c r="C275" t="s">
        <v>38</v>
      </c>
      <c r="D275" t="s">
        <v>15</v>
      </c>
      <c r="F275">
        <v>92500</v>
      </c>
      <c r="G275">
        <v>92851</v>
      </c>
      <c r="H275">
        <v>100.37945945945945</v>
      </c>
      <c r="I275">
        <v>99.048378378378374</v>
      </c>
      <c r="J275">
        <v>1.3310810810810807</v>
      </c>
    </row>
    <row r="276" spans="1:10" x14ac:dyDescent="0.35">
      <c r="A276">
        <v>16</v>
      </c>
      <c r="B276">
        <v>2018</v>
      </c>
      <c r="C276" t="s">
        <v>24</v>
      </c>
      <c r="D276" t="s">
        <v>10</v>
      </c>
      <c r="F276">
        <v>69596</v>
      </c>
      <c r="G276">
        <v>69696</v>
      </c>
      <c r="H276">
        <v>100.1436864187597</v>
      </c>
      <c r="I276">
        <v>100.1436864187597</v>
      </c>
      <c r="J276">
        <v>0</v>
      </c>
    </row>
    <row r="277" spans="1:10" x14ac:dyDescent="0.35">
      <c r="A277">
        <v>16</v>
      </c>
      <c r="B277">
        <v>2018</v>
      </c>
      <c r="C277" t="s">
        <v>27</v>
      </c>
      <c r="D277" t="s">
        <v>21</v>
      </c>
      <c r="F277">
        <v>69000</v>
      </c>
      <c r="G277">
        <v>69067</v>
      </c>
      <c r="H277">
        <v>100.09710144927537</v>
      </c>
      <c r="I277">
        <v>100.00163043478261</v>
      </c>
      <c r="J277">
        <v>9.5471014492758854E-2</v>
      </c>
    </row>
    <row r="278" spans="1:10" x14ac:dyDescent="0.35">
      <c r="A278">
        <v>16</v>
      </c>
      <c r="B278">
        <v>2018</v>
      </c>
      <c r="C278" t="s">
        <v>43</v>
      </c>
      <c r="D278" t="s">
        <v>39</v>
      </c>
      <c r="F278">
        <v>73208</v>
      </c>
      <c r="G278">
        <v>73086</v>
      </c>
      <c r="H278">
        <v>99.83335154627909</v>
      </c>
      <c r="I278">
        <v>99.786054802753796</v>
      </c>
      <c r="J278">
        <v>4.7296743525294005E-2</v>
      </c>
    </row>
    <row r="279" spans="1:10" x14ac:dyDescent="0.35">
      <c r="A279">
        <v>16</v>
      </c>
      <c r="B279">
        <v>2018</v>
      </c>
      <c r="C279" t="s">
        <v>23</v>
      </c>
      <c r="D279" t="s">
        <v>14</v>
      </c>
      <c r="F279">
        <v>67895</v>
      </c>
      <c r="G279">
        <v>67431</v>
      </c>
      <c r="H279">
        <v>99.316591796155834</v>
      </c>
      <c r="I279">
        <v>96.863171072980336</v>
      </c>
      <c r="J279">
        <v>2.4534207231754976</v>
      </c>
    </row>
    <row r="280" spans="1:10" x14ac:dyDescent="0.35">
      <c r="A280">
        <v>16</v>
      </c>
      <c r="B280">
        <v>2018</v>
      </c>
      <c r="C280" t="s">
        <v>29</v>
      </c>
      <c r="D280" t="s">
        <v>19</v>
      </c>
      <c r="F280">
        <v>71750</v>
      </c>
      <c r="G280">
        <v>70806</v>
      </c>
      <c r="H280">
        <v>98.68432055749129</v>
      </c>
      <c r="I280">
        <v>96.374564459930312</v>
      </c>
      <c r="J280">
        <v>2.3097560975609781</v>
      </c>
    </row>
    <row r="281" spans="1:10" x14ac:dyDescent="0.35">
      <c r="A281">
        <v>16</v>
      </c>
      <c r="B281">
        <v>2018</v>
      </c>
      <c r="C281" t="s">
        <v>26</v>
      </c>
      <c r="D281" t="s">
        <v>33</v>
      </c>
      <c r="F281">
        <v>66829</v>
      </c>
      <c r="G281">
        <v>65878</v>
      </c>
      <c r="H281">
        <v>98.576965090005828</v>
      </c>
      <c r="I281">
        <v>98.576965090005828</v>
      </c>
      <c r="J281">
        <v>0</v>
      </c>
    </row>
    <row r="282" spans="1:10" x14ac:dyDescent="0.35">
      <c r="A282">
        <v>16</v>
      </c>
      <c r="B282">
        <v>2018</v>
      </c>
      <c r="C282" t="s">
        <v>16</v>
      </c>
      <c r="D282" t="s">
        <v>42</v>
      </c>
      <c r="F282">
        <v>75523</v>
      </c>
      <c r="G282">
        <v>73722</v>
      </c>
      <c r="H282">
        <v>97.61529600254228</v>
      </c>
      <c r="I282">
        <v>97.682494074652766</v>
      </c>
      <c r="J282">
        <v>-6.7198072110485896E-2</v>
      </c>
    </row>
    <row r="283" spans="1:10" x14ac:dyDescent="0.35">
      <c r="A283">
        <v>16</v>
      </c>
      <c r="B283">
        <v>2018</v>
      </c>
      <c r="C283" t="s">
        <v>28</v>
      </c>
      <c r="D283" t="s">
        <v>13</v>
      </c>
      <c r="F283">
        <v>63400</v>
      </c>
      <c r="G283">
        <v>61759</v>
      </c>
      <c r="H283">
        <v>97.411671924290218</v>
      </c>
      <c r="I283">
        <v>97.813682965299691</v>
      </c>
      <c r="J283">
        <v>-0.40201104100947305</v>
      </c>
    </row>
    <row r="284" spans="1:10" x14ac:dyDescent="0.35">
      <c r="A284">
        <v>16</v>
      </c>
      <c r="B284">
        <v>2018</v>
      </c>
      <c r="C284" t="s">
        <v>18</v>
      </c>
      <c r="D284" t="s">
        <v>22</v>
      </c>
      <c r="F284">
        <v>56603</v>
      </c>
      <c r="G284">
        <v>53850</v>
      </c>
      <c r="H284">
        <v>95.136300196102681</v>
      </c>
      <c r="I284">
        <v>95.510081494923284</v>
      </c>
      <c r="J284">
        <v>-0.37378129882060307</v>
      </c>
    </row>
    <row r="285" spans="1:10" x14ac:dyDescent="0.35">
      <c r="A285">
        <v>16</v>
      </c>
      <c r="B285">
        <v>2018</v>
      </c>
      <c r="C285" t="s">
        <v>32</v>
      </c>
      <c r="D285" t="s">
        <v>30</v>
      </c>
      <c r="F285">
        <v>65000</v>
      </c>
      <c r="G285">
        <v>61641</v>
      </c>
      <c r="H285">
        <v>94.832307692307694</v>
      </c>
      <c r="I285">
        <v>96.550192307692299</v>
      </c>
      <c r="J285">
        <v>-1.7178846153846052</v>
      </c>
    </row>
    <row r="286" spans="1:10" x14ac:dyDescent="0.35">
      <c r="A286">
        <v>16</v>
      </c>
      <c r="B286">
        <v>2018</v>
      </c>
      <c r="C286" t="s">
        <v>20</v>
      </c>
      <c r="D286" t="s">
        <v>25</v>
      </c>
      <c r="F286">
        <v>27000</v>
      </c>
      <c r="G286">
        <v>25571</v>
      </c>
      <c r="H286">
        <v>94.707407407407402</v>
      </c>
      <c r="I286">
        <v>94.097354497354502</v>
      </c>
      <c r="J286">
        <v>0.61005291005290019</v>
      </c>
    </row>
    <row r="287" spans="1:10" x14ac:dyDescent="0.35">
      <c r="A287">
        <v>16</v>
      </c>
      <c r="B287">
        <v>2018</v>
      </c>
      <c r="C287" t="s">
        <v>36</v>
      </c>
      <c r="D287" t="s">
        <v>41</v>
      </c>
      <c r="F287">
        <v>82500</v>
      </c>
      <c r="G287">
        <v>77982</v>
      </c>
      <c r="H287">
        <v>94.523636363636371</v>
      </c>
      <c r="I287">
        <v>94.523636363636371</v>
      </c>
      <c r="J287">
        <v>0</v>
      </c>
    </row>
    <row r="288" spans="1:10" x14ac:dyDescent="0.35">
      <c r="A288">
        <v>16</v>
      </c>
      <c r="B288">
        <v>2018</v>
      </c>
      <c r="C288" t="s">
        <v>40</v>
      </c>
      <c r="D288" t="s">
        <v>37</v>
      </c>
      <c r="F288">
        <v>67000</v>
      </c>
      <c r="G288">
        <v>61738</v>
      </c>
      <c r="H288">
        <v>92.146268656716416</v>
      </c>
      <c r="I288">
        <v>88.357835820895531</v>
      </c>
      <c r="J288">
        <v>3.7884328358208847</v>
      </c>
    </row>
    <row r="289" spans="1:10" x14ac:dyDescent="0.35">
      <c r="A289">
        <v>16</v>
      </c>
      <c r="B289">
        <v>2018</v>
      </c>
      <c r="C289" t="s">
        <v>31</v>
      </c>
      <c r="D289" t="s">
        <v>34</v>
      </c>
      <c r="F289">
        <v>69143</v>
      </c>
      <c r="G289">
        <v>60746</v>
      </c>
      <c r="H289">
        <v>87.855603604124781</v>
      </c>
      <c r="I289">
        <v>93.314037574302532</v>
      </c>
      <c r="J289">
        <v>-5.4584339701777509</v>
      </c>
    </row>
    <row r="290" spans="1:10" x14ac:dyDescent="0.35">
      <c r="A290">
        <v>15</v>
      </c>
      <c r="B290">
        <v>2018</v>
      </c>
      <c r="C290" t="s">
        <v>19</v>
      </c>
      <c r="D290" t="s">
        <v>41</v>
      </c>
      <c r="F290">
        <v>61500</v>
      </c>
      <c r="G290">
        <v>62372</v>
      </c>
      <c r="H290">
        <v>101.41788617886178</v>
      </c>
      <c r="I290">
        <v>99.745934959349597</v>
      </c>
      <c r="J290">
        <v>1.6719512195121808</v>
      </c>
    </row>
    <row r="291" spans="1:10" x14ac:dyDescent="0.35">
      <c r="A291">
        <v>15</v>
      </c>
      <c r="B291">
        <v>2018</v>
      </c>
      <c r="C291" t="s">
        <v>22</v>
      </c>
      <c r="D291" t="s">
        <v>23</v>
      </c>
      <c r="F291">
        <v>76125</v>
      </c>
      <c r="G291">
        <v>76596</v>
      </c>
      <c r="H291">
        <v>100.61871921182266</v>
      </c>
      <c r="I291">
        <v>100.42216748768473</v>
      </c>
      <c r="J291">
        <v>0.19655172413793309</v>
      </c>
    </row>
    <row r="292" spans="1:10" x14ac:dyDescent="0.35">
      <c r="A292">
        <v>15</v>
      </c>
      <c r="B292">
        <v>2018</v>
      </c>
      <c r="C292" t="s">
        <v>30</v>
      </c>
      <c r="D292" t="s">
        <v>35</v>
      </c>
      <c r="F292">
        <v>66655</v>
      </c>
      <c r="G292">
        <v>66841</v>
      </c>
      <c r="H292">
        <v>100.27904883354589</v>
      </c>
      <c r="I292">
        <v>100.23460355562224</v>
      </c>
      <c r="J292">
        <v>4.4445277923642834E-2</v>
      </c>
    </row>
    <row r="293" spans="1:10" x14ac:dyDescent="0.35">
      <c r="A293">
        <v>15</v>
      </c>
      <c r="B293">
        <v>2018</v>
      </c>
      <c r="C293" t="s">
        <v>40</v>
      </c>
      <c r="D293" t="s">
        <v>38</v>
      </c>
      <c r="F293">
        <v>67000</v>
      </c>
      <c r="G293">
        <v>66654</v>
      </c>
      <c r="H293">
        <v>99.483582089552243</v>
      </c>
      <c r="I293">
        <v>88.357835820895531</v>
      </c>
      <c r="J293">
        <v>11.125746268656712</v>
      </c>
    </row>
    <row r="294" spans="1:10" x14ac:dyDescent="0.35">
      <c r="A294">
        <v>15</v>
      </c>
      <c r="B294">
        <v>2018</v>
      </c>
      <c r="C294" t="s">
        <v>42</v>
      </c>
      <c r="D294" t="s">
        <v>28</v>
      </c>
      <c r="F294">
        <v>73000</v>
      </c>
      <c r="G294">
        <v>72084</v>
      </c>
      <c r="H294">
        <v>98.745205479452054</v>
      </c>
      <c r="I294">
        <v>99.860273972602741</v>
      </c>
      <c r="J294">
        <v>-1.1150684931506873</v>
      </c>
    </row>
    <row r="295" spans="1:10" x14ac:dyDescent="0.35">
      <c r="A295">
        <v>15</v>
      </c>
      <c r="B295">
        <v>2018</v>
      </c>
      <c r="C295" t="s">
        <v>25</v>
      </c>
      <c r="D295" t="s">
        <v>15</v>
      </c>
      <c r="F295">
        <v>71008</v>
      </c>
      <c r="G295">
        <v>70031</v>
      </c>
      <c r="H295">
        <v>98.624098693104997</v>
      </c>
      <c r="I295">
        <v>99.187943611987379</v>
      </c>
      <c r="J295">
        <v>-0.56384491888238131</v>
      </c>
    </row>
    <row r="296" spans="1:10" x14ac:dyDescent="0.35">
      <c r="A296">
        <v>15</v>
      </c>
      <c r="B296">
        <v>2018</v>
      </c>
      <c r="C296" t="s">
        <v>21</v>
      </c>
      <c r="D296" t="s">
        <v>20</v>
      </c>
      <c r="F296">
        <v>76416</v>
      </c>
      <c r="G296">
        <v>75091</v>
      </c>
      <c r="H296">
        <v>98.26606993299832</v>
      </c>
      <c r="I296">
        <v>99.419624162479053</v>
      </c>
      <c r="J296">
        <v>-1.1535542294807328</v>
      </c>
    </row>
    <row r="297" spans="1:10" x14ac:dyDescent="0.35">
      <c r="A297">
        <v>15</v>
      </c>
      <c r="B297">
        <v>2018</v>
      </c>
      <c r="C297" t="s">
        <v>16</v>
      </c>
      <c r="D297" t="s">
        <v>43</v>
      </c>
      <c r="F297">
        <v>75523</v>
      </c>
      <c r="G297">
        <v>74188</v>
      </c>
      <c r="H297">
        <v>98.232326576009953</v>
      </c>
      <c r="I297">
        <v>97.682494074652766</v>
      </c>
      <c r="J297">
        <v>0.5498325013571872</v>
      </c>
    </row>
    <row r="298" spans="1:10" x14ac:dyDescent="0.35">
      <c r="A298">
        <v>15</v>
      </c>
      <c r="B298">
        <v>2018</v>
      </c>
      <c r="C298" t="s">
        <v>9</v>
      </c>
      <c r="D298" t="s">
        <v>34</v>
      </c>
      <c r="F298">
        <v>69132</v>
      </c>
      <c r="G298">
        <v>67577</v>
      </c>
      <c r="H298">
        <v>97.750679858820817</v>
      </c>
      <c r="I298">
        <v>96.444689662013033</v>
      </c>
      <c r="J298">
        <v>1.3059901968077838</v>
      </c>
    </row>
    <row r="299" spans="1:10" x14ac:dyDescent="0.35">
      <c r="A299">
        <v>15</v>
      </c>
      <c r="B299">
        <v>2018</v>
      </c>
      <c r="C299" t="s">
        <v>29</v>
      </c>
      <c r="D299" t="s">
        <v>27</v>
      </c>
      <c r="F299">
        <v>71750</v>
      </c>
      <c r="G299">
        <v>68836</v>
      </c>
      <c r="H299">
        <v>95.938675958188156</v>
      </c>
      <c r="I299">
        <v>96.374564459930312</v>
      </c>
      <c r="J299">
        <v>-0.43588850174215565</v>
      </c>
    </row>
    <row r="300" spans="1:10" x14ac:dyDescent="0.35">
      <c r="A300">
        <v>15</v>
      </c>
      <c r="B300">
        <v>2018</v>
      </c>
      <c r="C300" t="s">
        <v>39</v>
      </c>
      <c r="D300" t="s">
        <v>26</v>
      </c>
      <c r="F300">
        <v>68400</v>
      </c>
      <c r="G300">
        <v>65280</v>
      </c>
      <c r="H300">
        <v>95.438596491228068</v>
      </c>
      <c r="I300">
        <v>92.772478070175438</v>
      </c>
      <c r="J300">
        <v>2.6661184210526301</v>
      </c>
    </row>
    <row r="301" spans="1:10" x14ac:dyDescent="0.35">
      <c r="A301">
        <v>15</v>
      </c>
      <c r="B301">
        <v>2018</v>
      </c>
      <c r="C301" t="s">
        <v>13</v>
      </c>
      <c r="D301" t="s">
        <v>24</v>
      </c>
      <c r="F301">
        <v>78500</v>
      </c>
      <c r="G301">
        <v>74210</v>
      </c>
      <c r="H301">
        <v>94.535031847133752</v>
      </c>
      <c r="I301">
        <v>92.267356687898101</v>
      </c>
      <c r="J301">
        <v>2.267675159235651</v>
      </c>
    </row>
    <row r="302" spans="1:10" x14ac:dyDescent="0.35">
      <c r="A302">
        <v>15</v>
      </c>
      <c r="B302">
        <v>2018</v>
      </c>
      <c r="C302" t="s">
        <v>36</v>
      </c>
      <c r="D302" t="s">
        <v>10</v>
      </c>
      <c r="F302">
        <v>82500</v>
      </c>
      <c r="G302">
        <v>77982</v>
      </c>
      <c r="H302">
        <v>94.523636363636371</v>
      </c>
      <c r="I302">
        <v>94.523636363636371</v>
      </c>
      <c r="J302">
        <v>0</v>
      </c>
    </row>
    <row r="303" spans="1:10" x14ac:dyDescent="0.35">
      <c r="A303">
        <v>15</v>
      </c>
      <c r="B303">
        <v>2018</v>
      </c>
      <c r="C303" t="s">
        <v>37</v>
      </c>
      <c r="D303" t="s">
        <v>31</v>
      </c>
      <c r="F303">
        <v>82500</v>
      </c>
      <c r="G303">
        <v>74538</v>
      </c>
      <c r="H303">
        <v>90.349090909090918</v>
      </c>
      <c r="I303">
        <v>93.26136363636364</v>
      </c>
      <c r="J303">
        <v>-2.9122727272727218</v>
      </c>
    </row>
    <row r="304" spans="1:10" x14ac:dyDescent="0.35">
      <c r="A304">
        <v>15</v>
      </c>
      <c r="B304">
        <v>2018</v>
      </c>
      <c r="C304" t="s">
        <v>33</v>
      </c>
      <c r="D304" t="s">
        <v>32</v>
      </c>
      <c r="F304">
        <v>71608</v>
      </c>
      <c r="G304">
        <v>59110</v>
      </c>
      <c r="H304">
        <v>82.546642833202995</v>
      </c>
      <c r="I304">
        <v>90.718739526309918</v>
      </c>
      <c r="J304">
        <v>-8.1720966931069228</v>
      </c>
    </row>
    <row r="305" spans="1:10" x14ac:dyDescent="0.35">
      <c r="A305">
        <v>15</v>
      </c>
      <c r="B305">
        <v>2018</v>
      </c>
      <c r="C305" t="s">
        <v>14</v>
      </c>
      <c r="D305" t="s">
        <v>18</v>
      </c>
      <c r="F305">
        <v>65515</v>
      </c>
      <c r="G305">
        <v>44568</v>
      </c>
      <c r="H305">
        <v>68.027169350530414</v>
      </c>
      <c r="I305">
        <v>77.468518659848897</v>
      </c>
      <c r="J305">
        <v>-9.4413493093184826</v>
      </c>
    </row>
    <row r="306" spans="1:10" x14ac:dyDescent="0.35">
      <c r="A306">
        <v>14</v>
      </c>
      <c r="B306">
        <v>2018</v>
      </c>
      <c r="C306" t="s">
        <v>35</v>
      </c>
      <c r="D306" t="s">
        <v>26</v>
      </c>
      <c r="F306">
        <v>65326</v>
      </c>
      <c r="G306">
        <v>66087</v>
      </c>
      <c r="H306">
        <v>101.16492667544317</v>
      </c>
      <c r="I306">
        <v>100.35820347181827</v>
      </c>
      <c r="J306">
        <v>0.80672320362489813</v>
      </c>
    </row>
    <row r="307" spans="1:10" x14ac:dyDescent="0.35">
      <c r="A307">
        <v>14</v>
      </c>
      <c r="B307">
        <v>2018</v>
      </c>
      <c r="C307" t="s">
        <v>38</v>
      </c>
      <c r="D307" t="s">
        <v>24</v>
      </c>
      <c r="F307">
        <v>92500</v>
      </c>
      <c r="G307">
        <v>93127</v>
      </c>
      <c r="H307">
        <v>100.67783783783784</v>
      </c>
      <c r="I307">
        <v>99.048378378378374</v>
      </c>
      <c r="J307">
        <v>1.6294594594594685</v>
      </c>
    </row>
    <row r="308" spans="1:10" x14ac:dyDescent="0.35">
      <c r="A308">
        <v>14</v>
      </c>
      <c r="B308">
        <v>2018</v>
      </c>
      <c r="C308" t="s">
        <v>19</v>
      </c>
      <c r="D308" t="s">
        <v>13</v>
      </c>
      <c r="F308">
        <v>61500</v>
      </c>
      <c r="G308">
        <v>61695</v>
      </c>
      <c r="H308">
        <v>100.3170731707317</v>
      </c>
      <c r="I308">
        <v>99.745934959349597</v>
      </c>
      <c r="J308">
        <v>0.57113821138210596</v>
      </c>
    </row>
    <row r="309" spans="1:10" x14ac:dyDescent="0.35">
      <c r="A309">
        <v>14</v>
      </c>
      <c r="B309">
        <v>2018</v>
      </c>
      <c r="C309" t="s">
        <v>27</v>
      </c>
      <c r="D309" t="s">
        <v>30</v>
      </c>
      <c r="F309">
        <v>69000</v>
      </c>
      <c r="G309">
        <v>69007</v>
      </c>
      <c r="H309">
        <v>100.01014492753623</v>
      </c>
      <c r="I309">
        <v>100.00163043478261</v>
      </c>
      <c r="J309">
        <v>8.5144927536191517E-3</v>
      </c>
    </row>
    <row r="310" spans="1:10" x14ac:dyDescent="0.35">
      <c r="A310">
        <v>14</v>
      </c>
      <c r="B310">
        <v>2018</v>
      </c>
      <c r="C310" t="s">
        <v>10</v>
      </c>
      <c r="D310" t="s">
        <v>40</v>
      </c>
      <c r="F310">
        <v>72220</v>
      </c>
      <c r="G310">
        <v>71814</v>
      </c>
      <c r="H310">
        <v>99.437828856272503</v>
      </c>
      <c r="I310">
        <v>99.425193852118525</v>
      </c>
      <c r="J310">
        <v>1.2635004153978002E-2</v>
      </c>
    </row>
    <row r="311" spans="1:10" x14ac:dyDescent="0.35">
      <c r="A311">
        <v>14</v>
      </c>
      <c r="B311">
        <v>2018</v>
      </c>
      <c r="C311" t="s">
        <v>28</v>
      </c>
      <c r="D311" t="s">
        <v>32</v>
      </c>
      <c r="F311">
        <v>63400</v>
      </c>
      <c r="G311">
        <v>62014</v>
      </c>
      <c r="H311">
        <v>97.813880126182966</v>
      </c>
      <c r="I311">
        <v>97.813682965299691</v>
      </c>
      <c r="J311">
        <v>1.9716088327470516E-4</v>
      </c>
    </row>
    <row r="312" spans="1:10" x14ac:dyDescent="0.35">
      <c r="A312">
        <v>14</v>
      </c>
      <c r="B312">
        <v>2018</v>
      </c>
      <c r="C312" t="s">
        <v>21</v>
      </c>
      <c r="D312" t="s">
        <v>25</v>
      </c>
      <c r="F312">
        <v>76416</v>
      </c>
      <c r="G312">
        <v>74336</v>
      </c>
      <c r="H312">
        <v>97.278056951423792</v>
      </c>
      <c r="I312">
        <v>99.419624162479053</v>
      </c>
      <c r="J312">
        <v>-2.1415672110552606</v>
      </c>
    </row>
    <row r="313" spans="1:10" x14ac:dyDescent="0.35">
      <c r="A313">
        <v>14</v>
      </c>
      <c r="B313">
        <v>2018</v>
      </c>
      <c r="C313" t="s">
        <v>29</v>
      </c>
      <c r="D313" t="s">
        <v>22</v>
      </c>
      <c r="F313">
        <v>71750</v>
      </c>
      <c r="G313">
        <v>69449</v>
      </c>
      <c r="H313">
        <v>96.793031358885017</v>
      </c>
      <c r="I313">
        <v>96.374564459930312</v>
      </c>
      <c r="J313">
        <v>0.4184668989547049</v>
      </c>
    </row>
    <row r="314" spans="1:10" x14ac:dyDescent="0.35">
      <c r="A314">
        <v>14</v>
      </c>
      <c r="B314">
        <v>2018</v>
      </c>
      <c r="C314" t="s">
        <v>18</v>
      </c>
      <c r="D314" t="s">
        <v>39</v>
      </c>
      <c r="F314">
        <v>56603</v>
      </c>
      <c r="G314">
        <v>53960</v>
      </c>
      <c r="H314">
        <v>95.3306361853612</v>
      </c>
      <c r="I314">
        <v>95.510081494923284</v>
      </c>
      <c r="J314">
        <v>-0.17944530956208382</v>
      </c>
    </row>
    <row r="315" spans="1:10" x14ac:dyDescent="0.35">
      <c r="A315">
        <v>14</v>
      </c>
      <c r="B315">
        <v>2018</v>
      </c>
      <c r="C315" t="s">
        <v>41</v>
      </c>
      <c r="D315" t="s">
        <v>42</v>
      </c>
      <c r="F315">
        <v>81441</v>
      </c>
      <c r="G315">
        <v>77329</v>
      </c>
      <c r="H315">
        <v>94.95094608366793</v>
      </c>
      <c r="I315">
        <v>95.571794305079749</v>
      </c>
      <c r="J315">
        <v>-0.62084822141181917</v>
      </c>
    </row>
    <row r="316" spans="1:10" x14ac:dyDescent="0.35">
      <c r="A316">
        <v>14</v>
      </c>
      <c r="B316">
        <v>2018</v>
      </c>
      <c r="C316" t="s">
        <v>20</v>
      </c>
      <c r="D316" t="s">
        <v>14</v>
      </c>
      <c r="F316">
        <v>27000</v>
      </c>
      <c r="G316">
        <v>25358</v>
      </c>
      <c r="H316">
        <v>93.918518518518525</v>
      </c>
      <c r="I316">
        <v>94.097354497354502</v>
      </c>
      <c r="J316">
        <v>-0.17883597883597702</v>
      </c>
    </row>
    <row r="317" spans="1:10" x14ac:dyDescent="0.35">
      <c r="A317">
        <v>14</v>
      </c>
      <c r="B317">
        <v>2018</v>
      </c>
      <c r="C317" t="s">
        <v>23</v>
      </c>
      <c r="D317" t="s">
        <v>16</v>
      </c>
      <c r="F317">
        <v>67895</v>
      </c>
      <c r="G317">
        <v>59392</v>
      </c>
      <c r="H317">
        <v>87.476250092053903</v>
      </c>
      <c r="I317">
        <v>96.863171072980336</v>
      </c>
      <c r="J317">
        <v>-9.3869209809264333</v>
      </c>
    </row>
    <row r="318" spans="1:10" x14ac:dyDescent="0.35">
      <c r="A318">
        <v>14</v>
      </c>
      <c r="B318">
        <v>2018</v>
      </c>
      <c r="C318" t="s">
        <v>31</v>
      </c>
      <c r="D318" t="s">
        <v>9</v>
      </c>
      <c r="F318">
        <v>69143</v>
      </c>
      <c r="G318">
        <v>60344</v>
      </c>
      <c r="H318">
        <v>87.274199846694529</v>
      </c>
      <c r="I318">
        <v>93.314037574302532</v>
      </c>
      <c r="J318">
        <v>-6.0398377276080026</v>
      </c>
    </row>
    <row r="319" spans="1:10" x14ac:dyDescent="0.35">
      <c r="A319">
        <v>14</v>
      </c>
      <c r="B319">
        <v>2018</v>
      </c>
      <c r="C319" t="s">
        <v>33</v>
      </c>
      <c r="D319" t="s">
        <v>36</v>
      </c>
      <c r="F319">
        <v>71608</v>
      </c>
      <c r="G319">
        <v>59119</v>
      </c>
      <c r="H319">
        <v>82.559211261311589</v>
      </c>
      <c r="I319">
        <v>90.718739526309918</v>
      </c>
      <c r="J319">
        <v>-8.159528264998329</v>
      </c>
    </row>
    <row r="320" spans="1:10" x14ac:dyDescent="0.35">
      <c r="A320">
        <v>14</v>
      </c>
      <c r="B320">
        <v>2018</v>
      </c>
      <c r="C320" t="s">
        <v>15</v>
      </c>
      <c r="D320" t="s">
        <v>43</v>
      </c>
      <c r="F320">
        <v>65890</v>
      </c>
      <c r="G320">
        <v>53495</v>
      </c>
      <c r="H320">
        <v>81.188344210047049</v>
      </c>
      <c r="I320">
        <v>82.496395507664289</v>
      </c>
      <c r="J320">
        <v>-1.30805129761724</v>
      </c>
    </row>
    <row r="321" spans="1:10" x14ac:dyDescent="0.35">
      <c r="A321">
        <v>14</v>
      </c>
      <c r="B321">
        <v>2018</v>
      </c>
      <c r="C321" t="s">
        <v>34</v>
      </c>
      <c r="D321" t="s">
        <v>37</v>
      </c>
      <c r="F321">
        <v>82000</v>
      </c>
      <c r="G321">
        <v>57437</v>
      </c>
      <c r="H321">
        <v>70.045121951219514</v>
      </c>
      <c r="I321">
        <v>74.424847560975607</v>
      </c>
      <c r="J321">
        <v>-4.3797256097560933</v>
      </c>
    </row>
    <row r="322" spans="1:10" x14ac:dyDescent="0.35">
      <c r="A322">
        <v>13</v>
      </c>
      <c r="B322">
        <v>2018</v>
      </c>
      <c r="C322" t="s">
        <v>38</v>
      </c>
      <c r="D322" t="s">
        <v>43</v>
      </c>
      <c r="F322">
        <v>92500</v>
      </c>
      <c r="G322">
        <v>93004</v>
      </c>
      <c r="H322">
        <v>100.54486486486486</v>
      </c>
      <c r="I322">
        <v>99.048378378378374</v>
      </c>
      <c r="J322">
        <v>1.4964864864864893</v>
      </c>
    </row>
    <row r="323" spans="1:10" x14ac:dyDescent="0.35">
      <c r="A323">
        <v>13</v>
      </c>
      <c r="B323">
        <v>2018</v>
      </c>
      <c r="C323" t="s">
        <v>24</v>
      </c>
      <c r="D323" t="s">
        <v>34</v>
      </c>
      <c r="F323">
        <v>69596</v>
      </c>
      <c r="G323">
        <v>69696</v>
      </c>
      <c r="H323">
        <v>100.1436864187597</v>
      </c>
      <c r="I323">
        <v>100.1436864187597</v>
      </c>
      <c r="J323">
        <v>0</v>
      </c>
    </row>
    <row r="324" spans="1:10" x14ac:dyDescent="0.35">
      <c r="A324">
        <v>13</v>
      </c>
      <c r="B324">
        <v>2018</v>
      </c>
      <c r="C324" t="s">
        <v>27</v>
      </c>
      <c r="D324" t="s">
        <v>29</v>
      </c>
      <c r="F324">
        <v>69000</v>
      </c>
      <c r="G324">
        <v>69009</v>
      </c>
      <c r="H324">
        <v>100.01304347826088</v>
      </c>
      <c r="I324">
        <v>100.00163043478261</v>
      </c>
      <c r="J324">
        <v>1.1413043478270879E-2</v>
      </c>
    </row>
    <row r="325" spans="1:10" x14ac:dyDescent="0.35">
      <c r="A325">
        <v>13</v>
      </c>
      <c r="B325">
        <v>2018</v>
      </c>
      <c r="C325" t="s">
        <v>35</v>
      </c>
      <c r="D325" t="s">
        <v>33</v>
      </c>
      <c r="F325">
        <v>65326</v>
      </c>
      <c r="G325">
        <v>65155</v>
      </c>
      <c r="H325">
        <v>99.738235924440502</v>
      </c>
      <c r="I325">
        <v>100.35820347181827</v>
      </c>
      <c r="J325">
        <v>-0.61996754737776882</v>
      </c>
    </row>
    <row r="326" spans="1:10" x14ac:dyDescent="0.35">
      <c r="A326">
        <v>13</v>
      </c>
      <c r="B326">
        <v>2018</v>
      </c>
      <c r="C326" t="s">
        <v>10</v>
      </c>
      <c r="D326" t="s">
        <v>23</v>
      </c>
      <c r="F326">
        <v>72220</v>
      </c>
      <c r="G326">
        <v>71741</v>
      </c>
      <c r="H326">
        <v>99.336748823040708</v>
      </c>
      <c r="I326">
        <v>99.425193852118525</v>
      </c>
      <c r="J326">
        <v>-8.8445029077817594E-2</v>
      </c>
    </row>
    <row r="327" spans="1:10" x14ac:dyDescent="0.35">
      <c r="A327">
        <v>13</v>
      </c>
      <c r="B327">
        <v>2018</v>
      </c>
      <c r="C327" t="s">
        <v>42</v>
      </c>
      <c r="D327" t="s">
        <v>25</v>
      </c>
      <c r="F327">
        <v>73000</v>
      </c>
      <c r="G327">
        <v>72262</v>
      </c>
      <c r="H327">
        <v>98.9890410958904</v>
      </c>
      <c r="I327">
        <v>99.860273972602741</v>
      </c>
      <c r="J327">
        <v>-0.87123287671234095</v>
      </c>
    </row>
    <row r="328" spans="1:10" x14ac:dyDescent="0.35">
      <c r="A328">
        <v>13</v>
      </c>
      <c r="B328">
        <v>2018</v>
      </c>
      <c r="C328" t="s">
        <v>26</v>
      </c>
      <c r="D328" t="s">
        <v>30</v>
      </c>
      <c r="F328">
        <v>66829</v>
      </c>
      <c r="G328">
        <v>65878</v>
      </c>
      <c r="H328">
        <v>98.576965090005828</v>
      </c>
      <c r="I328">
        <v>98.576965090005828</v>
      </c>
      <c r="J328">
        <v>0</v>
      </c>
    </row>
    <row r="329" spans="1:10" x14ac:dyDescent="0.35">
      <c r="A329">
        <v>13</v>
      </c>
      <c r="B329">
        <v>2018</v>
      </c>
      <c r="C329" t="s">
        <v>9</v>
      </c>
      <c r="D329" t="s">
        <v>40</v>
      </c>
      <c r="F329">
        <v>69132</v>
      </c>
      <c r="G329">
        <v>67030</v>
      </c>
      <c r="H329">
        <v>96.959439912052304</v>
      </c>
      <c r="I329">
        <v>96.444689662013033</v>
      </c>
      <c r="J329">
        <v>0.51475025003927044</v>
      </c>
    </row>
    <row r="330" spans="1:10" x14ac:dyDescent="0.35">
      <c r="A330">
        <v>13</v>
      </c>
      <c r="B330">
        <v>2018</v>
      </c>
      <c r="C330" t="s">
        <v>18</v>
      </c>
      <c r="D330" t="s">
        <v>21</v>
      </c>
      <c r="F330">
        <v>56603</v>
      </c>
      <c r="G330">
        <v>54255</v>
      </c>
      <c r="H330">
        <v>95.851809974736327</v>
      </c>
      <c r="I330">
        <v>95.510081494923284</v>
      </c>
      <c r="J330">
        <v>0.34172847981304244</v>
      </c>
    </row>
    <row r="331" spans="1:10" x14ac:dyDescent="0.35">
      <c r="A331">
        <v>13</v>
      </c>
      <c r="B331">
        <v>2018</v>
      </c>
      <c r="C331" t="s">
        <v>41</v>
      </c>
      <c r="D331" t="s">
        <v>28</v>
      </c>
      <c r="F331">
        <v>81441</v>
      </c>
      <c r="G331">
        <v>77234</v>
      </c>
      <c r="H331">
        <v>94.834297221301313</v>
      </c>
      <c r="I331">
        <v>95.571794305079749</v>
      </c>
      <c r="J331">
        <v>-0.73749708377843604</v>
      </c>
    </row>
    <row r="332" spans="1:10" x14ac:dyDescent="0.35">
      <c r="A332">
        <v>13</v>
      </c>
      <c r="B332">
        <v>2018</v>
      </c>
      <c r="C332" t="s">
        <v>32</v>
      </c>
      <c r="D332" t="s">
        <v>13</v>
      </c>
      <c r="F332">
        <v>65000</v>
      </c>
      <c r="G332">
        <v>60974</v>
      </c>
      <c r="H332">
        <v>93.806153846153848</v>
      </c>
      <c r="I332">
        <v>96.550192307692299</v>
      </c>
      <c r="J332">
        <v>-2.7440384615384517</v>
      </c>
    </row>
    <row r="333" spans="1:10" x14ac:dyDescent="0.35">
      <c r="A333">
        <v>13</v>
      </c>
      <c r="B333">
        <v>2018</v>
      </c>
      <c r="C333" t="s">
        <v>37</v>
      </c>
      <c r="D333" t="s">
        <v>19</v>
      </c>
      <c r="F333">
        <v>82500</v>
      </c>
      <c r="G333">
        <v>76465</v>
      </c>
      <c r="H333">
        <v>92.684848484848487</v>
      </c>
      <c r="I333">
        <v>93.26136363636364</v>
      </c>
      <c r="J333">
        <v>-0.57651515151515298</v>
      </c>
    </row>
    <row r="334" spans="1:10" x14ac:dyDescent="0.35">
      <c r="A334">
        <v>13</v>
      </c>
      <c r="B334">
        <v>2018</v>
      </c>
      <c r="C334" t="s">
        <v>39</v>
      </c>
      <c r="D334" t="s">
        <v>20</v>
      </c>
      <c r="F334">
        <v>68400</v>
      </c>
      <c r="G334">
        <v>61069</v>
      </c>
      <c r="H334">
        <v>89.282163742690059</v>
      </c>
      <c r="I334">
        <v>92.772478070175438</v>
      </c>
      <c r="J334">
        <v>-3.490314327485379</v>
      </c>
    </row>
    <row r="335" spans="1:10" x14ac:dyDescent="0.35">
      <c r="A335">
        <v>13</v>
      </c>
      <c r="B335">
        <v>2018</v>
      </c>
      <c r="C335" t="s">
        <v>31</v>
      </c>
      <c r="D335" t="s">
        <v>36</v>
      </c>
      <c r="F335">
        <v>69143</v>
      </c>
      <c r="G335">
        <v>60904</v>
      </c>
      <c r="H335">
        <v>88.084115528686922</v>
      </c>
      <c r="I335">
        <v>93.314037574302532</v>
      </c>
      <c r="J335">
        <v>-5.2299220456156092</v>
      </c>
    </row>
    <row r="336" spans="1:10" x14ac:dyDescent="0.35">
      <c r="A336">
        <v>13</v>
      </c>
      <c r="B336">
        <v>2018</v>
      </c>
      <c r="C336" t="s">
        <v>15</v>
      </c>
      <c r="D336" t="s">
        <v>16</v>
      </c>
      <c r="F336">
        <v>65890</v>
      </c>
      <c r="G336">
        <v>52568</v>
      </c>
      <c r="H336">
        <v>79.781453938382157</v>
      </c>
      <c r="I336">
        <v>82.496395507664289</v>
      </c>
      <c r="J336">
        <v>-2.7149415692821321</v>
      </c>
    </row>
    <row r="337" spans="1:10" x14ac:dyDescent="0.35">
      <c r="A337">
        <v>13</v>
      </c>
      <c r="B337">
        <v>2018</v>
      </c>
      <c r="C337" t="s">
        <v>14</v>
      </c>
      <c r="D337" t="s">
        <v>22</v>
      </c>
      <c r="F337">
        <v>65515</v>
      </c>
      <c r="G337">
        <v>44392</v>
      </c>
      <c r="H337">
        <v>67.758528581240938</v>
      </c>
      <c r="I337">
        <v>77.468518659848897</v>
      </c>
      <c r="J337">
        <v>-9.7099900786079587</v>
      </c>
    </row>
    <row r="338" spans="1:10" x14ac:dyDescent="0.35">
      <c r="A338">
        <v>12</v>
      </c>
      <c r="B338">
        <v>2018</v>
      </c>
      <c r="C338" t="s">
        <v>32</v>
      </c>
      <c r="D338" t="s">
        <v>19</v>
      </c>
      <c r="F338">
        <v>65000</v>
      </c>
      <c r="G338">
        <v>65684</v>
      </c>
      <c r="H338">
        <v>101.05230769230769</v>
      </c>
      <c r="I338">
        <v>96.550192307692299</v>
      </c>
      <c r="J338">
        <v>4.5021153846153936</v>
      </c>
    </row>
    <row r="339" spans="1:10" x14ac:dyDescent="0.35">
      <c r="A339">
        <v>12</v>
      </c>
      <c r="B339">
        <v>2018</v>
      </c>
      <c r="C339" t="s">
        <v>22</v>
      </c>
      <c r="D339" t="s">
        <v>39</v>
      </c>
      <c r="F339">
        <v>76125</v>
      </c>
      <c r="G339">
        <v>76536</v>
      </c>
      <c r="H339">
        <v>100.53990147783252</v>
      </c>
      <c r="I339">
        <v>100.42216748768473</v>
      </c>
      <c r="J339">
        <v>0.11773399014778363</v>
      </c>
    </row>
    <row r="340" spans="1:10" x14ac:dyDescent="0.35">
      <c r="A340">
        <v>12</v>
      </c>
      <c r="B340">
        <v>2018</v>
      </c>
      <c r="C340" t="s">
        <v>30</v>
      </c>
      <c r="D340" t="s">
        <v>41</v>
      </c>
      <c r="F340">
        <v>66655</v>
      </c>
      <c r="G340">
        <v>66872</v>
      </c>
      <c r="H340">
        <v>100.32555697247018</v>
      </c>
      <c r="I340">
        <v>100.23460355562224</v>
      </c>
      <c r="J340">
        <v>9.0953416847938229E-2</v>
      </c>
    </row>
    <row r="341" spans="1:10" x14ac:dyDescent="0.35">
      <c r="A341">
        <v>12</v>
      </c>
      <c r="B341">
        <v>2018</v>
      </c>
      <c r="C341" t="s">
        <v>24</v>
      </c>
      <c r="D341" t="s">
        <v>37</v>
      </c>
      <c r="F341">
        <v>69596</v>
      </c>
      <c r="G341">
        <v>69696</v>
      </c>
      <c r="H341">
        <v>100.1436864187597</v>
      </c>
      <c r="I341">
        <v>100.1436864187597</v>
      </c>
      <c r="J341">
        <v>0</v>
      </c>
    </row>
    <row r="342" spans="1:10" x14ac:dyDescent="0.35">
      <c r="A342">
        <v>12</v>
      </c>
      <c r="B342">
        <v>2018</v>
      </c>
      <c r="C342" t="s">
        <v>43</v>
      </c>
      <c r="D342" t="s">
        <v>42</v>
      </c>
      <c r="F342">
        <v>73208</v>
      </c>
      <c r="G342">
        <v>73017</v>
      </c>
      <c r="H342">
        <v>99.73909955196153</v>
      </c>
      <c r="I342">
        <v>99.786054802753796</v>
      </c>
      <c r="J342">
        <v>-4.6955250792265701E-2</v>
      </c>
    </row>
    <row r="343" spans="1:10" x14ac:dyDescent="0.35">
      <c r="A343">
        <v>12</v>
      </c>
      <c r="B343">
        <v>2018</v>
      </c>
      <c r="C343" t="s">
        <v>38</v>
      </c>
      <c r="D343" t="s">
        <v>34</v>
      </c>
      <c r="F343">
        <v>92500</v>
      </c>
      <c r="G343">
        <v>92076</v>
      </c>
      <c r="H343">
        <v>99.54162162162163</v>
      </c>
      <c r="I343">
        <v>99.048378378378374</v>
      </c>
      <c r="J343">
        <v>0.4932432432432563</v>
      </c>
    </row>
    <row r="344" spans="1:10" x14ac:dyDescent="0.35">
      <c r="A344">
        <v>12</v>
      </c>
      <c r="B344">
        <v>2018</v>
      </c>
      <c r="C344" t="s">
        <v>10</v>
      </c>
      <c r="D344" t="s">
        <v>31</v>
      </c>
      <c r="F344">
        <v>72220</v>
      </c>
      <c r="G344">
        <v>71826</v>
      </c>
      <c r="H344">
        <v>99.454444752146216</v>
      </c>
      <c r="I344">
        <v>99.425193852118525</v>
      </c>
      <c r="J344">
        <v>2.9250900027690818E-2</v>
      </c>
    </row>
    <row r="345" spans="1:10" x14ac:dyDescent="0.35">
      <c r="A345">
        <v>12</v>
      </c>
      <c r="B345">
        <v>2018</v>
      </c>
      <c r="C345" t="s">
        <v>25</v>
      </c>
      <c r="D345" t="s">
        <v>18</v>
      </c>
      <c r="F345">
        <v>71008</v>
      </c>
      <c r="G345">
        <v>70035</v>
      </c>
      <c r="H345">
        <v>98.629731861198735</v>
      </c>
      <c r="I345">
        <v>99.187943611987379</v>
      </c>
      <c r="J345">
        <v>-0.55821175078864371</v>
      </c>
    </row>
    <row r="346" spans="1:10" x14ac:dyDescent="0.35">
      <c r="A346">
        <v>12</v>
      </c>
      <c r="B346">
        <v>2018</v>
      </c>
      <c r="C346" t="s">
        <v>16</v>
      </c>
      <c r="D346" t="s">
        <v>27</v>
      </c>
      <c r="F346">
        <v>75523</v>
      </c>
      <c r="G346">
        <v>74002</v>
      </c>
      <c r="H346">
        <v>97.986043986600109</v>
      </c>
      <c r="I346">
        <v>97.682494074652766</v>
      </c>
      <c r="J346">
        <v>0.30354991194734282</v>
      </c>
    </row>
    <row r="347" spans="1:10" x14ac:dyDescent="0.35">
      <c r="A347">
        <v>12</v>
      </c>
      <c r="B347">
        <v>2018</v>
      </c>
      <c r="C347" t="s">
        <v>36</v>
      </c>
      <c r="D347" t="s">
        <v>26</v>
      </c>
      <c r="F347">
        <v>82500</v>
      </c>
      <c r="G347">
        <v>77982</v>
      </c>
      <c r="H347">
        <v>94.523636363636371</v>
      </c>
      <c r="I347">
        <v>94.523636363636371</v>
      </c>
      <c r="J347">
        <v>0</v>
      </c>
    </row>
    <row r="348" spans="1:10" x14ac:dyDescent="0.35">
      <c r="A348">
        <v>12</v>
      </c>
      <c r="B348">
        <v>2018</v>
      </c>
      <c r="C348" t="s">
        <v>20</v>
      </c>
      <c r="D348" t="s">
        <v>28</v>
      </c>
      <c r="F348">
        <v>27000</v>
      </c>
      <c r="G348">
        <v>25343</v>
      </c>
      <c r="H348">
        <v>93.862962962962953</v>
      </c>
      <c r="I348">
        <v>94.097354497354502</v>
      </c>
      <c r="J348">
        <v>-0.23439153439154836</v>
      </c>
    </row>
    <row r="349" spans="1:10" x14ac:dyDescent="0.35">
      <c r="A349">
        <v>12</v>
      </c>
      <c r="B349">
        <v>2018</v>
      </c>
      <c r="C349" t="s">
        <v>14</v>
      </c>
      <c r="D349" t="s">
        <v>23</v>
      </c>
      <c r="F349">
        <v>65515</v>
      </c>
      <c r="G349">
        <v>56122</v>
      </c>
      <c r="H349">
        <v>85.662825307181549</v>
      </c>
      <c r="I349">
        <v>77.468518659848897</v>
      </c>
      <c r="J349">
        <v>8.1943066473326525</v>
      </c>
    </row>
    <row r="350" spans="1:10" x14ac:dyDescent="0.35">
      <c r="A350">
        <v>12</v>
      </c>
      <c r="B350">
        <v>2018</v>
      </c>
      <c r="C350" t="s">
        <v>40</v>
      </c>
      <c r="D350" t="s">
        <v>35</v>
      </c>
      <c r="F350">
        <v>67000</v>
      </c>
      <c r="G350">
        <v>57069</v>
      </c>
      <c r="H350">
        <v>85.177611940298505</v>
      </c>
      <c r="I350">
        <v>88.357835820895531</v>
      </c>
      <c r="J350">
        <v>-3.1802238805970262</v>
      </c>
    </row>
    <row r="351" spans="1:10" x14ac:dyDescent="0.35">
      <c r="A351">
        <v>12</v>
      </c>
      <c r="B351">
        <v>2018</v>
      </c>
      <c r="C351" t="s">
        <v>33</v>
      </c>
      <c r="D351" t="s">
        <v>9</v>
      </c>
      <c r="F351">
        <v>71608</v>
      </c>
      <c r="G351">
        <v>57799</v>
      </c>
      <c r="H351">
        <v>80.715841805384869</v>
      </c>
      <c r="I351">
        <v>90.718739526309918</v>
      </c>
      <c r="J351">
        <v>-10.002897720925048</v>
      </c>
    </row>
    <row r="352" spans="1:10" x14ac:dyDescent="0.35">
      <c r="A352">
        <v>12</v>
      </c>
      <c r="B352">
        <v>2018</v>
      </c>
      <c r="C352" t="s">
        <v>15</v>
      </c>
      <c r="D352" t="s">
        <v>29</v>
      </c>
      <c r="F352">
        <v>65890</v>
      </c>
      <c r="G352">
        <v>50436</v>
      </c>
      <c r="H352">
        <v>76.545758081651243</v>
      </c>
      <c r="I352">
        <v>82.496395507664289</v>
      </c>
      <c r="J352">
        <v>-5.9506374260130457</v>
      </c>
    </row>
    <row r="353" spans="1:10" x14ac:dyDescent="0.35">
      <c r="A353">
        <v>11</v>
      </c>
      <c r="B353">
        <v>2018</v>
      </c>
      <c r="C353" t="s">
        <v>42</v>
      </c>
      <c r="D353" t="s">
        <v>38</v>
      </c>
      <c r="F353">
        <v>73000</v>
      </c>
      <c r="G353">
        <v>74447</v>
      </c>
      <c r="H353">
        <v>101.98219178082191</v>
      </c>
      <c r="I353">
        <v>99.860273972602741</v>
      </c>
      <c r="J353">
        <v>2.1219178082191661</v>
      </c>
    </row>
    <row r="354" spans="1:10" x14ac:dyDescent="0.35">
      <c r="A354">
        <v>11</v>
      </c>
      <c r="B354">
        <v>2018</v>
      </c>
      <c r="C354" t="s">
        <v>19</v>
      </c>
      <c r="D354" t="s">
        <v>30</v>
      </c>
      <c r="F354">
        <v>61500</v>
      </c>
      <c r="G354">
        <v>61651</v>
      </c>
      <c r="H354">
        <v>100.24552845528456</v>
      </c>
      <c r="I354">
        <v>99.745934959349597</v>
      </c>
      <c r="J354">
        <v>0.49959349593495972</v>
      </c>
    </row>
    <row r="355" spans="1:10" x14ac:dyDescent="0.35">
      <c r="A355">
        <v>11</v>
      </c>
      <c r="B355">
        <v>2018</v>
      </c>
      <c r="C355" t="s">
        <v>27</v>
      </c>
      <c r="D355" t="s">
        <v>41</v>
      </c>
      <c r="F355">
        <v>69000</v>
      </c>
      <c r="G355">
        <v>69007</v>
      </c>
      <c r="H355">
        <v>100.01014492753623</v>
      </c>
      <c r="I355">
        <v>100.00163043478261</v>
      </c>
      <c r="J355">
        <v>8.5144927536191517E-3</v>
      </c>
    </row>
    <row r="356" spans="1:10" x14ac:dyDescent="0.35">
      <c r="A356">
        <v>11</v>
      </c>
      <c r="B356">
        <v>2018</v>
      </c>
      <c r="C356" t="s">
        <v>43</v>
      </c>
      <c r="D356" t="s">
        <v>24</v>
      </c>
      <c r="F356">
        <v>73208</v>
      </c>
      <c r="G356">
        <v>73042</v>
      </c>
      <c r="H356">
        <v>99.773248825265</v>
      </c>
      <c r="I356">
        <v>99.786054802753796</v>
      </c>
      <c r="J356">
        <v>-1.2805977488795861E-2</v>
      </c>
    </row>
    <row r="357" spans="1:10" x14ac:dyDescent="0.35">
      <c r="A357">
        <v>11</v>
      </c>
      <c r="B357">
        <v>2018</v>
      </c>
      <c r="C357" t="s">
        <v>25</v>
      </c>
      <c r="D357" t="s">
        <v>14</v>
      </c>
      <c r="F357">
        <v>71008</v>
      </c>
      <c r="G357">
        <v>70077</v>
      </c>
      <c r="H357">
        <v>98.688880126182966</v>
      </c>
      <c r="I357">
        <v>99.187943611987379</v>
      </c>
      <c r="J357">
        <v>-0.49906348580441318</v>
      </c>
    </row>
    <row r="358" spans="1:10" x14ac:dyDescent="0.35">
      <c r="A358">
        <v>11</v>
      </c>
      <c r="B358">
        <v>2018</v>
      </c>
      <c r="C358" t="s">
        <v>28</v>
      </c>
      <c r="D358" t="s">
        <v>18</v>
      </c>
      <c r="F358">
        <v>63400</v>
      </c>
      <c r="G358">
        <v>62435</v>
      </c>
      <c r="H358">
        <v>98.477917981072565</v>
      </c>
      <c r="I358">
        <v>97.813682965299691</v>
      </c>
      <c r="J358">
        <v>0.66423501577287425</v>
      </c>
    </row>
    <row r="359" spans="1:10" x14ac:dyDescent="0.35">
      <c r="A359">
        <v>11</v>
      </c>
      <c r="B359">
        <v>2018</v>
      </c>
      <c r="C359" t="s">
        <v>13</v>
      </c>
      <c r="D359" t="s">
        <v>21</v>
      </c>
      <c r="F359">
        <v>78500</v>
      </c>
      <c r="G359">
        <v>77002</v>
      </c>
      <c r="H359">
        <v>98.091719745222932</v>
      </c>
      <c r="I359">
        <v>92.267356687898101</v>
      </c>
      <c r="J359">
        <v>5.8243630573248311</v>
      </c>
    </row>
    <row r="360" spans="1:10" x14ac:dyDescent="0.35">
      <c r="A360">
        <v>11</v>
      </c>
      <c r="B360">
        <v>2018</v>
      </c>
      <c r="C360" t="s">
        <v>9</v>
      </c>
      <c r="D360" t="s">
        <v>39</v>
      </c>
      <c r="F360">
        <v>69132</v>
      </c>
      <c r="G360">
        <v>67683</v>
      </c>
      <c r="H360">
        <v>97.904009720534631</v>
      </c>
      <c r="I360">
        <v>96.444689662013033</v>
      </c>
      <c r="J360">
        <v>1.4593200585215982</v>
      </c>
    </row>
    <row r="361" spans="1:10" x14ac:dyDescent="0.35">
      <c r="A361">
        <v>11</v>
      </c>
      <c r="B361">
        <v>2018</v>
      </c>
      <c r="C361" t="s">
        <v>32</v>
      </c>
      <c r="D361" t="s">
        <v>16</v>
      </c>
      <c r="F361">
        <v>65000</v>
      </c>
      <c r="G361">
        <v>61999</v>
      </c>
      <c r="H361">
        <v>95.383076923076928</v>
      </c>
      <c r="I361">
        <v>96.550192307692299</v>
      </c>
      <c r="J361">
        <v>-1.1671153846153715</v>
      </c>
    </row>
    <row r="362" spans="1:10" x14ac:dyDescent="0.35">
      <c r="A362">
        <v>11</v>
      </c>
      <c r="B362">
        <v>2018</v>
      </c>
      <c r="C362" t="s">
        <v>20</v>
      </c>
      <c r="D362" t="s">
        <v>22</v>
      </c>
      <c r="F362">
        <v>27000</v>
      </c>
      <c r="G362">
        <v>25462</v>
      </c>
      <c r="H362">
        <v>94.303703703703704</v>
      </c>
      <c r="I362">
        <v>94.097354497354502</v>
      </c>
      <c r="J362">
        <v>0.20634920634920206</v>
      </c>
    </row>
    <row r="363" spans="1:10" x14ac:dyDescent="0.35">
      <c r="A363">
        <v>11</v>
      </c>
      <c r="B363">
        <v>2018</v>
      </c>
      <c r="C363" t="s">
        <v>37</v>
      </c>
      <c r="D363" t="s">
        <v>15</v>
      </c>
      <c r="F363">
        <v>82500</v>
      </c>
      <c r="G363">
        <v>75863</v>
      </c>
      <c r="H363">
        <v>91.955151515151513</v>
      </c>
      <c r="I363">
        <v>93.26136363636364</v>
      </c>
      <c r="J363">
        <v>-1.3062121212121269</v>
      </c>
    </row>
    <row r="364" spans="1:10" x14ac:dyDescent="0.35">
      <c r="A364">
        <v>11</v>
      </c>
      <c r="B364">
        <v>2018</v>
      </c>
      <c r="C364" t="s">
        <v>40</v>
      </c>
      <c r="D364" t="s">
        <v>31</v>
      </c>
      <c r="F364">
        <v>67000</v>
      </c>
      <c r="G364">
        <v>57401</v>
      </c>
      <c r="H364">
        <v>85.673134328358216</v>
      </c>
      <c r="I364">
        <v>88.357835820895531</v>
      </c>
      <c r="J364">
        <v>-2.6847014925373145</v>
      </c>
    </row>
    <row r="365" spans="1:10" x14ac:dyDescent="0.35">
      <c r="A365">
        <v>11</v>
      </c>
      <c r="B365">
        <v>2018</v>
      </c>
      <c r="C365" t="s">
        <v>34</v>
      </c>
      <c r="D365" t="s">
        <v>10</v>
      </c>
      <c r="F365">
        <v>82000</v>
      </c>
      <c r="G365">
        <v>61593</v>
      </c>
      <c r="H365">
        <v>75.113414634146338</v>
      </c>
      <c r="I365">
        <v>74.424847560975607</v>
      </c>
      <c r="J365">
        <v>0.68856707317073074</v>
      </c>
    </row>
    <row r="366" spans="1:10" x14ac:dyDescent="0.35">
      <c r="A366">
        <v>10</v>
      </c>
      <c r="B366">
        <v>2018</v>
      </c>
      <c r="C366" t="s">
        <v>21</v>
      </c>
      <c r="D366" t="s">
        <v>28</v>
      </c>
      <c r="F366">
        <v>76416</v>
      </c>
      <c r="G366">
        <v>76712</v>
      </c>
      <c r="H366">
        <v>100.38735343383584</v>
      </c>
      <c r="I366">
        <v>99.419624162479053</v>
      </c>
      <c r="J366">
        <v>0.96772927135678799</v>
      </c>
    </row>
    <row r="367" spans="1:10" x14ac:dyDescent="0.35">
      <c r="A367">
        <v>10</v>
      </c>
      <c r="B367">
        <v>2018</v>
      </c>
      <c r="C367" t="s">
        <v>31</v>
      </c>
      <c r="D367" t="s">
        <v>26</v>
      </c>
      <c r="F367">
        <v>69143</v>
      </c>
      <c r="G367">
        <v>69363</v>
      </c>
      <c r="H367">
        <v>100.31818116078273</v>
      </c>
      <c r="I367">
        <v>93.314037574302532</v>
      </c>
      <c r="J367">
        <v>7.0041435864801969</v>
      </c>
    </row>
    <row r="368" spans="1:10" x14ac:dyDescent="0.35">
      <c r="A368">
        <v>10</v>
      </c>
      <c r="B368">
        <v>2018</v>
      </c>
      <c r="C368" t="s">
        <v>24</v>
      </c>
      <c r="D368" t="s">
        <v>38</v>
      </c>
      <c r="F368">
        <v>69596</v>
      </c>
      <c r="G368">
        <v>69696</v>
      </c>
      <c r="H368">
        <v>100.1436864187597</v>
      </c>
      <c r="I368">
        <v>100.1436864187597</v>
      </c>
      <c r="J368">
        <v>0</v>
      </c>
    </row>
    <row r="369" spans="1:10" x14ac:dyDescent="0.35">
      <c r="A369">
        <v>10</v>
      </c>
      <c r="B369">
        <v>2018</v>
      </c>
      <c r="C369" t="s">
        <v>19</v>
      </c>
      <c r="D369" t="s">
        <v>32</v>
      </c>
      <c r="F369">
        <v>61500</v>
      </c>
      <c r="G369">
        <v>61393</v>
      </c>
      <c r="H369">
        <v>99.826016260162604</v>
      </c>
      <c r="I369">
        <v>99.745934959349597</v>
      </c>
      <c r="J369">
        <v>8.0081300813006351E-2</v>
      </c>
    </row>
    <row r="370" spans="1:10" x14ac:dyDescent="0.35">
      <c r="A370">
        <v>10</v>
      </c>
      <c r="B370">
        <v>2018</v>
      </c>
      <c r="C370" t="s">
        <v>29</v>
      </c>
      <c r="D370" t="s">
        <v>37</v>
      </c>
      <c r="F370">
        <v>71750</v>
      </c>
      <c r="G370">
        <v>69409</v>
      </c>
      <c r="H370">
        <v>96.73728222996516</v>
      </c>
      <c r="I370">
        <v>96.374564459930312</v>
      </c>
      <c r="J370">
        <v>0.36271777003484829</v>
      </c>
    </row>
    <row r="371" spans="1:10" x14ac:dyDescent="0.35">
      <c r="A371">
        <v>10</v>
      </c>
      <c r="B371">
        <v>2018</v>
      </c>
      <c r="C371" t="s">
        <v>18</v>
      </c>
      <c r="D371" t="s">
        <v>20</v>
      </c>
      <c r="F371">
        <v>56603</v>
      </c>
      <c r="G371">
        <v>54750</v>
      </c>
      <c r="H371">
        <v>96.726321926399663</v>
      </c>
      <c r="I371">
        <v>95.510081494923284</v>
      </c>
      <c r="J371">
        <v>1.2162404314763791</v>
      </c>
    </row>
    <row r="372" spans="1:10" x14ac:dyDescent="0.35">
      <c r="A372">
        <v>10</v>
      </c>
      <c r="B372">
        <v>2018</v>
      </c>
      <c r="C372" t="s">
        <v>41</v>
      </c>
      <c r="D372" t="s">
        <v>35</v>
      </c>
      <c r="F372">
        <v>81441</v>
      </c>
      <c r="G372">
        <v>78076</v>
      </c>
      <c r="H372">
        <v>95.868174506698097</v>
      </c>
      <c r="I372">
        <v>95.571794305079749</v>
      </c>
      <c r="J372">
        <v>0.29638020161834788</v>
      </c>
    </row>
    <row r="373" spans="1:10" x14ac:dyDescent="0.35">
      <c r="A373">
        <v>10</v>
      </c>
      <c r="B373">
        <v>2018</v>
      </c>
      <c r="C373" t="s">
        <v>36</v>
      </c>
      <c r="D373" t="s">
        <v>33</v>
      </c>
      <c r="F373">
        <v>82500</v>
      </c>
      <c r="G373">
        <v>77982</v>
      </c>
      <c r="H373">
        <v>94.523636363636371</v>
      </c>
      <c r="I373">
        <v>94.523636363636371</v>
      </c>
      <c r="J373">
        <v>0</v>
      </c>
    </row>
    <row r="374" spans="1:10" x14ac:dyDescent="0.35">
      <c r="A374">
        <v>10</v>
      </c>
      <c r="B374">
        <v>2018</v>
      </c>
      <c r="C374" t="s">
        <v>13</v>
      </c>
      <c r="D374" t="s">
        <v>27</v>
      </c>
      <c r="F374">
        <v>78500</v>
      </c>
      <c r="G374">
        <v>72755</v>
      </c>
      <c r="H374">
        <v>92.681528662420391</v>
      </c>
      <c r="I374">
        <v>92.267356687898101</v>
      </c>
      <c r="J374">
        <v>0.41417197452229004</v>
      </c>
    </row>
    <row r="375" spans="1:10" x14ac:dyDescent="0.35">
      <c r="A375">
        <v>10</v>
      </c>
      <c r="B375">
        <v>2018</v>
      </c>
      <c r="C375" t="s">
        <v>39</v>
      </c>
      <c r="D375" t="s">
        <v>16</v>
      </c>
      <c r="F375">
        <v>68400</v>
      </c>
      <c r="G375">
        <v>62881</v>
      </c>
      <c r="H375">
        <v>91.931286549707607</v>
      </c>
      <c r="I375">
        <v>92.772478070175438</v>
      </c>
      <c r="J375">
        <v>-0.84119152046783086</v>
      </c>
    </row>
    <row r="376" spans="1:10" x14ac:dyDescent="0.35">
      <c r="A376">
        <v>10</v>
      </c>
      <c r="B376">
        <v>2018</v>
      </c>
      <c r="C376" t="s">
        <v>23</v>
      </c>
      <c r="D376" t="s">
        <v>42</v>
      </c>
      <c r="F376">
        <v>67895</v>
      </c>
      <c r="G376">
        <v>62144</v>
      </c>
      <c r="H376">
        <v>91.529567714853826</v>
      </c>
      <c r="I376">
        <v>96.863171072980336</v>
      </c>
      <c r="J376">
        <v>-5.3336033581265099</v>
      </c>
    </row>
    <row r="377" spans="1:10" x14ac:dyDescent="0.35">
      <c r="A377">
        <v>10</v>
      </c>
      <c r="B377">
        <v>2018</v>
      </c>
      <c r="C377" t="s">
        <v>40</v>
      </c>
      <c r="D377" t="s">
        <v>9</v>
      </c>
      <c r="F377">
        <v>67000</v>
      </c>
      <c r="G377">
        <v>57473</v>
      </c>
      <c r="H377">
        <v>85.780597014925377</v>
      </c>
      <c r="I377">
        <v>88.357835820895531</v>
      </c>
      <c r="J377">
        <v>-2.5772388059701541</v>
      </c>
    </row>
    <row r="378" spans="1:10" x14ac:dyDescent="0.35">
      <c r="A378">
        <v>10</v>
      </c>
      <c r="B378">
        <v>2018</v>
      </c>
      <c r="C378" t="s">
        <v>14</v>
      </c>
      <c r="D378" t="s">
        <v>43</v>
      </c>
      <c r="F378">
        <v>65515</v>
      </c>
      <c r="G378">
        <v>52492</v>
      </c>
      <c r="H378">
        <v>80.122109440586115</v>
      </c>
      <c r="I378">
        <v>77.468518659848897</v>
      </c>
      <c r="J378">
        <v>2.6535907807372183</v>
      </c>
    </row>
    <row r="379" spans="1:10" x14ac:dyDescent="0.35">
      <c r="A379">
        <v>10</v>
      </c>
      <c r="B379">
        <v>2018</v>
      </c>
      <c r="C379" t="s">
        <v>15</v>
      </c>
      <c r="D379" t="s">
        <v>34</v>
      </c>
      <c r="F379">
        <v>65890</v>
      </c>
      <c r="G379">
        <v>52667</v>
      </c>
      <c r="H379">
        <v>79.931704355744429</v>
      </c>
      <c r="I379">
        <v>82.496395507664289</v>
      </c>
      <c r="J379">
        <v>-2.5646911519198596</v>
      </c>
    </row>
    <row r="380" spans="1:10" x14ac:dyDescent="0.35">
      <c r="A380">
        <v>9</v>
      </c>
      <c r="B380">
        <v>2018</v>
      </c>
      <c r="C380" t="s">
        <v>35</v>
      </c>
      <c r="D380" t="s">
        <v>36</v>
      </c>
      <c r="F380">
        <v>65326</v>
      </c>
      <c r="G380">
        <v>65533</v>
      </c>
      <c r="H380">
        <v>100.31687230199309</v>
      </c>
      <c r="I380">
        <v>100.35820347181827</v>
      </c>
      <c r="J380">
        <v>-4.1331169825184588E-2</v>
      </c>
    </row>
    <row r="381" spans="1:10" x14ac:dyDescent="0.35">
      <c r="A381">
        <v>9</v>
      </c>
      <c r="B381">
        <v>2018</v>
      </c>
      <c r="C381" t="s">
        <v>30</v>
      </c>
      <c r="D381" t="s">
        <v>32</v>
      </c>
      <c r="F381">
        <v>66655</v>
      </c>
      <c r="G381">
        <v>66825</v>
      </c>
      <c r="H381">
        <v>100.25504463281074</v>
      </c>
      <c r="I381">
        <v>100.23460355562224</v>
      </c>
      <c r="J381">
        <v>2.044107718849375E-2</v>
      </c>
    </row>
    <row r="382" spans="1:10" x14ac:dyDescent="0.35">
      <c r="A382">
        <v>9</v>
      </c>
      <c r="B382">
        <v>2018</v>
      </c>
      <c r="C382" t="s">
        <v>22</v>
      </c>
      <c r="D382" t="s">
        <v>10</v>
      </c>
      <c r="F382">
        <v>76125</v>
      </c>
      <c r="G382">
        <v>76270</v>
      </c>
      <c r="H382">
        <v>100.19047619047619</v>
      </c>
      <c r="I382">
        <v>100.42216748768473</v>
      </c>
      <c r="J382">
        <v>-0.23169129720854187</v>
      </c>
    </row>
    <row r="383" spans="1:10" x14ac:dyDescent="0.35">
      <c r="A383">
        <v>9</v>
      </c>
      <c r="B383">
        <v>2018</v>
      </c>
      <c r="C383" t="s">
        <v>25</v>
      </c>
      <c r="D383" t="s">
        <v>39</v>
      </c>
      <c r="F383">
        <v>71008</v>
      </c>
      <c r="G383">
        <v>70997</v>
      </c>
      <c r="H383">
        <v>99.984508787742215</v>
      </c>
      <c r="I383">
        <v>99.187943611987379</v>
      </c>
      <c r="J383">
        <v>0.79656517575483576</v>
      </c>
    </row>
    <row r="384" spans="1:10" x14ac:dyDescent="0.35">
      <c r="A384">
        <v>9</v>
      </c>
      <c r="B384">
        <v>2018</v>
      </c>
      <c r="C384" t="s">
        <v>27</v>
      </c>
      <c r="D384" t="s">
        <v>20</v>
      </c>
      <c r="F384">
        <v>69000</v>
      </c>
      <c r="G384">
        <v>68989</v>
      </c>
      <c r="H384">
        <v>99.984057971014494</v>
      </c>
      <c r="I384">
        <v>100.00163043478261</v>
      </c>
      <c r="J384">
        <v>-1.7572463768118496E-2</v>
      </c>
    </row>
    <row r="385" spans="1:10" x14ac:dyDescent="0.35">
      <c r="A385">
        <v>9</v>
      </c>
      <c r="B385">
        <v>2018</v>
      </c>
      <c r="C385" t="s">
        <v>43</v>
      </c>
      <c r="D385" t="s">
        <v>13</v>
      </c>
      <c r="F385">
        <v>73208</v>
      </c>
      <c r="G385">
        <v>73086</v>
      </c>
      <c r="H385">
        <v>99.83335154627909</v>
      </c>
      <c r="I385">
        <v>99.786054802753796</v>
      </c>
      <c r="J385">
        <v>4.7296743525294005E-2</v>
      </c>
    </row>
    <row r="386" spans="1:10" x14ac:dyDescent="0.35">
      <c r="A386">
        <v>9</v>
      </c>
      <c r="B386">
        <v>2018</v>
      </c>
      <c r="C386" t="s">
        <v>23</v>
      </c>
      <c r="D386" t="s">
        <v>21</v>
      </c>
      <c r="F386">
        <v>67895</v>
      </c>
      <c r="G386">
        <v>67431</v>
      </c>
      <c r="H386">
        <v>99.316591796155834</v>
      </c>
      <c r="I386">
        <v>96.863171072980336</v>
      </c>
      <c r="J386">
        <v>2.4534207231754976</v>
      </c>
    </row>
    <row r="387" spans="1:10" x14ac:dyDescent="0.35">
      <c r="A387">
        <v>9</v>
      </c>
      <c r="B387">
        <v>2018</v>
      </c>
      <c r="C387" t="s">
        <v>26</v>
      </c>
      <c r="D387" t="s">
        <v>41</v>
      </c>
      <c r="F387">
        <v>66829</v>
      </c>
      <c r="G387">
        <v>65878</v>
      </c>
      <c r="H387">
        <v>98.576965090005828</v>
      </c>
      <c r="I387">
        <v>98.576965090005828</v>
      </c>
      <c r="J387">
        <v>0</v>
      </c>
    </row>
    <row r="388" spans="1:10" x14ac:dyDescent="0.35">
      <c r="A388">
        <v>9</v>
      </c>
      <c r="B388">
        <v>2018</v>
      </c>
      <c r="C388" t="s">
        <v>38</v>
      </c>
      <c r="D388" t="s">
        <v>31</v>
      </c>
      <c r="F388">
        <v>92500</v>
      </c>
      <c r="G388">
        <v>90466</v>
      </c>
      <c r="H388">
        <v>97.80108108108108</v>
      </c>
      <c r="I388">
        <v>99.048378378378374</v>
      </c>
      <c r="J388">
        <v>-1.247297297297294</v>
      </c>
    </row>
    <row r="389" spans="1:10" x14ac:dyDescent="0.35">
      <c r="A389">
        <v>9</v>
      </c>
      <c r="B389">
        <v>2018</v>
      </c>
      <c r="C389" t="s">
        <v>16</v>
      </c>
      <c r="D389" t="s">
        <v>15</v>
      </c>
      <c r="F389">
        <v>75523</v>
      </c>
      <c r="G389">
        <v>73513</v>
      </c>
      <c r="H389">
        <v>97.338559114441964</v>
      </c>
      <c r="I389">
        <v>97.682494074652766</v>
      </c>
      <c r="J389">
        <v>-0.34393496021080239</v>
      </c>
    </row>
    <row r="390" spans="1:10" x14ac:dyDescent="0.35">
      <c r="A390">
        <v>9</v>
      </c>
      <c r="B390">
        <v>2018</v>
      </c>
      <c r="C390" t="s">
        <v>29</v>
      </c>
      <c r="D390" t="s">
        <v>18</v>
      </c>
      <c r="F390">
        <v>71750</v>
      </c>
      <c r="G390">
        <v>69592</v>
      </c>
      <c r="H390">
        <v>96.99233449477353</v>
      </c>
      <c r="I390">
        <v>96.374564459930312</v>
      </c>
      <c r="J390">
        <v>0.61777003484321824</v>
      </c>
    </row>
    <row r="391" spans="1:10" x14ac:dyDescent="0.35">
      <c r="A391">
        <v>9</v>
      </c>
      <c r="B391">
        <v>2018</v>
      </c>
      <c r="C391" t="s">
        <v>33</v>
      </c>
      <c r="D391" t="s">
        <v>19</v>
      </c>
      <c r="F391">
        <v>71608</v>
      </c>
      <c r="G391">
        <v>68749</v>
      </c>
      <c r="H391">
        <v>96.007429337504192</v>
      </c>
      <c r="I391">
        <v>90.718739526309918</v>
      </c>
      <c r="J391">
        <v>5.2886898111942742</v>
      </c>
    </row>
    <row r="392" spans="1:10" x14ac:dyDescent="0.35">
      <c r="A392">
        <v>9</v>
      </c>
      <c r="B392">
        <v>2018</v>
      </c>
      <c r="C392" t="s">
        <v>34</v>
      </c>
      <c r="D392" t="s">
        <v>42</v>
      </c>
      <c r="F392">
        <v>82000</v>
      </c>
      <c r="G392">
        <v>62386</v>
      </c>
      <c r="H392">
        <v>76.080487804878047</v>
      </c>
      <c r="I392">
        <v>74.424847560975607</v>
      </c>
      <c r="J392">
        <v>1.6556402439024396</v>
      </c>
    </row>
    <row r="393" spans="1:10" x14ac:dyDescent="0.35">
      <c r="A393">
        <v>8</v>
      </c>
      <c r="B393">
        <v>2018</v>
      </c>
      <c r="C393" t="s">
        <v>9</v>
      </c>
      <c r="D393" t="s">
        <v>24</v>
      </c>
      <c r="E393" t="s">
        <v>11</v>
      </c>
      <c r="F393">
        <v>69132</v>
      </c>
      <c r="G393">
        <v>85870</v>
      </c>
      <c r="H393">
        <v>124.21165306949024</v>
      </c>
      <c r="I393">
        <v>96.444689662013033</v>
      </c>
      <c r="J393">
        <v>27.766963407477206</v>
      </c>
    </row>
    <row r="394" spans="1:10" x14ac:dyDescent="0.35">
      <c r="A394">
        <v>8</v>
      </c>
      <c r="B394">
        <v>2018</v>
      </c>
      <c r="C394" t="s">
        <v>21</v>
      </c>
      <c r="D394" t="s">
        <v>22</v>
      </c>
      <c r="F394">
        <v>76416</v>
      </c>
      <c r="G394">
        <v>77103</v>
      </c>
      <c r="H394">
        <v>100.89902638190955</v>
      </c>
      <c r="I394">
        <v>99.419624162479053</v>
      </c>
      <c r="J394">
        <v>1.4794022194304972</v>
      </c>
    </row>
    <row r="395" spans="1:10" x14ac:dyDescent="0.35">
      <c r="A395">
        <v>8</v>
      </c>
      <c r="B395">
        <v>2018</v>
      </c>
      <c r="C395" t="s">
        <v>32</v>
      </c>
      <c r="D395" t="s">
        <v>27</v>
      </c>
      <c r="F395">
        <v>65000</v>
      </c>
      <c r="G395">
        <v>65237</v>
      </c>
      <c r="H395">
        <v>100.36461538461539</v>
      </c>
      <c r="I395">
        <v>96.550192307692299</v>
      </c>
      <c r="J395">
        <v>3.8144230769230916</v>
      </c>
    </row>
    <row r="396" spans="1:10" x14ac:dyDescent="0.35">
      <c r="A396">
        <v>8</v>
      </c>
      <c r="B396">
        <v>2018</v>
      </c>
      <c r="C396" t="s">
        <v>30</v>
      </c>
      <c r="D396" t="s">
        <v>43</v>
      </c>
      <c r="F396">
        <v>66655</v>
      </c>
      <c r="G396">
        <v>66801</v>
      </c>
      <c r="H396">
        <v>100.21903833170805</v>
      </c>
      <c r="I396">
        <v>100.23460355562224</v>
      </c>
      <c r="J396">
        <v>-1.5565223914194348E-2</v>
      </c>
    </row>
    <row r="397" spans="1:10" x14ac:dyDescent="0.35">
      <c r="A397">
        <v>8</v>
      </c>
      <c r="B397">
        <v>2018</v>
      </c>
      <c r="C397" t="s">
        <v>19</v>
      </c>
      <c r="D397" t="s">
        <v>36</v>
      </c>
      <c r="F397">
        <v>61500</v>
      </c>
      <c r="G397">
        <v>61397</v>
      </c>
      <c r="H397">
        <v>99.832520325203262</v>
      </c>
      <c r="I397">
        <v>99.745934959349597</v>
      </c>
      <c r="J397">
        <v>8.6585365853665053E-2</v>
      </c>
    </row>
    <row r="398" spans="1:10" x14ac:dyDescent="0.35">
      <c r="A398">
        <v>8</v>
      </c>
      <c r="B398">
        <v>2018</v>
      </c>
      <c r="C398" t="s">
        <v>10</v>
      </c>
      <c r="D398" t="s">
        <v>35</v>
      </c>
      <c r="F398">
        <v>72220</v>
      </c>
      <c r="G398">
        <v>71726</v>
      </c>
      <c r="H398">
        <v>99.315978953198552</v>
      </c>
      <c r="I398">
        <v>99.425193852118525</v>
      </c>
      <c r="J398">
        <v>-0.10921489891997282</v>
      </c>
    </row>
    <row r="399" spans="1:10" x14ac:dyDescent="0.35">
      <c r="A399">
        <v>8</v>
      </c>
      <c r="B399">
        <v>2018</v>
      </c>
      <c r="C399" t="s">
        <v>33</v>
      </c>
      <c r="D399" t="s">
        <v>26</v>
      </c>
      <c r="F399">
        <v>71608</v>
      </c>
      <c r="G399">
        <v>70109</v>
      </c>
      <c r="H399">
        <v>97.906658473913538</v>
      </c>
      <c r="I399">
        <v>90.718739526309918</v>
      </c>
      <c r="J399">
        <v>7.1879189476036203</v>
      </c>
    </row>
    <row r="400" spans="1:10" x14ac:dyDescent="0.35">
      <c r="A400">
        <v>8</v>
      </c>
      <c r="B400">
        <v>2018</v>
      </c>
      <c r="C400" t="s">
        <v>16</v>
      </c>
      <c r="D400" t="s">
        <v>25</v>
      </c>
      <c r="F400">
        <v>75523</v>
      </c>
      <c r="G400">
        <v>73843</v>
      </c>
      <c r="H400">
        <v>97.775512095652985</v>
      </c>
      <c r="I400">
        <v>97.682494074652766</v>
      </c>
      <c r="J400">
        <v>9.3018021000219164E-2</v>
      </c>
    </row>
    <row r="401" spans="1:10" x14ac:dyDescent="0.35">
      <c r="A401">
        <v>8</v>
      </c>
      <c r="B401">
        <v>2018</v>
      </c>
      <c r="C401" t="s">
        <v>28</v>
      </c>
      <c r="D401" t="s">
        <v>29</v>
      </c>
      <c r="F401">
        <v>63400</v>
      </c>
      <c r="G401">
        <v>61923</v>
      </c>
      <c r="H401">
        <v>97.670347003154575</v>
      </c>
      <c r="I401">
        <v>97.813682965299691</v>
      </c>
      <c r="J401">
        <v>-0.14333596214511601</v>
      </c>
    </row>
    <row r="402" spans="1:10" x14ac:dyDescent="0.35">
      <c r="A402">
        <v>8</v>
      </c>
      <c r="B402">
        <v>2018</v>
      </c>
      <c r="C402" t="s">
        <v>13</v>
      </c>
      <c r="D402" t="s">
        <v>41</v>
      </c>
      <c r="F402">
        <v>78500</v>
      </c>
      <c r="G402">
        <v>75822</v>
      </c>
      <c r="H402">
        <v>96.58853503184713</v>
      </c>
      <c r="I402">
        <v>92.267356687898101</v>
      </c>
      <c r="J402">
        <v>4.321178343949029</v>
      </c>
    </row>
    <row r="403" spans="1:10" x14ac:dyDescent="0.35">
      <c r="A403">
        <v>8</v>
      </c>
      <c r="B403">
        <v>2018</v>
      </c>
      <c r="C403" t="s">
        <v>18</v>
      </c>
      <c r="D403" t="s">
        <v>40</v>
      </c>
      <c r="F403">
        <v>56603</v>
      </c>
      <c r="G403">
        <v>54372</v>
      </c>
      <c r="H403">
        <v>96.058512799674929</v>
      </c>
      <c r="I403">
        <v>95.510081494923284</v>
      </c>
      <c r="J403">
        <v>0.54843130475164514</v>
      </c>
    </row>
    <row r="404" spans="1:10" x14ac:dyDescent="0.35">
      <c r="A404">
        <v>8</v>
      </c>
      <c r="B404">
        <v>2018</v>
      </c>
      <c r="C404" t="s">
        <v>37</v>
      </c>
      <c r="D404" t="s">
        <v>34</v>
      </c>
      <c r="F404">
        <v>82500</v>
      </c>
      <c r="G404">
        <v>77537</v>
      </c>
      <c r="H404">
        <v>93.984242424242424</v>
      </c>
      <c r="I404">
        <v>93.26136363636364</v>
      </c>
      <c r="J404">
        <v>0.72287878787878412</v>
      </c>
    </row>
    <row r="405" spans="1:10" x14ac:dyDescent="0.35">
      <c r="A405">
        <v>8</v>
      </c>
      <c r="B405">
        <v>2018</v>
      </c>
      <c r="C405" t="s">
        <v>39</v>
      </c>
      <c r="D405" t="s">
        <v>23</v>
      </c>
      <c r="F405">
        <v>68400</v>
      </c>
      <c r="G405">
        <v>63780</v>
      </c>
      <c r="H405">
        <v>93.245614035087726</v>
      </c>
      <c r="I405">
        <v>92.772478070175438</v>
      </c>
      <c r="J405">
        <v>0.47313596491228793</v>
      </c>
    </row>
    <row r="406" spans="1:10" x14ac:dyDescent="0.35">
      <c r="A406">
        <v>8</v>
      </c>
      <c r="B406">
        <v>2018</v>
      </c>
      <c r="C406" t="s">
        <v>14</v>
      </c>
      <c r="D406" t="s">
        <v>15</v>
      </c>
      <c r="F406">
        <v>65515</v>
      </c>
      <c r="G406">
        <v>45134</v>
      </c>
      <c r="H406">
        <v>68.891093642677248</v>
      </c>
      <c r="I406">
        <v>77.468518659848897</v>
      </c>
      <c r="J406">
        <v>-8.5774250171716488</v>
      </c>
    </row>
    <row r="407" spans="1:10" x14ac:dyDescent="0.35">
      <c r="A407">
        <v>7</v>
      </c>
      <c r="B407">
        <v>2018</v>
      </c>
      <c r="C407" t="s">
        <v>20</v>
      </c>
      <c r="D407" t="s">
        <v>31</v>
      </c>
      <c r="E407" t="s">
        <v>11</v>
      </c>
      <c r="F407">
        <v>27000</v>
      </c>
      <c r="G407">
        <v>84301</v>
      </c>
      <c r="H407">
        <v>312.22592592592594</v>
      </c>
      <c r="I407">
        <v>94.097354497354502</v>
      </c>
      <c r="J407">
        <v>218.12857142857143</v>
      </c>
    </row>
    <row r="408" spans="1:10" x14ac:dyDescent="0.35">
      <c r="A408">
        <v>7</v>
      </c>
      <c r="B408">
        <v>2018</v>
      </c>
      <c r="C408" t="s">
        <v>19</v>
      </c>
      <c r="D408" t="s">
        <v>26</v>
      </c>
      <c r="F408">
        <v>61500</v>
      </c>
      <c r="G408">
        <v>62389</v>
      </c>
      <c r="H408">
        <v>101.44552845528456</v>
      </c>
      <c r="I408">
        <v>99.745934959349597</v>
      </c>
      <c r="J408">
        <v>1.6995934959349626</v>
      </c>
    </row>
    <row r="409" spans="1:10" x14ac:dyDescent="0.35">
      <c r="A409">
        <v>7</v>
      </c>
      <c r="B409">
        <v>2018</v>
      </c>
      <c r="C409" t="s">
        <v>24</v>
      </c>
      <c r="D409" t="s">
        <v>16</v>
      </c>
      <c r="F409">
        <v>69596</v>
      </c>
      <c r="G409">
        <v>69696</v>
      </c>
      <c r="H409">
        <v>100.1436864187597</v>
      </c>
      <c r="I409">
        <v>100.1436864187597</v>
      </c>
      <c r="J409">
        <v>0</v>
      </c>
    </row>
    <row r="410" spans="1:10" x14ac:dyDescent="0.35">
      <c r="A410">
        <v>7</v>
      </c>
      <c r="B410">
        <v>2018</v>
      </c>
      <c r="C410" t="s">
        <v>35</v>
      </c>
      <c r="D410" t="s">
        <v>32</v>
      </c>
      <c r="F410">
        <v>65326</v>
      </c>
      <c r="G410">
        <v>65265</v>
      </c>
      <c r="H410">
        <v>99.906622171876435</v>
      </c>
      <c r="I410">
        <v>100.35820347181827</v>
      </c>
      <c r="J410">
        <v>-0.45158129994183582</v>
      </c>
    </row>
    <row r="411" spans="1:10" x14ac:dyDescent="0.35">
      <c r="A411">
        <v>7</v>
      </c>
      <c r="B411">
        <v>2018</v>
      </c>
      <c r="C411" t="s">
        <v>42</v>
      </c>
      <c r="D411" t="s">
        <v>37</v>
      </c>
      <c r="F411">
        <v>73000</v>
      </c>
      <c r="G411">
        <v>72756</v>
      </c>
      <c r="H411">
        <v>99.665753424657538</v>
      </c>
      <c r="I411">
        <v>99.860273972602741</v>
      </c>
      <c r="J411">
        <v>-0.19452054794520279</v>
      </c>
    </row>
    <row r="412" spans="1:10" x14ac:dyDescent="0.35">
      <c r="A412">
        <v>7</v>
      </c>
      <c r="B412">
        <v>2018</v>
      </c>
      <c r="C412" t="s">
        <v>25</v>
      </c>
      <c r="D412" t="s">
        <v>43</v>
      </c>
      <c r="F412">
        <v>71008</v>
      </c>
      <c r="G412">
        <v>70639</v>
      </c>
      <c r="H412">
        <v>99.480340243352856</v>
      </c>
      <c r="I412">
        <v>99.187943611987379</v>
      </c>
      <c r="J412">
        <v>0.29239663136547733</v>
      </c>
    </row>
    <row r="413" spans="1:10" x14ac:dyDescent="0.35">
      <c r="A413">
        <v>7</v>
      </c>
      <c r="B413">
        <v>2018</v>
      </c>
      <c r="C413" t="s">
        <v>21</v>
      </c>
      <c r="D413" t="s">
        <v>14</v>
      </c>
      <c r="F413">
        <v>76416</v>
      </c>
      <c r="G413">
        <v>75676</v>
      </c>
      <c r="H413">
        <v>99.031616415410383</v>
      </c>
      <c r="I413">
        <v>99.419624162479053</v>
      </c>
      <c r="J413">
        <v>-0.38800774706867003</v>
      </c>
    </row>
    <row r="414" spans="1:10" x14ac:dyDescent="0.35">
      <c r="A414">
        <v>7</v>
      </c>
      <c r="B414">
        <v>2018</v>
      </c>
      <c r="C414" t="s">
        <v>28</v>
      </c>
      <c r="D414" t="s">
        <v>22</v>
      </c>
      <c r="F414">
        <v>63400</v>
      </c>
      <c r="G414">
        <v>62359</v>
      </c>
      <c r="H414">
        <v>98.35804416403785</v>
      </c>
      <c r="I414">
        <v>97.813682965299691</v>
      </c>
      <c r="J414">
        <v>0.54436119873815869</v>
      </c>
    </row>
    <row r="415" spans="1:10" x14ac:dyDescent="0.35">
      <c r="A415">
        <v>7</v>
      </c>
      <c r="B415">
        <v>2018</v>
      </c>
      <c r="C415" t="s">
        <v>9</v>
      </c>
      <c r="D415" t="s">
        <v>10</v>
      </c>
      <c r="F415">
        <v>69132</v>
      </c>
      <c r="G415">
        <v>66534</v>
      </c>
      <c r="H415">
        <v>96.241971879881959</v>
      </c>
      <c r="I415">
        <v>96.444689662013033</v>
      </c>
      <c r="J415">
        <v>-0.20271778213107439</v>
      </c>
    </row>
    <row r="416" spans="1:10" x14ac:dyDescent="0.35">
      <c r="A416">
        <v>7</v>
      </c>
      <c r="B416">
        <v>2018</v>
      </c>
      <c r="C416" t="s">
        <v>36</v>
      </c>
      <c r="D416" t="s">
        <v>30</v>
      </c>
      <c r="F416">
        <v>82500</v>
      </c>
      <c r="G416">
        <v>77982</v>
      </c>
      <c r="H416">
        <v>94.523636363636371</v>
      </c>
      <c r="I416">
        <v>94.523636363636371</v>
      </c>
      <c r="J416">
        <v>0</v>
      </c>
    </row>
    <row r="417" spans="1:10" x14ac:dyDescent="0.35">
      <c r="A417">
        <v>7</v>
      </c>
      <c r="B417">
        <v>2018</v>
      </c>
      <c r="C417" t="s">
        <v>29</v>
      </c>
      <c r="D417" t="s">
        <v>13</v>
      </c>
      <c r="F417">
        <v>71750</v>
      </c>
      <c r="G417">
        <v>66597</v>
      </c>
      <c r="H417">
        <v>92.818118466898952</v>
      </c>
      <c r="I417">
        <v>96.374564459930312</v>
      </c>
      <c r="J417">
        <v>-3.5564459930313603</v>
      </c>
    </row>
    <row r="418" spans="1:10" x14ac:dyDescent="0.35">
      <c r="A418">
        <v>7</v>
      </c>
      <c r="B418">
        <v>2018</v>
      </c>
      <c r="C418" t="s">
        <v>40</v>
      </c>
      <c r="D418" t="s">
        <v>33</v>
      </c>
      <c r="F418">
        <v>67000</v>
      </c>
      <c r="G418">
        <v>56848</v>
      </c>
      <c r="H418">
        <v>84.847761194029843</v>
      </c>
      <c r="I418">
        <v>88.357835820895531</v>
      </c>
      <c r="J418">
        <v>-3.5100746268656877</v>
      </c>
    </row>
    <row r="419" spans="1:10" x14ac:dyDescent="0.35">
      <c r="A419">
        <v>7</v>
      </c>
      <c r="B419">
        <v>2018</v>
      </c>
      <c r="C419" t="s">
        <v>15</v>
      </c>
      <c r="D419" t="s">
        <v>23</v>
      </c>
      <c r="F419">
        <v>65890</v>
      </c>
      <c r="G419">
        <v>53682</v>
      </c>
      <c r="H419">
        <v>81.472150553953554</v>
      </c>
      <c r="I419">
        <v>82.496395507664289</v>
      </c>
      <c r="J419">
        <v>-1.0242449537107348</v>
      </c>
    </row>
    <row r="420" spans="1:10" x14ac:dyDescent="0.35">
      <c r="A420">
        <v>7</v>
      </c>
      <c r="B420">
        <v>2018</v>
      </c>
      <c r="C420" t="s">
        <v>34</v>
      </c>
      <c r="D420" t="s">
        <v>38</v>
      </c>
      <c r="F420">
        <v>82000</v>
      </c>
      <c r="G420">
        <v>66301</v>
      </c>
      <c r="H420">
        <v>80.854878048780492</v>
      </c>
      <c r="I420">
        <v>74.424847560975607</v>
      </c>
      <c r="J420">
        <v>6.4300304878048848</v>
      </c>
    </row>
    <row r="421" spans="1:10" x14ac:dyDescent="0.35">
      <c r="A421">
        <v>6</v>
      </c>
      <c r="B421">
        <v>2018</v>
      </c>
      <c r="C421" t="s">
        <v>18</v>
      </c>
      <c r="D421" t="s">
        <v>27</v>
      </c>
      <c r="E421" t="s">
        <v>11</v>
      </c>
      <c r="F421">
        <v>56603</v>
      </c>
      <c r="G421">
        <v>84922</v>
      </c>
      <c r="H421">
        <v>150.03091708920022</v>
      </c>
      <c r="I421">
        <v>95.510081494923284</v>
      </c>
      <c r="J421">
        <v>54.520835594276932</v>
      </c>
    </row>
    <row r="422" spans="1:10" x14ac:dyDescent="0.35">
      <c r="A422">
        <v>6</v>
      </c>
      <c r="B422">
        <v>2018</v>
      </c>
      <c r="C422" t="s">
        <v>35</v>
      </c>
      <c r="D422" t="s">
        <v>19</v>
      </c>
      <c r="F422">
        <v>65326</v>
      </c>
      <c r="G422">
        <v>65791</v>
      </c>
      <c r="H422">
        <v>100.71181459143372</v>
      </c>
      <c r="I422">
        <v>100.35820347181827</v>
      </c>
      <c r="J422">
        <v>0.35361111961545078</v>
      </c>
    </row>
    <row r="423" spans="1:10" x14ac:dyDescent="0.35">
      <c r="A423">
        <v>6</v>
      </c>
      <c r="B423">
        <v>2018</v>
      </c>
      <c r="C423" t="s">
        <v>30</v>
      </c>
      <c r="D423" t="s">
        <v>28</v>
      </c>
      <c r="F423">
        <v>66655</v>
      </c>
      <c r="G423">
        <v>66801</v>
      </c>
      <c r="H423">
        <v>100.21903833170805</v>
      </c>
      <c r="I423">
        <v>100.23460355562224</v>
      </c>
      <c r="J423">
        <v>-1.5565223914194348E-2</v>
      </c>
    </row>
    <row r="424" spans="1:10" x14ac:dyDescent="0.35">
      <c r="A424">
        <v>6</v>
      </c>
      <c r="B424">
        <v>2018</v>
      </c>
      <c r="C424" t="s">
        <v>22</v>
      </c>
      <c r="D424" t="s">
        <v>13</v>
      </c>
      <c r="F424">
        <v>76125</v>
      </c>
      <c r="G424">
        <v>76109</v>
      </c>
      <c r="H424">
        <v>99.978981937602626</v>
      </c>
      <c r="I424">
        <v>100.42216748768473</v>
      </c>
      <c r="J424">
        <v>-0.44318555008210581</v>
      </c>
    </row>
    <row r="425" spans="1:10" x14ac:dyDescent="0.35">
      <c r="A425">
        <v>6</v>
      </c>
      <c r="B425">
        <v>2018</v>
      </c>
      <c r="C425" t="s">
        <v>42</v>
      </c>
      <c r="D425" t="s">
        <v>15</v>
      </c>
      <c r="F425">
        <v>73000</v>
      </c>
      <c r="G425">
        <v>72665</v>
      </c>
      <c r="H425">
        <v>99.541095890410958</v>
      </c>
      <c r="I425">
        <v>99.860273972602741</v>
      </c>
      <c r="J425">
        <v>-0.31917808219178312</v>
      </c>
    </row>
    <row r="426" spans="1:10" x14ac:dyDescent="0.35">
      <c r="A426">
        <v>6</v>
      </c>
      <c r="B426">
        <v>2018</v>
      </c>
      <c r="C426" t="s">
        <v>23</v>
      </c>
      <c r="D426" t="s">
        <v>20</v>
      </c>
      <c r="F426">
        <v>67895</v>
      </c>
      <c r="G426">
        <v>67431</v>
      </c>
      <c r="H426">
        <v>99.316591796155834</v>
      </c>
      <c r="I426">
        <v>96.863171072980336</v>
      </c>
      <c r="J426">
        <v>2.4534207231754976</v>
      </c>
    </row>
    <row r="427" spans="1:10" x14ac:dyDescent="0.35">
      <c r="A427">
        <v>6</v>
      </c>
      <c r="B427">
        <v>2018</v>
      </c>
      <c r="C427" t="s">
        <v>10</v>
      </c>
      <c r="D427" t="s">
        <v>33</v>
      </c>
      <c r="F427">
        <v>72220</v>
      </c>
      <c r="G427">
        <v>71638</v>
      </c>
      <c r="H427">
        <v>99.19412905012463</v>
      </c>
      <c r="I427">
        <v>99.425193852118525</v>
      </c>
      <c r="J427">
        <v>-0.23106480199389523</v>
      </c>
    </row>
    <row r="428" spans="1:10" x14ac:dyDescent="0.35">
      <c r="A428">
        <v>6</v>
      </c>
      <c r="B428">
        <v>2018</v>
      </c>
      <c r="C428" t="s">
        <v>26</v>
      </c>
      <c r="D428" t="s">
        <v>21</v>
      </c>
      <c r="F428">
        <v>66829</v>
      </c>
      <c r="G428">
        <v>65878</v>
      </c>
      <c r="H428">
        <v>98.576965090005828</v>
      </c>
      <c r="I428">
        <v>98.576965090005828</v>
      </c>
      <c r="J428">
        <v>0</v>
      </c>
    </row>
    <row r="429" spans="1:10" x14ac:dyDescent="0.35">
      <c r="A429">
        <v>6</v>
      </c>
      <c r="B429">
        <v>2018</v>
      </c>
      <c r="C429" t="s">
        <v>38</v>
      </c>
      <c r="D429" t="s">
        <v>9</v>
      </c>
      <c r="F429">
        <v>92500</v>
      </c>
      <c r="G429">
        <v>90767</v>
      </c>
      <c r="H429">
        <v>98.126486486486485</v>
      </c>
      <c r="I429">
        <v>99.048378378378374</v>
      </c>
      <c r="J429">
        <v>-0.9218918918918888</v>
      </c>
    </row>
    <row r="430" spans="1:10" x14ac:dyDescent="0.35">
      <c r="A430">
        <v>6</v>
      </c>
      <c r="B430">
        <v>2018</v>
      </c>
      <c r="C430" t="s">
        <v>41</v>
      </c>
      <c r="D430" t="s">
        <v>29</v>
      </c>
      <c r="F430">
        <v>81441</v>
      </c>
      <c r="G430">
        <v>77642</v>
      </c>
      <c r="H430">
        <v>95.335273388096908</v>
      </c>
      <c r="I430">
        <v>95.571794305079749</v>
      </c>
      <c r="J430">
        <v>-0.23652091698284039</v>
      </c>
    </row>
    <row r="431" spans="1:10" x14ac:dyDescent="0.35">
      <c r="A431">
        <v>6</v>
      </c>
      <c r="B431">
        <v>2018</v>
      </c>
      <c r="C431" t="s">
        <v>36</v>
      </c>
      <c r="D431" t="s">
        <v>40</v>
      </c>
      <c r="F431">
        <v>82500</v>
      </c>
      <c r="G431">
        <v>77982</v>
      </c>
      <c r="H431">
        <v>94.523636363636371</v>
      </c>
      <c r="I431">
        <v>94.523636363636371</v>
      </c>
      <c r="J431">
        <v>0</v>
      </c>
    </row>
    <row r="432" spans="1:10" x14ac:dyDescent="0.35">
      <c r="A432">
        <v>6</v>
      </c>
      <c r="B432">
        <v>2018</v>
      </c>
      <c r="C432" t="s">
        <v>37</v>
      </c>
      <c r="D432" t="s">
        <v>24</v>
      </c>
      <c r="F432">
        <v>82500</v>
      </c>
      <c r="G432">
        <v>77167</v>
      </c>
      <c r="H432">
        <v>93.535757575757572</v>
      </c>
      <c r="I432">
        <v>93.26136363636364</v>
      </c>
      <c r="J432">
        <v>0.27439393939393142</v>
      </c>
    </row>
    <row r="433" spans="1:10" x14ac:dyDescent="0.35">
      <c r="A433">
        <v>6</v>
      </c>
      <c r="B433">
        <v>2018</v>
      </c>
      <c r="C433" t="s">
        <v>31</v>
      </c>
      <c r="D433" t="s">
        <v>25</v>
      </c>
      <c r="F433">
        <v>69143</v>
      </c>
      <c r="G433">
        <v>64441</v>
      </c>
      <c r="H433">
        <v>93.199600827271027</v>
      </c>
      <c r="I433">
        <v>93.314037574302532</v>
      </c>
      <c r="J433">
        <v>-0.11443674703150464</v>
      </c>
    </row>
    <row r="434" spans="1:10" x14ac:dyDescent="0.35">
      <c r="A434">
        <v>6</v>
      </c>
      <c r="B434">
        <v>2018</v>
      </c>
      <c r="C434" t="s">
        <v>14</v>
      </c>
      <c r="D434" t="s">
        <v>39</v>
      </c>
      <c r="F434">
        <v>65515</v>
      </c>
      <c r="G434">
        <v>60594</v>
      </c>
      <c r="H434">
        <v>92.488743035945959</v>
      </c>
      <c r="I434">
        <v>77.468518659848897</v>
      </c>
      <c r="J434">
        <v>15.020224376097062</v>
      </c>
    </row>
    <row r="435" spans="1:10" x14ac:dyDescent="0.35">
      <c r="A435">
        <v>6</v>
      </c>
      <c r="B435">
        <v>2018</v>
      </c>
      <c r="C435" t="s">
        <v>34</v>
      </c>
      <c r="D435" t="s">
        <v>16</v>
      </c>
      <c r="F435">
        <v>82000</v>
      </c>
      <c r="G435">
        <v>60482</v>
      </c>
      <c r="H435">
        <v>73.758536585365846</v>
      </c>
      <c r="I435">
        <v>74.424847560975607</v>
      </c>
      <c r="J435">
        <v>-0.66631097560976116</v>
      </c>
    </row>
    <row r="436" spans="1:10" x14ac:dyDescent="0.35">
      <c r="A436">
        <v>5</v>
      </c>
      <c r="B436">
        <v>2018</v>
      </c>
      <c r="C436" t="s">
        <v>24</v>
      </c>
      <c r="D436" t="s">
        <v>30</v>
      </c>
      <c r="F436">
        <v>69596</v>
      </c>
      <c r="G436">
        <v>69696</v>
      </c>
      <c r="H436">
        <v>100.1436864187597</v>
      </c>
      <c r="I436">
        <v>100.1436864187597</v>
      </c>
      <c r="J436">
        <v>0</v>
      </c>
    </row>
    <row r="437" spans="1:10" x14ac:dyDescent="0.35">
      <c r="A437">
        <v>5</v>
      </c>
      <c r="B437">
        <v>2018</v>
      </c>
      <c r="C437" t="s">
        <v>27</v>
      </c>
      <c r="D437" t="s">
        <v>13</v>
      </c>
      <c r="F437">
        <v>69000</v>
      </c>
      <c r="G437">
        <v>68893</v>
      </c>
      <c r="H437">
        <v>99.844927536231893</v>
      </c>
      <c r="I437">
        <v>100.00163043478261</v>
      </c>
      <c r="J437">
        <v>-0.15670289855071928</v>
      </c>
    </row>
    <row r="438" spans="1:10" x14ac:dyDescent="0.35">
      <c r="A438">
        <v>5</v>
      </c>
      <c r="B438">
        <v>2018</v>
      </c>
      <c r="C438" t="s">
        <v>43</v>
      </c>
      <c r="D438" t="s">
        <v>34</v>
      </c>
      <c r="F438">
        <v>73208</v>
      </c>
      <c r="G438">
        <v>73028</v>
      </c>
      <c r="H438">
        <v>99.75412523221506</v>
      </c>
      <c r="I438">
        <v>99.786054802753796</v>
      </c>
      <c r="J438">
        <v>-3.1929570538736129E-2</v>
      </c>
    </row>
    <row r="439" spans="1:10" x14ac:dyDescent="0.35">
      <c r="A439">
        <v>5</v>
      </c>
      <c r="B439">
        <v>2018</v>
      </c>
      <c r="C439" t="s">
        <v>10</v>
      </c>
      <c r="D439" t="s">
        <v>38</v>
      </c>
      <c r="F439">
        <v>72220</v>
      </c>
      <c r="G439">
        <v>72008</v>
      </c>
      <c r="H439">
        <v>99.70645250623096</v>
      </c>
      <c r="I439">
        <v>99.425193852118525</v>
      </c>
      <c r="J439">
        <v>0.28125865411243467</v>
      </c>
    </row>
    <row r="440" spans="1:10" x14ac:dyDescent="0.35">
      <c r="A440">
        <v>5</v>
      </c>
      <c r="B440">
        <v>2018</v>
      </c>
      <c r="C440" t="s">
        <v>23</v>
      </c>
      <c r="D440" t="s">
        <v>25</v>
      </c>
      <c r="F440">
        <v>67895</v>
      </c>
      <c r="G440">
        <v>67431</v>
      </c>
      <c r="H440">
        <v>99.316591796155834</v>
      </c>
      <c r="I440">
        <v>96.863171072980336</v>
      </c>
      <c r="J440">
        <v>2.4534207231754976</v>
      </c>
    </row>
    <row r="441" spans="1:10" x14ac:dyDescent="0.35">
      <c r="A441">
        <v>5</v>
      </c>
      <c r="B441">
        <v>2018</v>
      </c>
      <c r="C441" t="s">
        <v>26</v>
      </c>
      <c r="D441" t="s">
        <v>40</v>
      </c>
      <c r="F441">
        <v>66829</v>
      </c>
      <c r="G441">
        <v>65878</v>
      </c>
      <c r="H441">
        <v>98.576965090005828</v>
      </c>
      <c r="I441">
        <v>98.576965090005828</v>
      </c>
      <c r="J441">
        <v>0</v>
      </c>
    </row>
    <row r="442" spans="1:10" x14ac:dyDescent="0.35">
      <c r="A442">
        <v>5</v>
      </c>
      <c r="B442">
        <v>2018</v>
      </c>
      <c r="C442" t="s">
        <v>21</v>
      </c>
      <c r="D442" t="s">
        <v>9</v>
      </c>
      <c r="F442">
        <v>76416</v>
      </c>
      <c r="G442">
        <v>75289</v>
      </c>
      <c r="H442">
        <v>98.525177973199334</v>
      </c>
      <c r="I442">
        <v>99.419624162479053</v>
      </c>
      <c r="J442">
        <v>-0.89444618927971931</v>
      </c>
    </row>
    <row r="443" spans="1:10" x14ac:dyDescent="0.35">
      <c r="A443">
        <v>5</v>
      </c>
      <c r="B443">
        <v>2018</v>
      </c>
      <c r="C443" t="s">
        <v>16</v>
      </c>
      <c r="D443" t="s">
        <v>37</v>
      </c>
      <c r="F443">
        <v>75523</v>
      </c>
      <c r="G443">
        <v>74221</v>
      </c>
      <c r="H443">
        <v>98.276021874131061</v>
      </c>
      <c r="I443">
        <v>97.682494074652766</v>
      </c>
      <c r="J443">
        <v>0.59352779947829504</v>
      </c>
    </row>
    <row r="444" spans="1:10" x14ac:dyDescent="0.35">
      <c r="A444">
        <v>5</v>
      </c>
      <c r="B444">
        <v>2018</v>
      </c>
      <c r="C444" t="s">
        <v>32</v>
      </c>
      <c r="D444" t="s">
        <v>41</v>
      </c>
      <c r="F444">
        <v>65000</v>
      </c>
      <c r="G444">
        <v>63405</v>
      </c>
      <c r="H444">
        <v>97.546153846153842</v>
      </c>
      <c r="I444">
        <v>96.550192307692299</v>
      </c>
      <c r="J444">
        <v>0.99596153846154323</v>
      </c>
    </row>
    <row r="445" spans="1:10" x14ac:dyDescent="0.35">
      <c r="A445">
        <v>5</v>
      </c>
      <c r="B445">
        <v>2018</v>
      </c>
      <c r="C445" t="s">
        <v>33</v>
      </c>
      <c r="D445" t="s">
        <v>31</v>
      </c>
      <c r="F445">
        <v>71608</v>
      </c>
      <c r="G445">
        <v>68202</v>
      </c>
      <c r="H445">
        <v>95.243548206904265</v>
      </c>
      <c r="I445">
        <v>90.718739526309918</v>
      </c>
      <c r="J445">
        <v>4.5248086805943473</v>
      </c>
    </row>
    <row r="446" spans="1:10" x14ac:dyDescent="0.35">
      <c r="A446">
        <v>5</v>
      </c>
      <c r="B446">
        <v>2018</v>
      </c>
      <c r="C446" t="s">
        <v>29</v>
      </c>
      <c r="D446" t="s">
        <v>28</v>
      </c>
      <c r="F446">
        <v>71750</v>
      </c>
      <c r="G446">
        <v>68337</v>
      </c>
      <c r="H446">
        <v>95.243205574912892</v>
      </c>
      <c r="I446">
        <v>96.374564459930312</v>
      </c>
      <c r="J446">
        <v>-1.1313588850174199</v>
      </c>
    </row>
    <row r="447" spans="1:10" x14ac:dyDescent="0.35">
      <c r="A447">
        <v>5</v>
      </c>
      <c r="B447">
        <v>2018</v>
      </c>
      <c r="C447" t="s">
        <v>39</v>
      </c>
      <c r="D447" t="s">
        <v>42</v>
      </c>
      <c r="F447">
        <v>68400</v>
      </c>
      <c r="G447">
        <v>64781</v>
      </c>
      <c r="H447">
        <v>94.709064327485379</v>
      </c>
      <c r="I447">
        <v>92.772478070175438</v>
      </c>
      <c r="J447">
        <v>1.9365862573099406</v>
      </c>
    </row>
    <row r="448" spans="1:10" x14ac:dyDescent="0.35">
      <c r="A448">
        <v>5</v>
      </c>
      <c r="B448">
        <v>2018</v>
      </c>
      <c r="C448" t="s">
        <v>36</v>
      </c>
      <c r="D448" t="s">
        <v>22</v>
      </c>
      <c r="F448">
        <v>82500</v>
      </c>
      <c r="G448">
        <v>77982</v>
      </c>
      <c r="H448">
        <v>94.523636363636371</v>
      </c>
      <c r="I448">
        <v>94.523636363636371</v>
      </c>
      <c r="J448">
        <v>0</v>
      </c>
    </row>
    <row r="449" spans="1:10" x14ac:dyDescent="0.35">
      <c r="A449">
        <v>5</v>
      </c>
      <c r="B449">
        <v>2018</v>
      </c>
      <c r="C449" t="s">
        <v>20</v>
      </c>
      <c r="D449" t="s">
        <v>18</v>
      </c>
      <c r="F449">
        <v>27000</v>
      </c>
      <c r="G449">
        <v>25362</v>
      </c>
      <c r="H449">
        <v>93.933333333333337</v>
      </c>
      <c r="I449">
        <v>94.097354497354502</v>
      </c>
      <c r="J449">
        <v>-0.16402116402116462</v>
      </c>
    </row>
    <row r="450" spans="1:10" x14ac:dyDescent="0.35">
      <c r="A450">
        <v>5</v>
      </c>
      <c r="B450">
        <v>2018</v>
      </c>
      <c r="C450" t="s">
        <v>14</v>
      </c>
      <c r="D450" t="s">
        <v>35</v>
      </c>
      <c r="F450">
        <v>65515</v>
      </c>
      <c r="G450">
        <v>52708</v>
      </c>
      <c r="H450">
        <v>80.451804930168663</v>
      </c>
      <c r="I450">
        <v>77.468518659848897</v>
      </c>
      <c r="J450">
        <v>2.9832862703197662</v>
      </c>
    </row>
    <row r="451" spans="1:10" x14ac:dyDescent="0.35">
      <c r="A451">
        <v>4</v>
      </c>
      <c r="B451">
        <v>2018</v>
      </c>
      <c r="C451" t="s">
        <v>22</v>
      </c>
      <c r="D451" t="s">
        <v>21</v>
      </c>
      <c r="F451">
        <v>76125</v>
      </c>
      <c r="G451">
        <v>76656</v>
      </c>
      <c r="H451">
        <v>100.6975369458128</v>
      </c>
      <c r="I451">
        <v>100.42216748768473</v>
      </c>
      <c r="J451">
        <v>0.27536945812806835</v>
      </c>
    </row>
    <row r="452" spans="1:10" x14ac:dyDescent="0.35">
      <c r="A452">
        <v>4</v>
      </c>
      <c r="B452">
        <v>2018</v>
      </c>
      <c r="C452" t="s">
        <v>19</v>
      </c>
      <c r="D452" t="s">
        <v>15</v>
      </c>
      <c r="F452">
        <v>61500</v>
      </c>
      <c r="G452">
        <v>61893</v>
      </c>
      <c r="H452">
        <v>100.6390243902439</v>
      </c>
      <c r="I452">
        <v>99.745934959349597</v>
      </c>
      <c r="J452">
        <v>0.8930894308943067</v>
      </c>
    </row>
    <row r="453" spans="1:10" x14ac:dyDescent="0.35">
      <c r="A453">
        <v>4</v>
      </c>
      <c r="B453">
        <v>2018</v>
      </c>
      <c r="C453" t="s">
        <v>31</v>
      </c>
      <c r="D453" t="s">
        <v>24</v>
      </c>
      <c r="F453">
        <v>69143</v>
      </c>
      <c r="G453">
        <v>69013</v>
      </c>
      <c r="H453">
        <v>99.811983859537477</v>
      </c>
      <c r="I453">
        <v>93.314037574302532</v>
      </c>
      <c r="J453">
        <v>6.4979462852349457</v>
      </c>
    </row>
    <row r="454" spans="1:10" x14ac:dyDescent="0.35">
      <c r="A454">
        <v>4</v>
      </c>
      <c r="B454">
        <v>2018</v>
      </c>
      <c r="C454" t="s">
        <v>42</v>
      </c>
      <c r="D454" t="s">
        <v>14</v>
      </c>
      <c r="F454">
        <v>73000</v>
      </c>
      <c r="G454">
        <v>71985</v>
      </c>
      <c r="H454">
        <v>98.609589041095887</v>
      </c>
      <c r="I454">
        <v>99.860273972602741</v>
      </c>
      <c r="J454">
        <v>-1.2506849315068536</v>
      </c>
    </row>
    <row r="455" spans="1:10" x14ac:dyDescent="0.35">
      <c r="A455">
        <v>4</v>
      </c>
      <c r="B455">
        <v>2018</v>
      </c>
      <c r="C455" t="s">
        <v>26</v>
      </c>
      <c r="D455" t="s">
        <v>35</v>
      </c>
      <c r="F455">
        <v>66829</v>
      </c>
      <c r="G455">
        <v>65878</v>
      </c>
      <c r="H455">
        <v>98.576965090005828</v>
      </c>
      <c r="I455">
        <v>98.576965090005828</v>
      </c>
      <c r="J455">
        <v>0</v>
      </c>
    </row>
    <row r="456" spans="1:10" x14ac:dyDescent="0.35">
      <c r="A456">
        <v>4</v>
      </c>
      <c r="B456">
        <v>2018</v>
      </c>
      <c r="C456" t="s">
        <v>28</v>
      </c>
      <c r="D456" t="s">
        <v>27</v>
      </c>
      <c r="F456">
        <v>63400</v>
      </c>
      <c r="G456">
        <v>61845</v>
      </c>
      <c r="H456">
        <v>97.547318611987379</v>
      </c>
      <c r="I456">
        <v>97.813682965299691</v>
      </c>
      <c r="J456">
        <v>-0.26636435331231212</v>
      </c>
    </row>
    <row r="457" spans="1:10" x14ac:dyDescent="0.35">
      <c r="A457">
        <v>4</v>
      </c>
      <c r="B457">
        <v>2018</v>
      </c>
      <c r="C457" t="s">
        <v>38</v>
      </c>
      <c r="D457" t="s">
        <v>32</v>
      </c>
      <c r="F457">
        <v>92500</v>
      </c>
      <c r="G457">
        <v>90155</v>
      </c>
      <c r="H457">
        <v>97.464864864864865</v>
      </c>
      <c r="I457">
        <v>99.048378378378374</v>
      </c>
      <c r="J457">
        <v>-1.583513513513509</v>
      </c>
    </row>
    <row r="458" spans="1:10" x14ac:dyDescent="0.35">
      <c r="A458">
        <v>4</v>
      </c>
      <c r="B458">
        <v>2018</v>
      </c>
      <c r="C458" t="s">
        <v>41</v>
      </c>
      <c r="D458" t="s">
        <v>33</v>
      </c>
      <c r="F458">
        <v>81441</v>
      </c>
      <c r="G458">
        <v>78312</v>
      </c>
      <c r="H458">
        <v>96.157954838472023</v>
      </c>
      <c r="I458">
        <v>95.571794305079749</v>
      </c>
      <c r="J458">
        <v>0.58616053339227392</v>
      </c>
    </row>
    <row r="459" spans="1:10" x14ac:dyDescent="0.35">
      <c r="A459">
        <v>4</v>
      </c>
      <c r="B459">
        <v>2018</v>
      </c>
      <c r="C459" t="s">
        <v>37</v>
      </c>
      <c r="D459" t="s">
        <v>43</v>
      </c>
      <c r="F459">
        <v>82500</v>
      </c>
      <c r="G459">
        <v>78213</v>
      </c>
      <c r="H459">
        <v>94.803636363636372</v>
      </c>
      <c r="I459">
        <v>93.26136363636364</v>
      </c>
      <c r="J459">
        <v>1.5422727272727315</v>
      </c>
    </row>
    <row r="460" spans="1:10" x14ac:dyDescent="0.35">
      <c r="A460">
        <v>4</v>
      </c>
      <c r="B460">
        <v>2018</v>
      </c>
      <c r="C460" t="s">
        <v>9</v>
      </c>
      <c r="D460" t="s">
        <v>36</v>
      </c>
      <c r="F460">
        <v>69132</v>
      </c>
      <c r="G460">
        <v>65353</v>
      </c>
      <c r="H460">
        <v>94.533645779089284</v>
      </c>
      <c r="I460">
        <v>96.444689662013033</v>
      </c>
      <c r="J460">
        <v>-1.9110438829237495</v>
      </c>
    </row>
    <row r="461" spans="1:10" x14ac:dyDescent="0.35">
      <c r="A461">
        <v>4</v>
      </c>
      <c r="B461">
        <v>2018</v>
      </c>
      <c r="C461" t="s">
        <v>18</v>
      </c>
      <c r="D461" t="s">
        <v>23</v>
      </c>
      <c r="F461">
        <v>56603</v>
      </c>
      <c r="G461">
        <v>53387</v>
      </c>
      <c r="H461">
        <v>94.318322350405452</v>
      </c>
      <c r="I461">
        <v>95.510081494923284</v>
      </c>
      <c r="J461">
        <v>-1.1917591445178317</v>
      </c>
    </row>
    <row r="462" spans="1:10" x14ac:dyDescent="0.35">
      <c r="A462">
        <v>4</v>
      </c>
      <c r="B462">
        <v>2018</v>
      </c>
      <c r="C462" t="s">
        <v>20</v>
      </c>
      <c r="D462" t="s">
        <v>29</v>
      </c>
      <c r="F462">
        <v>27000</v>
      </c>
      <c r="G462">
        <v>25397</v>
      </c>
      <c r="H462">
        <v>94.062962962962956</v>
      </c>
      <c r="I462">
        <v>94.097354497354502</v>
      </c>
      <c r="J462">
        <v>-3.439153439154552E-2</v>
      </c>
    </row>
    <row r="463" spans="1:10" x14ac:dyDescent="0.35">
      <c r="A463">
        <v>4</v>
      </c>
      <c r="B463">
        <v>2018</v>
      </c>
      <c r="C463" t="s">
        <v>13</v>
      </c>
      <c r="D463" t="s">
        <v>30</v>
      </c>
      <c r="F463">
        <v>78500</v>
      </c>
      <c r="G463">
        <v>72027</v>
      </c>
      <c r="H463">
        <v>91.754140127388538</v>
      </c>
      <c r="I463">
        <v>92.267356687898101</v>
      </c>
      <c r="J463">
        <v>-0.51321656050956221</v>
      </c>
    </row>
    <row r="464" spans="1:10" x14ac:dyDescent="0.35">
      <c r="A464">
        <v>4</v>
      </c>
      <c r="B464">
        <v>2018</v>
      </c>
      <c r="C464" t="s">
        <v>39</v>
      </c>
      <c r="D464" t="s">
        <v>25</v>
      </c>
      <c r="F464">
        <v>68400</v>
      </c>
      <c r="G464">
        <v>62030</v>
      </c>
      <c r="H464">
        <v>90.687134502923968</v>
      </c>
      <c r="I464">
        <v>92.772478070175438</v>
      </c>
      <c r="J464">
        <v>-2.0853435672514706</v>
      </c>
    </row>
    <row r="465" spans="1:10" x14ac:dyDescent="0.35">
      <c r="A465">
        <v>4</v>
      </c>
      <c r="B465">
        <v>2018</v>
      </c>
      <c r="C465" t="s">
        <v>40</v>
      </c>
      <c r="D465" t="s">
        <v>10</v>
      </c>
      <c r="F465">
        <v>67000</v>
      </c>
      <c r="G465">
        <v>57716</v>
      </c>
      <c r="H465">
        <v>86.143283582089552</v>
      </c>
      <c r="I465">
        <v>88.357835820895531</v>
      </c>
      <c r="J465">
        <v>-2.2145522388059788</v>
      </c>
    </row>
    <row r="466" spans="1:10" x14ac:dyDescent="0.35">
      <c r="A466">
        <v>3</v>
      </c>
      <c r="B466">
        <v>2018</v>
      </c>
      <c r="C466" t="s">
        <v>42</v>
      </c>
      <c r="D466" t="s">
        <v>43</v>
      </c>
      <c r="F466">
        <v>73000</v>
      </c>
      <c r="G466">
        <v>74457</v>
      </c>
      <c r="H466">
        <v>101.99589041095891</v>
      </c>
      <c r="I466">
        <v>99.860273972602741</v>
      </c>
      <c r="J466">
        <v>2.1356164383561662</v>
      </c>
    </row>
    <row r="467" spans="1:10" x14ac:dyDescent="0.35">
      <c r="A467">
        <v>3</v>
      </c>
      <c r="B467">
        <v>2018</v>
      </c>
      <c r="C467" t="s">
        <v>35</v>
      </c>
      <c r="D467" t="s">
        <v>18</v>
      </c>
      <c r="F467">
        <v>65326</v>
      </c>
      <c r="G467">
        <v>65667</v>
      </c>
      <c r="H467">
        <v>100.52199736705141</v>
      </c>
      <c r="I467">
        <v>100.35820347181827</v>
      </c>
      <c r="J467">
        <v>0.16379389523314103</v>
      </c>
    </row>
    <row r="468" spans="1:10" x14ac:dyDescent="0.35">
      <c r="A468">
        <v>3</v>
      </c>
      <c r="B468">
        <v>2018</v>
      </c>
      <c r="C468" t="s">
        <v>30</v>
      </c>
      <c r="D468" t="s">
        <v>33</v>
      </c>
      <c r="F468">
        <v>66655</v>
      </c>
      <c r="G468">
        <v>66800</v>
      </c>
      <c r="H468">
        <v>100.21753806916209</v>
      </c>
      <c r="I468">
        <v>100.23460355562224</v>
      </c>
      <c r="J468">
        <v>-1.7065486460154489E-2</v>
      </c>
    </row>
    <row r="469" spans="1:10" x14ac:dyDescent="0.35">
      <c r="A469">
        <v>3</v>
      </c>
      <c r="B469">
        <v>2018</v>
      </c>
      <c r="C469" t="s">
        <v>24</v>
      </c>
      <c r="D469" t="s">
        <v>40</v>
      </c>
      <c r="F469">
        <v>69596</v>
      </c>
      <c r="G469">
        <v>69696</v>
      </c>
      <c r="H469">
        <v>100.1436864187597</v>
      </c>
      <c r="I469">
        <v>100.1436864187597</v>
      </c>
      <c r="J469">
        <v>0</v>
      </c>
    </row>
    <row r="470" spans="1:10" x14ac:dyDescent="0.35">
      <c r="A470">
        <v>3</v>
      </c>
      <c r="B470">
        <v>2018</v>
      </c>
      <c r="C470" t="s">
        <v>27</v>
      </c>
      <c r="D470" t="s">
        <v>38</v>
      </c>
      <c r="F470">
        <v>69000</v>
      </c>
      <c r="G470">
        <v>69047</v>
      </c>
      <c r="H470">
        <v>100.06811594202898</v>
      </c>
      <c r="I470">
        <v>100.00163043478261</v>
      </c>
      <c r="J470">
        <v>6.648550724636948E-2</v>
      </c>
    </row>
    <row r="471" spans="1:10" x14ac:dyDescent="0.35">
      <c r="A471">
        <v>3</v>
      </c>
      <c r="B471">
        <v>2018</v>
      </c>
      <c r="C471" t="s">
        <v>21</v>
      </c>
      <c r="D471" t="s">
        <v>29</v>
      </c>
      <c r="F471">
        <v>76416</v>
      </c>
      <c r="G471">
        <v>76023</v>
      </c>
      <c r="H471">
        <v>99.485709798994975</v>
      </c>
      <c r="I471">
        <v>99.419624162479053</v>
      </c>
      <c r="J471">
        <v>6.6085636515921919E-2</v>
      </c>
    </row>
    <row r="472" spans="1:10" x14ac:dyDescent="0.35">
      <c r="A472">
        <v>3</v>
      </c>
      <c r="B472">
        <v>2018</v>
      </c>
      <c r="C472" t="s">
        <v>10</v>
      </c>
      <c r="D472" t="s">
        <v>37</v>
      </c>
      <c r="F472">
        <v>72220</v>
      </c>
      <c r="G472">
        <v>71838</v>
      </c>
      <c r="H472">
        <v>99.471060648019943</v>
      </c>
      <c r="I472">
        <v>99.425193852118525</v>
      </c>
      <c r="J472">
        <v>4.5866795901417845E-2</v>
      </c>
    </row>
    <row r="473" spans="1:10" x14ac:dyDescent="0.35">
      <c r="A473">
        <v>3</v>
      </c>
      <c r="B473">
        <v>2018</v>
      </c>
      <c r="C473" t="s">
        <v>23</v>
      </c>
      <c r="D473" t="s">
        <v>36</v>
      </c>
      <c r="F473">
        <v>67895</v>
      </c>
      <c r="G473">
        <v>67431</v>
      </c>
      <c r="H473">
        <v>99.316591796155834</v>
      </c>
      <c r="I473">
        <v>96.863171072980336</v>
      </c>
      <c r="J473">
        <v>2.4534207231754976</v>
      </c>
    </row>
    <row r="474" spans="1:10" x14ac:dyDescent="0.35">
      <c r="A474">
        <v>3</v>
      </c>
      <c r="B474">
        <v>2018</v>
      </c>
      <c r="C474" t="s">
        <v>25</v>
      </c>
      <c r="D474" t="s">
        <v>22</v>
      </c>
      <c r="F474">
        <v>71008</v>
      </c>
      <c r="G474">
        <v>70156</v>
      </c>
      <c r="H474">
        <v>98.800135196034248</v>
      </c>
      <c r="I474">
        <v>99.187943611987379</v>
      </c>
      <c r="J474">
        <v>-0.3878084159531312</v>
      </c>
    </row>
    <row r="475" spans="1:10" x14ac:dyDescent="0.35">
      <c r="A475">
        <v>3</v>
      </c>
      <c r="B475">
        <v>2018</v>
      </c>
      <c r="C475" t="s">
        <v>28</v>
      </c>
      <c r="D475" t="s">
        <v>19</v>
      </c>
      <c r="F475">
        <v>63400</v>
      </c>
      <c r="G475">
        <v>62163</v>
      </c>
      <c r="H475">
        <v>98.048895899053619</v>
      </c>
      <c r="I475">
        <v>97.813682965299691</v>
      </c>
      <c r="J475">
        <v>0.23521293375392816</v>
      </c>
    </row>
    <row r="476" spans="1:10" x14ac:dyDescent="0.35">
      <c r="A476">
        <v>3</v>
      </c>
      <c r="B476">
        <v>2018</v>
      </c>
      <c r="C476" t="s">
        <v>16</v>
      </c>
      <c r="D476" t="s">
        <v>14</v>
      </c>
      <c r="F476">
        <v>75523</v>
      </c>
      <c r="G476">
        <v>72161</v>
      </c>
      <c r="H476">
        <v>95.548375991419832</v>
      </c>
      <c r="I476">
        <v>97.682494074652766</v>
      </c>
      <c r="J476">
        <v>-2.1341180832329343</v>
      </c>
    </row>
    <row r="477" spans="1:10" x14ac:dyDescent="0.35">
      <c r="A477">
        <v>3</v>
      </c>
      <c r="B477">
        <v>2018</v>
      </c>
      <c r="C477" t="s">
        <v>32</v>
      </c>
      <c r="D477" t="s">
        <v>26</v>
      </c>
      <c r="F477">
        <v>65000</v>
      </c>
      <c r="G477">
        <v>61769</v>
      </c>
      <c r="H477">
        <v>95.029230769230765</v>
      </c>
      <c r="I477">
        <v>96.550192307692299</v>
      </c>
      <c r="J477">
        <v>-1.5209615384615347</v>
      </c>
    </row>
    <row r="478" spans="1:10" x14ac:dyDescent="0.35">
      <c r="A478">
        <v>3</v>
      </c>
      <c r="B478">
        <v>2018</v>
      </c>
      <c r="C478" t="s">
        <v>15</v>
      </c>
      <c r="D478" t="s">
        <v>39</v>
      </c>
      <c r="F478">
        <v>65890</v>
      </c>
      <c r="G478">
        <v>62571</v>
      </c>
      <c r="H478">
        <v>94.962816815905299</v>
      </c>
      <c r="I478">
        <v>82.496395507664289</v>
      </c>
      <c r="J478">
        <v>12.46642130824101</v>
      </c>
    </row>
    <row r="479" spans="1:10" x14ac:dyDescent="0.35">
      <c r="A479">
        <v>3</v>
      </c>
      <c r="B479">
        <v>2018</v>
      </c>
      <c r="C479" t="s">
        <v>9</v>
      </c>
      <c r="D479" t="s">
        <v>31</v>
      </c>
      <c r="F479">
        <v>69132</v>
      </c>
      <c r="G479">
        <v>64015</v>
      </c>
      <c r="H479">
        <v>92.598217901984611</v>
      </c>
      <c r="I479">
        <v>96.444689662013033</v>
      </c>
      <c r="J479">
        <v>-3.8464717600284217</v>
      </c>
    </row>
    <row r="480" spans="1:10" x14ac:dyDescent="0.35">
      <c r="A480">
        <v>3</v>
      </c>
      <c r="B480">
        <v>2018</v>
      </c>
      <c r="C480" t="s">
        <v>13</v>
      </c>
      <c r="D480" t="s">
        <v>20</v>
      </c>
      <c r="F480">
        <v>78500</v>
      </c>
      <c r="G480">
        <v>68947</v>
      </c>
      <c r="H480">
        <v>87.830573248407646</v>
      </c>
      <c r="I480">
        <v>92.267356687898101</v>
      </c>
      <c r="J480">
        <v>-4.4367834394904548</v>
      </c>
    </row>
    <row r="481" spans="1:10" x14ac:dyDescent="0.35">
      <c r="A481">
        <v>3</v>
      </c>
      <c r="B481">
        <v>2018</v>
      </c>
      <c r="C481" t="s">
        <v>34</v>
      </c>
      <c r="D481" t="s">
        <v>41</v>
      </c>
      <c r="F481">
        <v>82000</v>
      </c>
      <c r="G481">
        <v>59827</v>
      </c>
      <c r="H481">
        <v>72.959756097560984</v>
      </c>
      <c r="I481">
        <v>74.424847560975607</v>
      </c>
      <c r="J481">
        <v>-1.4650914634146233</v>
      </c>
    </row>
    <row r="482" spans="1:10" x14ac:dyDescent="0.35">
      <c r="A482">
        <v>2</v>
      </c>
      <c r="B482">
        <v>2018</v>
      </c>
      <c r="C482" t="s">
        <v>22</v>
      </c>
      <c r="D482" t="s">
        <v>18</v>
      </c>
      <c r="F482">
        <v>76125</v>
      </c>
      <c r="G482">
        <v>76696</v>
      </c>
      <c r="H482">
        <v>100.75008210180624</v>
      </c>
      <c r="I482">
        <v>100.42216748768473</v>
      </c>
      <c r="J482">
        <v>0.32791461412151079</v>
      </c>
    </row>
    <row r="483" spans="1:10" x14ac:dyDescent="0.35">
      <c r="A483">
        <v>2</v>
      </c>
      <c r="B483">
        <v>2018</v>
      </c>
      <c r="C483" t="s">
        <v>43</v>
      </c>
      <c r="D483" t="s">
        <v>23</v>
      </c>
      <c r="F483">
        <v>73208</v>
      </c>
      <c r="G483">
        <v>73086</v>
      </c>
      <c r="H483">
        <v>99.83335154627909</v>
      </c>
      <c r="I483">
        <v>99.786054802753796</v>
      </c>
      <c r="J483">
        <v>4.7296743525294005E-2</v>
      </c>
    </row>
    <row r="484" spans="1:10" x14ac:dyDescent="0.35">
      <c r="A484">
        <v>2</v>
      </c>
      <c r="B484">
        <v>2018</v>
      </c>
      <c r="C484" t="s">
        <v>42</v>
      </c>
      <c r="D484" t="s">
        <v>16</v>
      </c>
      <c r="F484">
        <v>73000</v>
      </c>
      <c r="G484">
        <v>72528</v>
      </c>
      <c r="H484">
        <v>99.353424657534248</v>
      </c>
      <c r="I484">
        <v>99.860273972602741</v>
      </c>
      <c r="J484">
        <v>-0.50684931506849296</v>
      </c>
    </row>
    <row r="485" spans="1:10" x14ac:dyDescent="0.35">
      <c r="A485">
        <v>2</v>
      </c>
      <c r="B485">
        <v>2018</v>
      </c>
      <c r="C485" t="s">
        <v>9</v>
      </c>
      <c r="D485" t="s">
        <v>26</v>
      </c>
      <c r="F485">
        <v>69132</v>
      </c>
      <c r="G485">
        <v>68527</v>
      </c>
      <c r="H485">
        <v>99.124862581727712</v>
      </c>
      <c r="I485">
        <v>96.444689662013033</v>
      </c>
      <c r="J485">
        <v>2.6801729197146784</v>
      </c>
    </row>
    <row r="486" spans="1:10" x14ac:dyDescent="0.35">
      <c r="A486">
        <v>2</v>
      </c>
      <c r="B486">
        <v>2018</v>
      </c>
      <c r="C486" t="s">
        <v>38</v>
      </c>
      <c r="D486" t="s">
        <v>37</v>
      </c>
      <c r="F486">
        <v>92500</v>
      </c>
      <c r="G486">
        <v>90512</v>
      </c>
      <c r="H486">
        <v>97.850810810810813</v>
      </c>
      <c r="I486">
        <v>99.048378378378374</v>
      </c>
      <c r="J486">
        <v>-1.1975675675675603</v>
      </c>
    </row>
    <row r="487" spans="1:10" x14ac:dyDescent="0.35">
      <c r="A487">
        <v>2</v>
      </c>
      <c r="B487">
        <v>2018</v>
      </c>
      <c r="C487" t="s">
        <v>29</v>
      </c>
      <c r="D487" t="s">
        <v>32</v>
      </c>
      <c r="F487">
        <v>71750</v>
      </c>
      <c r="G487">
        <v>70164</v>
      </c>
      <c r="H487">
        <v>97.789547038327527</v>
      </c>
      <c r="I487">
        <v>96.374564459930312</v>
      </c>
      <c r="J487">
        <v>1.4149825783972148</v>
      </c>
    </row>
    <row r="488" spans="1:10" x14ac:dyDescent="0.35">
      <c r="A488">
        <v>2</v>
      </c>
      <c r="B488">
        <v>2018</v>
      </c>
      <c r="C488" t="s">
        <v>33</v>
      </c>
      <c r="D488" t="s">
        <v>20</v>
      </c>
      <c r="F488">
        <v>71608</v>
      </c>
      <c r="G488">
        <v>69187</v>
      </c>
      <c r="H488">
        <v>96.619092838788973</v>
      </c>
      <c r="I488">
        <v>90.718739526309918</v>
      </c>
      <c r="J488">
        <v>5.900353312479055</v>
      </c>
    </row>
    <row r="489" spans="1:10" x14ac:dyDescent="0.35">
      <c r="A489">
        <v>2</v>
      </c>
      <c r="B489">
        <v>2018</v>
      </c>
      <c r="C489" t="s">
        <v>41</v>
      </c>
      <c r="D489" t="s">
        <v>30</v>
      </c>
      <c r="F489">
        <v>81441</v>
      </c>
      <c r="G489">
        <v>78461</v>
      </c>
      <c r="H489">
        <v>96.34090936997336</v>
      </c>
      <c r="I489">
        <v>95.571794305079749</v>
      </c>
      <c r="J489">
        <v>0.76911506489361159</v>
      </c>
    </row>
    <row r="490" spans="1:10" x14ac:dyDescent="0.35">
      <c r="A490">
        <v>2</v>
      </c>
      <c r="B490">
        <v>2018</v>
      </c>
      <c r="C490" t="s">
        <v>36</v>
      </c>
      <c r="D490" t="s">
        <v>35</v>
      </c>
      <c r="F490">
        <v>82500</v>
      </c>
      <c r="G490">
        <v>77982</v>
      </c>
      <c r="H490">
        <v>94.523636363636371</v>
      </c>
      <c r="I490">
        <v>94.523636363636371</v>
      </c>
      <c r="J490">
        <v>0</v>
      </c>
    </row>
    <row r="491" spans="1:10" x14ac:dyDescent="0.35">
      <c r="A491">
        <v>2</v>
      </c>
      <c r="B491">
        <v>2018</v>
      </c>
      <c r="C491" t="s">
        <v>19</v>
      </c>
      <c r="D491" t="s">
        <v>27</v>
      </c>
      <c r="F491">
        <v>61500</v>
      </c>
      <c r="G491">
        <v>57960</v>
      </c>
      <c r="H491">
        <v>94.243902439024382</v>
      </c>
      <c r="I491">
        <v>99.745934959349597</v>
      </c>
      <c r="J491">
        <v>-5.5020325203252156</v>
      </c>
    </row>
    <row r="492" spans="1:10" x14ac:dyDescent="0.35">
      <c r="A492">
        <v>2</v>
      </c>
      <c r="B492">
        <v>2018</v>
      </c>
      <c r="C492" t="s">
        <v>39</v>
      </c>
      <c r="D492" t="s">
        <v>21</v>
      </c>
      <c r="F492">
        <v>68400</v>
      </c>
      <c r="G492">
        <v>63956</v>
      </c>
      <c r="H492">
        <v>93.502923976608187</v>
      </c>
      <c r="I492">
        <v>92.772478070175438</v>
      </c>
      <c r="J492">
        <v>0.73044590643274887</v>
      </c>
    </row>
    <row r="493" spans="1:10" x14ac:dyDescent="0.35">
      <c r="A493">
        <v>2</v>
      </c>
      <c r="B493">
        <v>2018</v>
      </c>
      <c r="C493" t="s">
        <v>31</v>
      </c>
      <c r="D493" t="s">
        <v>10</v>
      </c>
      <c r="F493">
        <v>69143</v>
      </c>
      <c r="G493">
        <v>62372</v>
      </c>
      <c r="H493">
        <v>90.207251637909835</v>
      </c>
      <c r="I493">
        <v>93.314037574302532</v>
      </c>
      <c r="J493">
        <v>-3.1067859363926971</v>
      </c>
    </row>
    <row r="494" spans="1:10" x14ac:dyDescent="0.35">
      <c r="A494">
        <v>2</v>
      </c>
      <c r="B494">
        <v>2018</v>
      </c>
      <c r="C494" t="s">
        <v>15</v>
      </c>
      <c r="D494" t="s">
        <v>24</v>
      </c>
      <c r="F494">
        <v>65890</v>
      </c>
      <c r="G494">
        <v>56552</v>
      </c>
      <c r="H494">
        <v>85.827894976475946</v>
      </c>
      <c r="I494">
        <v>82.496395507664289</v>
      </c>
      <c r="J494">
        <v>3.331499468811657</v>
      </c>
    </row>
    <row r="495" spans="1:10" x14ac:dyDescent="0.35">
      <c r="A495">
        <v>2</v>
      </c>
      <c r="B495">
        <v>2018</v>
      </c>
      <c r="C495" t="s">
        <v>13</v>
      </c>
      <c r="D495" t="s">
        <v>28</v>
      </c>
      <c r="F495">
        <v>78500</v>
      </c>
      <c r="G495">
        <v>66515</v>
      </c>
      <c r="H495">
        <v>84.732484076433124</v>
      </c>
      <c r="I495">
        <v>92.267356687898101</v>
      </c>
      <c r="J495">
        <v>-7.5348726114649764</v>
      </c>
    </row>
    <row r="496" spans="1:10" x14ac:dyDescent="0.35">
      <c r="A496">
        <v>2</v>
      </c>
      <c r="B496">
        <v>2018</v>
      </c>
      <c r="C496" t="s">
        <v>14</v>
      </c>
      <c r="D496" t="s">
        <v>25</v>
      </c>
      <c r="F496">
        <v>65515</v>
      </c>
      <c r="G496">
        <v>50018</v>
      </c>
      <c r="H496">
        <v>76.345874990460203</v>
      </c>
      <c r="I496">
        <v>77.468518659848897</v>
      </c>
      <c r="J496">
        <v>-1.1226436693886939</v>
      </c>
    </row>
    <row r="497" spans="1:10" x14ac:dyDescent="0.35">
      <c r="A497">
        <v>2</v>
      </c>
      <c r="B497">
        <v>2018</v>
      </c>
      <c r="C497" t="s">
        <v>34</v>
      </c>
      <c r="D497" t="s">
        <v>40</v>
      </c>
      <c r="F497">
        <v>82000</v>
      </c>
      <c r="G497">
        <v>57013</v>
      </c>
      <c r="H497">
        <v>69.528048780487808</v>
      </c>
      <c r="I497">
        <v>74.424847560975607</v>
      </c>
      <c r="J497">
        <v>-4.8967987804877993</v>
      </c>
    </row>
    <row r="498" spans="1:10" x14ac:dyDescent="0.35">
      <c r="A498">
        <v>1</v>
      </c>
      <c r="B498">
        <v>2018</v>
      </c>
      <c r="C498" t="s">
        <v>22</v>
      </c>
      <c r="D498" t="s">
        <v>27</v>
      </c>
      <c r="F498">
        <v>76125</v>
      </c>
      <c r="G498">
        <v>76761</v>
      </c>
      <c r="H498">
        <v>100.83546798029556</v>
      </c>
      <c r="I498">
        <v>100.42216748768473</v>
      </c>
      <c r="J498">
        <v>0.41330049261082991</v>
      </c>
    </row>
    <row r="499" spans="1:10" x14ac:dyDescent="0.35">
      <c r="A499">
        <v>1</v>
      </c>
      <c r="B499">
        <v>2018</v>
      </c>
      <c r="C499" t="s">
        <v>24</v>
      </c>
      <c r="D499" t="s">
        <v>42</v>
      </c>
      <c r="F499">
        <v>69596</v>
      </c>
      <c r="G499">
        <v>69696</v>
      </c>
      <c r="H499">
        <v>100.1436864187597</v>
      </c>
      <c r="I499">
        <v>100.1436864187597</v>
      </c>
      <c r="J499">
        <v>0</v>
      </c>
    </row>
    <row r="500" spans="1:10" x14ac:dyDescent="0.35">
      <c r="A500">
        <v>1</v>
      </c>
      <c r="B500">
        <v>2018</v>
      </c>
      <c r="C500" t="s">
        <v>30</v>
      </c>
      <c r="D500" t="s">
        <v>29</v>
      </c>
      <c r="F500">
        <v>66655</v>
      </c>
      <c r="G500">
        <v>66673</v>
      </c>
      <c r="H500">
        <v>100.02700472582701</v>
      </c>
      <c r="I500">
        <v>100.23460355562224</v>
      </c>
      <c r="J500">
        <v>-0.2075988297952307</v>
      </c>
    </row>
    <row r="501" spans="1:10" x14ac:dyDescent="0.35">
      <c r="A501">
        <v>1</v>
      </c>
      <c r="B501">
        <v>2018</v>
      </c>
      <c r="C501" t="s">
        <v>35</v>
      </c>
      <c r="D501" t="s">
        <v>31</v>
      </c>
      <c r="F501">
        <v>65326</v>
      </c>
      <c r="G501">
        <v>65184</v>
      </c>
      <c r="H501">
        <v>99.782628662400882</v>
      </c>
      <c r="I501">
        <v>100.35820347181827</v>
      </c>
      <c r="J501">
        <v>-0.57557480941738959</v>
      </c>
    </row>
    <row r="502" spans="1:10" x14ac:dyDescent="0.35">
      <c r="A502">
        <v>1</v>
      </c>
      <c r="B502">
        <v>2018</v>
      </c>
      <c r="C502" t="s">
        <v>43</v>
      </c>
      <c r="D502" t="s">
        <v>15</v>
      </c>
      <c r="F502">
        <v>73208</v>
      </c>
      <c r="G502">
        <v>73038</v>
      </c>
      <c r="H502">
        <v>99.767784941536448</v>
      </c>
      <c r="I502">
        <v>99.786054802753796</v>
      </c>
      <c r="J502">
        <v>-1.8269861217348193E-2</v>
      </c>
    </row>
    <row r="503" spans="1:10" x14ac:dyDescent="0.35">
      <c r="A503">
        <v>1</v>
      </c>
      <c r="B503">
        <v>2018</v>
      </c>
      <c r="C503" t="s">
        <v>25</v>
      </c>
      <c r="D503" t="s">
        <v>33</v>
      </c>
      <c r="F503">
        <v>71008</v>
      </c>
      <c r="G503">
        <v>70591</v>
      </c>
      <c r="H503">
        <v>99.412742226228033</v>
      </c>
      <c r="I503">
        <v>99.187943611987379</v>
      </c>
      <c r="J503">
        <v>0.22479861424065462</v>
      </c>
    </row>
    <row r="504" spans="1:10" x14ac:dyDescent="0.35">
      <c r="A504">
        <v>1</v>
      </c>
      <c r="B504">
        <v>2018</v>
      </c>
      <c r="C504" t="s">
        <v>23</v>
      </c>
      <c r="D504" t="s">
        <v>39</v>
      </c>
      <c r="F504">
        <v>67895</v>
      </c>
      <c r="G504">
        <v>67431</v>
      </c>
      <c r="H504">
        <v>99.316591796155834</v>
      </c>
      <c r="I504">
        <v>96.863171072980336</v>
      </c>
      <c r="J504">
        <v>2.4534207231754976</v>
      </c>
    </row>
    <row r="505" spans="1:10" x14ac:dyDescent="0.35">
      <c r="A505">
        <v>1</v>
      </c>
      <c r="B505">
        <v>2018</v>
      </c>
      <c r="C505" t="s">
        <v>16</v>
      </c>
      <c r="D505" t="s">
        <v>38</v>
      </c>
      <c r="F505">
        <v>75523</v>
      </c>
      <c r="G505">
        <v>74532</v>
      </c>
      <c r="H505">
        <v>98.687816956423873</v>
      </c>
      <c r="I505">
        <v>97.682494074652766</v>
      </c>
      <c r="J505">
        <v>1.0053228817711073</v>
      </c>
    </row>
    <row r="506" spans="1:10" x14ac:dyDescent="0.35">
      <c r="A506">
        <v>1</v>
      </c>
      <c r="B506">
        <v>2018</v>
      </c>
      <c r="C506" t="s">
        <v>26</v>
      </c>
      <c r="D506" t="s">
        <v>10</v>
      </c>
      <c r="F506">
        <v>66829</v>
      </c>
      <c r="G506">
        <v>65878</v>
      </c>
      <c r="H506">
        <v>98.576965090005828</v>
      </c>
      <c r="I506">
        <v>98.576965090005828</v>
      </c>
      <c r="J506">
        <v>0</v>
      </c>
    </row>
    <row r="507" spans="1:10" x14ac:dyDescent="0.35">
      <c r="A507">
        <v>1</v>
      </c>
      <c r="B507">
        <v>2018</v>
      </c>
      <c r="C507" t="s">
        <v>28</v>
      </c>
      <c r="D507" t="s">
        <v>34</v>
      </c>
      <c r="F507">
        <v>63400</v>
      </c>
      <c r="G507">
        <v>61613</v>
      </c>
      <c r="H507">
        <v>97.181388012618299</v>
      </c>
      <c r="I507">
        <v>97.813682965299691</v>
      </c>
      <c r="J507">
        <v>-0.63229495268139146</v>
      </c>
    </row>
    <row r="508" spans="1:10" x14ac:dyDescent="0.35">
      <c r="A508">
        <v>1</v>
      </c>
      <c r="B508">
        <v>2018</v>
      </c>
      <c r="C508" t="s">
        <v>41</v>
      </c>
      <c r="D508" t="s">
        <v>19</v>
      </c>
      <c r="F508">
        <v>81441</v>
      </c>
      <c r="G508">
        <v>78282</v>
      </c>
      <c r="H508">
        <v>96.121118355619402</v>
      </c>
      <c r="I508">
        <v>95.571794305079749</v>
      </c>
      <c r="J508">
        <v>0.54932405053965283</v>
      </c>
    </row>
    <row r="509" spans="1:10" x14ac:dyDescent="0.35">
      <c r="A509">
        <v>1</v>
      </c>
      <c r="B509">
        <v>2018</v>
      </c>
      <c r="C509" t="s">
        <v>18</v>
      </c>
      <c r="D509" t="s">
        <v>13</v>
      </c>
      <c r="F509">
        <v>56603</v>
      </c>
      <c r="G509">
        <v>53857</v>
      </c>
      <c r="H509">
        <v>95.148667031782765</v>
      </c>
      <c r="I509">
        <v>95.510081494923284</v>
      </c>
      <c r="J509">
        <v>-0.36141446314051962</v>
      </c>
    </row>
    <row r="510" spans="1:10" x14ac:dyDescent="0.35">
      <c r="A510">
        <v>1</v>
      </c>
      <c r="B510">
        <v>2018</v>
      </c>
      <c r="C510" t="s">
        <v>37</v>
      </c>
      <c r="D510" t="s">
        <v>9</v>
      </c>
      <c r="F510">
        <v>82500</v>
      </c>
      <c r="G510">
        <v>77992</v>
      </c>
      <c r="H510">
        <v>94.535757575757572</v>
      </c>
      <c r="I510">
        <v>93.26136363636364</v>
      </c>
      <c r="J510">
        <v>1.2743939393939314</v>
      </c>
    </row>
    <row r="511" spans="1:10" x14ac:dyDescent="0.35">
      <c r="A511">
        <v>1</v>
      </c>
      <c r="B511">
        <v>2018</v>
      </c>
      <c r="C511" t="s">
        <v>32</v>
      </c>
      <c r="D511" t="s">
        <v>36</v>
      </c>
      <c r="F511">
        <v>65000</v>
      </c>
      <c r="G511">
        <v>61352</v>
      </c>
      <c r="H511">
        <v>94.387692307692305</v>
      </c>
      <c r="I511">
        <v>96.550192307692299</v>
      </c>
      <c r="J511">
        <v>-2.1624999999999943</v>
      </c>
    </row>
    <row r="512" spans="1:10" x14ac:dyDescent="0.35">
      <c r="A512">
        <v>1</v>
      </c>
      <c r="B512">
        <v>2018</v>
      </c>
      <c r="C512" t="s">
        <v>20</v>
      </c>
      <c r="D512" t="s">
        <v>21</v>
      </c>
      <c r="F512">
        <v>27000</v>
      </c>
      <c r="G512">
        <v>25351</v>
      </c>
      <c r="H512">
        <v>93.892592592592592</v>
      </c>
      <c r="I512">
        <v>94.097354497354502</v>
      </c>
      <c r="J512">
        <v>-0.20476190476190936</v>
      </c>
    </row>
    <row r="513" spans="1:10" x14ac:dyDescent="0.35">
      <c r="A513">
        <v>1</v>
      </c>
      <c r="B513">
        <v>2018</v>
      </c>
      <c r="C513" t="s">
        <v>40</v>
      </c>
      <c r="D513" t="s">
        <v>14</v>
      </c>
      <c r="F513">
        <v>67000</v>
      </c>
      <c r="G513">
        <v>58699</v>
      </c>
      <c r="H513">
        <v>87.610447761194038</v>
      </c>
      <c r="I513">
        <v>88.357835820895531</v>
      </c>
      <c r="J513">
        <v>-0.74738805970149258</v>
      </c>
    </row>
    <row r="514" spans="1:10" x14ac:dyDescent="0.35">
      <c r="A514">
        <v>17</v>
      </c>
      <c r="B514">
        <v>2017</v>
      </c>
      <c r="C514" t="s">
        <v>42</v>
      </c>
      <c r="D514" t="s">
        <v>16</v>
      </c>
      <c r="F514">
        <v>73000</v>
      </c>
      <c r="G514">
        <v>74141</v>
      </c>
      <c r="H514">
        <v>101.56301369863014</v>
      </c>
      <c r="I514">
        <v>98.575513698630132</v>
      </c>
      <c r="J514">
        <v>2.9875000000000114</v>
      </c>
    </row>
    <row r="515" spans="1:10" x14ac:dyDescent="0.35">
      <c r="A515">
        <v>17</v>
      </c>
      <c r="B515">
        <v>2017</v>
      </c>
      <c r="C515" t="s">
        <v>35</v>
      </c>
      <c r="D515" t="s">
        <v>33</v>
      </c>
      <c r="F515">
        <v>65326</v>
      </c>
      <c r="G515">
        <v>65571</v>
      </c>
      <c r="H515">
        <v>100.37504209656186</v>
      </c>
      <c r="I515">
        <v>99.850639211689938</v>
      </c>
      <c r="J515">
        <v>0.52440288487191822</v>
      </c>
    </row>
    <row r="516" spans="1:10" x14ac:dyDescent="0.35">
      <c r="A516">
        <v>17</v>
      </c>
      <c r="B516">
        <v>2017</v>
      </c>
      <c r="C516" t="s">
        <v>30</v>
      </c>
      <c r="D516" t="s">
        <v>19</v>
      </c>
      <c r="F516">
        <v>66655</v>
      </c>
      <c r="G516">
        <v>66802</v>
      </c>
      <c r="H516">
        <v>100.22053859425399</v>
      </c>
      <c r="I516">
        <v>100.09920486085065</v>
      </c>
      <c r="J516">
        <v>0.12133373340334686</v>
      </c>
    </row>
    <row r="517" spans="1:10" x14ac:dyDescent="0.35">
      <c r="A517">
        <v>17</v>
      </c>
      <c r="B517">
        <v>2017</v>
      </c>
      <c r="C517" t="s">
        <v>27</v>
      </c>
      <c r="D517" t="s">
        <v>28</v>
      </c>
      <c r="F517">
        <v>69000</v>
      </c>
      <c r="G517">
        <v>69078</v>
      </c>
      <c r="H517">
        <v>100.11304347826086</v>
      </c>
      <c r="I517">
        <v>99.965398550724643</v>
      </c>
      <c r="J517">
        <v>0.14764492753621994</v>
      </c>
    </row>
    <row r="518" spans="1:10" x14ac:dyDescent="0.35">
      <c r="A518">
        <v>17</v>
      </c>
      <c r="B518">
        <v>2017</v>
      </c>
      <c r="C518" t="s">
        <v>24</v>
      </c>
      <c r="D518" t="s">
        <v>38</v>
      </c>
      <c r="F518">
        <v>69596</v>
      </c>
      <c r="G518">
        <v>69596</v>
      </c>
      <c r="H518">
        <v>100</v>
      </c>
      <c r="I518">
        <v>100</v>
      </c>
      <c r="J518">
        <v>0</v>
      </c>
    </row>
    <row r="519" spans="1:10" x14ac:dyDescent="0.35">
      <c r="A519">
        <v>17</v>
      </c>
      <c r="B519">
        <v>2017</v>
      </c>
      <c r="C519" t="s">
        <v>22</v>
      </c>
      <c r="D519" t="s">
        <v>21</v>
      </c>
      <c r="F519">
        <v>76125</v>
      </c>
      <c r="G519">
        <v>75928</v>
      </c>
      <c r="H519">
        <v>99.741215106732355</v>
      </c>
      <c r="I519">
        <v>100.30311986863711</v>
      </c>
      <c r="J519">
        <v>-0.56190476190475636</v>
      </c>
    </row>
    <row r="520" spans="1:10" x14ac:dyDescent="0.35">
      <c r="A520">
        <v>17</v>
      </c>
      <c r="B520">
        <v>2017</v>
      </c>
      <c r="C520" t="s">
        <v>25</v>
      </c>
      <c r="D520" t="s">
        <v>14</v>
      </c>
      <c r="F520">
        <v>71008</v>
      </c>
      <c r="G520">
        <v>70507</v>
      </c>
      <c r="H520">
        <v>99.294445696259586</v>
      </c>
      <c r="I520">
        <v>99.409397532672372</v>
      </c>
      <c r="J520">
        <v>-0.11495183641278572</v>
      </c>
    </row>
    <row r="521" spans="1:10" x14ac:dyDescent="0.35">
      <c r="A521">
        <v>17</v>
      </c>
      <c r="B521">
        <v>2017</v>
      </c>
      <c r="C521" t="s">
        <v>26</v>
      </c>
      <c r="D521" t="s">
        <v>36</v>
      </c>
      <c r="F521">
        <v>66829</v>
      </c>
      <c r="G521">
        <v>65878</v>
      </c>
      <c r="H521">
        <v>98.576965090005828</v>
      </c>
      <c r="I521">
        <v>98.576965090005828</v>
      </c>
      <c r="J521">
        <v>0</v>
      </c>
    </row>
    <row r="522" spans="1:10" x14ac:dyDescent="0.35">
      <c r="A522">
        <v>17</v>
      </c>
      <c r="B522">
        <v>2017</v>
      </c>
      <c r="C522" t="s">
        <v>32</v>
      </c>
      <c r="D522" t="s">
        <v>41</v>
      </c>
      <c r="F522">
        <v>65000</v>
      </c>
      <c r="G522">
        <v>62501</v>
      </c>
      <c r="H522">
        <v>96.155384615384619</v>
      </c>
      <c r="I522">
        <v>98.67307692307692</v>
      </c>
      <c r="J522">
        <v>-2.5176923076923003</v>
      </c>
    </row>
    <row r="523" spans="1:10" x14ac:dyDescent="0.35">
      <c r="A523">
        <v>17</v>
      </c>
      <c r="B523">
        <v>2017</v>
      </c>
      <c r="C523" t="s">
        <v>31</v>
      </c>
      <c r="D523" t="s">
        <v>9</v>
      </c>
      <c r="F523">
        <v>69143</v>
      </c>
      <c r="G523">
        <v>65501</v>
      </c>
      <c r="H523">
        <v>94.732655511042324</v>
      </c>
      <c r="I523">
        <v>94.950681920078665</v>
      </c>
      <c r="J523">
        <v>-0.21802640903634085</v>
      </c>
    </row>
    <row r="524" spans="1:10" x14ac:dyDescent="0.35">
      <c r="A524">
        <v>17</v>
      </c>
      <c r="B524">
        <v>2017</v>
      </c>
      <c r="C524" t="s">
        <v>20</v>
      </c>
      <c r="D524" t="s">
        <v>18</v>
      </c>
      <c r="F524">
        <v>27000</v>
      </c>
      <c r="G524">
        <v>25430</v>
      </c>
      <c r="H524">
        <v>94.185185185185176</v>
      </c>
      <c r="I524">
        <v>93.836574074074079</v>
      </c>
      <c r="J524">
        <v>0.34861111111109722</v>
      </c>
    </row>
    <row r="525" spans="1:10" x14ac:dyDescent="0.35">
      <c r="A525">
        <v>17</v>
      </c>
      <c r="B525">
        <v>2017</v>
      </c>
      <c r="C525" t="s">
        <v>37</v>
      </c>
      <c r="D525" t="s">
        <v>34</v>
      </c>
      <c r="F525">
        <v>82500</v>
      </c>
      <c r="G525">
        <v>76269</v>
      </c>
      <c r="H525">
        <v>92.447272727272718</v>
      </c>
      <c r="I525">
        <v>93.550606060606057</v>
      </c>
      <c r="J525">
        <v>-1.1033333333333388</v>
      </c>
    </row>
    <row r="526" spans="1:10" x14ac:dyDescent="0.35">
      <c r="A526">
        <v>17</v>
      </c>
      <c r="B526">
        <v>2017</v>
      </c>
      <c r="C526" t="s">
        <v>40</v>
      </c>
      <c r="D526" t="s">
        <v>10</v>
      </c>
      <c r="F526">
        <v>67000</v>
      </c>
      <c r="G526">
        <v>60557</v>
      </c>
      <c r="H526">
        <v>90.383582089552235</v>
      </c>
      <c r="I526">
        <v>94.6875</v>
      </c>
      <c r="J526">
        <v>-4.3039179104477654</v>
      </c>
    </row>
    <row r="527" spans="1:10" x14ac:dyDescent="0.35">
      <c r="A527">
        <v>17</v>
      </c>
      <c r="B527">
        <v>2017</v>
      </c>
      <c r="C527" t="s">
        <v>15</v>
      </c>
      <c r="D527" t="s">
        <v>43</v>
      </c>
      <c r="F527">
        <v>65890</v>
      </c>
      <c r="G527">
        <v>55376</v>
      </c>
      <c r="H527">
        <v>84.043102139930184</v>
      </c>
      <c r="I527">
        <v>90.988389740476549</v>
      </c>
      <c r="J527">
        <v>-6.9452876005463651</v>
      </c>
    </row>
    <row r="528" spans="1:10" x14ac:dyDescent="0.35">
      <c r="A528">
        <v>17</v>
      </c>
      <c r="B528">
        <v>2017</v>
      </c>
      <c r="C528" t="s">
        <v>39</v>
      </c>
      <c r="D528" t="s">
        <v>23</v>
      </c>
      <c r="F528">
        <v>68400</v>
      </c>
      <c r="G528">
        <v>50704</v>
      </c>
      <c r="H528">
        <v>74.128654970760238</v>
      </c>
      <c r="I528">
        <v>91.331871345029242</v>
      </c>
      <c r="J528">
        <v>-17.203216374269005</v>
      </c>
    </row>
    <row r="529" spans="1:10" x14ac:dyDescent="0.35">
      <c r="A529">
        <v>17</v>
      </c>
      <c r="B529">
        <v>2017</v>
      </c>
      <c r="C529" t="s">
        <v>13</v>
      </c>
      <c r="D529" t="s">
        <v>29</v>
      </c>
      <c r="F529">
        <v>93607</v>
      </c>
      <c r="G529">
        <v>66125</v>
      </c>
      <c r="H529">
        <v>70.641084534276288</v>
      </c>
      <c r="I529">
        <v>66.142794571224073</v>
      </c>
      <c r="J529">
        <v>4.4982899630522155</v>
      </c>
    </row>
    <row r="530" spans="1:10" x14ac:dyDescent="0.35">
      <c r="A530">
        <v>16</v>
      </c>
      <c r="B530">
        <v>2017</v>
      </c>
      <c r="C530" t="s">
        <v>28</v>
      </c>
      <c r="D530" t="s">
        <v>37</v>
      </c>
      <c r="F530">
        <v>63400</v>
      </c>
      <c r="G530">
        <v>63850</v>
      </c>
      <c r="H530">
        <v>100.70977917981072</v>
      </c>
      <c r="I530">
        <v>101.28962933753942</v>
      </c>
      <c r="J530">
        <v>-0.57985015772869986</v>
      </c>
    </row>
    <row r="531" spans="1:10" x14ac:dyDescent="0.35">
      <c r="A531">
        <v>16</v>
      </c>
      <c r="B531">
        <v>2017</v>
      </c>
      <c r="C531" t="s">
        <v>24</v>
      </c>
      <c r="D531" t="s">
        <v>18</v>
      </c>
      <c r="F531">
        <v>69596</v>
      </c>
      <c r="G531">
        <v>69596</v>
      </c>
      <c r="H531">
        <v>100</v>
      </c>
      <c r="I531">
        <v>100</v>
      </c>
      <c r="J531">
        <v>0</v>
      </c>
    </row>
    <row r="532" spans="1:10" x14ac:dyDescent="0.35">
      <c r="A532">
        <v>16</v>
      </c>
      <c r="B532">
        <v>2017</v>
      </c>
      <c r="C532" t="s">
        <v>43</v>
      </c>
      <c r="D532" t="s">
        <v>42</v>
      </c>
      <c r="F532">
        <v>73208</v>
      </c>
      <c r="G532">
        <v>73188</v>
      </c>
      <c r="H532">
        <v>99.972680581357238</v>
      </c>
      <c r="I532">
        <v>99.905918752048962</v>
      </c>
      <c r="J532">
        <v>6.6761829308276788E-2</v>
      </c>
    </row>
    <row r="533" spans="1:10" x14ac:dyDescent="0.35">
      <c r="A533">
        <v>16</v>
      </c>
      <c r="B533">
        <v>2017</v>
      </c>
      <c r="C533" t="s">
        <v>38</v>
      </c>
      <c r="D533" t="s">
        <v>27</v>
      </c>
      <c r="F533">
        <v>92500</v>
      </c>
      <c r="G533">
        <v>92150</v>
      </c>
      <c r="H533">
        <v>99.621621621621628</v>
      </c>
      <c r="I533">
        <v>100.23986486486487</v>
      </c>
      <c r="J533">
        <v>-0.61824324324324209</v>
      </c>
    </row>
    <row r="534" spans="1:10" x14ac:dyDescent="0.35">
      <c r="A534">
        <v>16</v>
      </c>
      <c r="B534">
        <v>2017</v>
      </c>
      <c r="C534" t="s">
        <v>10</v>
      </c>
      <c r="D534" t="s">
        <v>39</v>
      </c>
      <c r="F534">
        <v>72220</v>
      </c>
      <c r="G534">
        <v>71842</v>
      </c>
      <c r="H534">
        <v>99.476599279977847</v>
      </c>
      <c r="I534">
        <v>99.383307947936856</v>
      </c>
      <c r="J534">
        <v>9.3291332040990937E-2</v>
      </c>
    </row>
    <row r="535" spans="1:10" x14ac:dyDescent="0.35">
      <c r="A535">
        <v>16</v>
      </c>
      <c r="B535">
        <v>2017</v>
      </c>
      <c r="C535" t="s">
        <v>25</v>
      </c>
      <c r="D535" t="s">
        <v>40</v>
      </c>
      <c r="F535">
        <v>71008</v>
      </c>
      <c r="G535">
        <v>70590</v>
      </c>
      <c r="H535">
        <v>99.411333934204592</v>
      </c>
      <c r="I535">
        <v>99.409397532672372</v>
      </c>
      <c r="J535">
        <v>1.9364015322196337E-3</v>
      </c>
    </row>
    <row r="536" spans="1:10" x14ac:dyDescent="0.35">
      <c r="A536">
        <v>16</v>
      </c>
      <c r="B536">
        <v>2017</v>
      </c>
      <c r="C536" t="s">
        <v>26</v>
      </c>
      <c r="D536" t="s">
        <v>33</v>
      </c>
      <c r="F536">
        <v>66829</v>
      </c>
      <c r="G536">
        <v>65878</v>
      </c>
      <c r="H536">
        <v>98.576965090005828</v>
      </c>
      <c r="I536">
        <v>98.576965090005828</v>
      </c>
      <c r="J536">
        <v>0</v>
      </c>
    </row>
    <row r="537" spans="1:10" x14ac:dyDescent="0.35">
      <c r="A537">
        <v>16</v>
      </c>
      <c r="B537">
        <v>2017</v>
      </c>
      <c r="C537" t="s">
        <v>29</v>
      </c>
      <c r="D537" t="s">
        <v>9</v>
      </c>
      <c r="F537">
        <v>71750</v>
      </c>
      <c r="G537">
        <v>70133</v>
      </c>
      <c r="H537">
        <v>97.746341463414637</v>
      </c>
      <c r="I537">
        <v>97.762195121951223</v>
      </c>
      <c r="J537">
        <v>-1.5853658536585158E-2</v>
      </c>
    </row>
    <row r="538" spans="1:10" x14ac:dyDescent="0.35">
      <c r="A538">
        <v>16</v>
      </c>
      <c r="B538">
        <v>2017</v>
      </c>
      <c r="C538" t="s">
        <v>41</v>
      </c>
      <c r="D538" t="s">
        <v>30</v>
      </c>
      <c r="F538">
        <v>81441</v>
      </c>
      <c r="G538">
        <v>78092</v>
      </c>
      <c r="H538">
        <v>95.887820630886168</v>
      </c>
      <c r="I538">
        <v>95.888741542957476</v>
      </c>
      <c r="J538">
        <v>-9.2091207130806652E-4</v>
      </c>
    </row>
    <row r="539" spans="1:10" x14ac:dyDescent="0.35">
      <c r="A539">
        <v>16</v>
      </c>
      <c r="B539">
        <v>2017</v>
      </c>
      <c r="C539" t="s">
        <v>19</v>
      </c>
      <c r="D539" t="s">
        <v>23</v>
      </c>
      <c r="F539">
        <v>61500</v>
      </c>
      <c r="G539">
        <v>58796</v>
      </c>
      <c r="H539">
        <v>95.603252032520331</v>
      </c>
      <c r="I539">
        <v>99.214837398373973</v>
      </c>
      <c r="J539">
        <v>-3.6115853658536423</v>
      </c>
    </row>
    <row r="540" spans="1:10" x14ac:dyDescent="0.35">
      <c r="A540">
        <v>16</v>
      </c>
      <c r="B540">
        <v>2017</v>
      </c>
      <c r="C540" t="s">
        <v>16</v>
      </c>
      <c r="D540" t="s">
        <v>15</v>
      </c>
      <c r="F540">
        <v>75523</v>
      </c>
      <c r="G540">
        <v>71463</v>
      </c>
      <c r="H540">
        <v>94.62415423116137</v>
      </c>
      <c r="I540">
        <v>97.477258583477877</v>
      </c>
      <c r="J540">
        <v>-2.8531043523165067</v>
      </c>
    </row>
    <row r="541" spans="1:10" x14ac:dyDescent="0.35">
      <c r="A541">
        <v>16</v>
      </c>
      <c r="B541">
        <v>2017</v>
      </c>
      <c r="C541" t="s">
        <v>36</v>
      </c>
      <c r="D541" t="s">
        <v>20</v>
      </c>
      <c r="F541">
        <v>82500</v>
      </c>
      <c r="G541">
        <v>77562</v>
      </c>
      <c r="H541">
        <v>94.014545454545456</v>
      </c>
      <c r="I541">
        <v>94.014545454545456</v>
      </c>
      <c r="J541">
        <v>0</v>
      </c>
    </row>
    <row r="542" spans="1:10" x14ac:dyDescent="0.35">
      <c r="A542">
        <v>16</v>
      </c>
      <c r="B542">
        <v>2017</v>
      </c>
      <c r="C542" t="s">
        <v>34</v>
      </c>
      <c r="D542" t="s">
        <v>22</v>
      </c>
      <c r="F542">
        <v>82000</v>
      </c>
      <c r="G542">
        <v>72889</v>
      </c>
      <c r="H542">
        <v>88.889024390243904</v>
      </c>
      <c r="I542">
        <v>91.677591463414629</v>
      </c>
      <c r="J542">
        <v>-2.7885670731707251</v>
      </c>
    </row>
    <row r="543" spans="1:10" x14ac:dyDescent="0.35">
      <c r="A543">
        <v>16</v>
      </c>
      <c r="B543">
        <v>2017</v>
      </c>
      <c r="C543" t="s">
        <v>31</v>
      </c>
      <c r="D543" t="s">
        <v>13</v>
      </c>
      <c r="F543">
        <v>69143</v>
      </c>
      <c r="G543">
        <v>60097</v>
      </c>
      <c r="H543">
        <v>86.916969179815737</v>
      </c>
      <c r="I543">
        <v>94.950681920078665</v>
      </c>
      <c r="J543">
        <v>-8.0337127402629278</v>
      </c>
    </row>
    <row r="544" spans="1:10" x14ac:dyDescent="0.35">
      <c r="A544">
        <v>16</v>
      </c>
      <c r="B544">
        <v>2017</v>
      </c>
      <c r="C544" t="s">
        <v>21</v>
      </c>
      <c r="D544" t="s">
        <v>35</v>
      </c>
      <c r="F544">
        <v>76416</v>
      </c>
      <c r="G544">
        <v>65325</v>
      </c>
      <c r="H544">
        <v>85.486023869346738</v>
      </c>
      <c r="I544">
        <v>96.977563599246224</v>
      </c>
      <c r="J544">
        <v>-11.491539729899486</v>
      </c>
    </row>
    <row r="545" spans="1:10" x14ac:dyDescent="0.35">
      <c r="A545">
        <v>16</v>
      </c>
      <c r="B545">
        <v>2017</v>
      </c>
      <c r="C545" t="s">
        <v>14</v>
      </c>
      <c r="D545" t="s">
        <v>32</v>
      </c>
      <c r="F545">
        <v>65515</v>
      </c>
      <c r="G545">
        <v>47732</v>
      </c>
      <c r="H545">
        <v>72.856597725711666</v>
      </c>
      <c r="I545">
        <v>81.26707624208197</v>
      </c>
      <c r="J545">
        <v>-8.4104785163703042</v>
      </c>
    </row>
    <row r="546" spans="1:10" x14ac:dyDescent="0.35">
      <c r="A546">
        <v>15</v>
      </c>
      <c r="B546">
        <v>2017</v>
      </c>
      <c r="C546" t="s">
        <v>32</v>
      </c>
      <c r="D546" t="s">
        <v>19</v>
      </c>
      <c r="F546">
        <v>65000</v>
      </c>
      <c r="G546">
        <v>65872</v>
      </c>
      <c r="H546">
        <v>101.34153846153846</v>
      </c>
      <c r="I546">
        <v>98.67307692307692</v>
      </c>
      <c r="J546">
        <v>2.6684615384615427</v>
      </c>
    </row>
    <row r="547" spans="1:10" x14ac:dyDescent="0.35">
      <c r="A547">
        <v>15</v>
      </c>
      <c r="B547">
        <v>2017</v>
      </c>
      <c r="C547" t="s">
        <v>30</v>
      </c>
      <c r="D547" t="s">
        <v>14</v>
      </c>
      <c r="F547">
        <v>66655</v>
      </c>
      <c r="G547">
        <v>66833</v>
      </c>
      <c r="H547">
        <v>100.2670467331783</v>
      </c>
      <c r="I547">
        <v>100.09920486085065</v>
      </c>
      <c r="J547">
        <v>0.16784187232765646</v>
      </c>
    </row>
    <row r="548" spans="1:10" x14ac:dyDescent="0.35">
      <c r="A548">
        <v>15</v>
      </c>
      <c r="B548">
        <v>2017</v>
      </c>
      <c r="C548" t="s">
        <v>39</v>
      </c>
      <c r="D548" t="s">
        <v>26</v>
      </c>
      <c r="F548">
        <v>68400</v>
      </c>
      <c r="G548">
        <v>68574</v>
      </c>
      <c r="H548">
        <v>100.25438596491227</v>
      </c>
      <c r="I548">
        <v>91.331871345029242</v>
      </c>
      <c r="J548">
        <v>8.9225146198830316</v>
      </c>
    </row>
    <row r="549" spans="1:10" x14ac:dyDescent="0.35">
      <c r="A549">
        <v>15</v>
      </c>
      <c r="B549">
        <v>2017</v>
      </c>
      <c r="C549" t="s">
        <v>27</v>
      </c>
      <c r="D549" t="s">
        <v>13</v>
      </c>
      <c r="F549">
        <v>69000</v>
      </c>
      <c r="G549">
        <v>69077</v>
      </c>
      <c r="H549">
        <v>100.11159420289854</v>
      </c>
      <c r="I549">
        <v>99.965398550724643</v>
      </c>
      <c r="J549">
        <v>0.14619565217390118</v>
      </c>
    </row>
    <row r="550" spans="1:10" x14ac:dyDescent="0.35">
      <c r="A550">
        <v>15</v>
      </c>
      <c r="B550">
        <v>2017</v>
      </c>
      <c r="C550" t="s">
        <v>43</v>
      </c>
      <c r="D550" t="s">
        <v>36</v>
      </c>
      <c r="F550">
        <v>73208</v>
      </c>
      <c r="G550">
        <v>73018</v>
      </c>
      <c r="H550">
        <v>99.740465522893672</v>
      </c>
      <c r="I550">
        <v>99.905918752048962</v>
      </c>
      <c r="J550">
        <v>-0.1654532291552897</v>
      </c>
    </row>
    <row r="551" spans="1:10" x14ac:dyDescent="0.35">
      <c r="A551">
        <v>15</v>
      </c>
      <c r="B551">
        <v>2017</v>
      </c>
      <c r="C551" t="s">
        <v>16</v>
      </c>
      <c r="D551" t="s">
        <v>41</v>
      </c>
      <c r="F551">
        <v>75523</v>
      </c>
      <c r="G551">
        <v>74447</v>
      </c>
      <c r="H551">
        <v>98.575268461263448</v>
      </c>
      <c r="I551">
        <v>97.477258583477877</v>
      </c>
      <c r="J551">
        <v>1.0980098777855716</v>
      </c>
    </row>
    <row r="552" spans="1:10" x14ac:dyDescent="0.35">
      <c r="A552">
        <v>15</v>
      </c>
      <c r="B552">
        <v>2017</v>
      </c>
      <c r="C552" t="s">
        <v>21</v>
      </c>
      <c r="D552" t="s">
        <v>20</v>
      </c>
      <c r="F552">
        <v>76416</v>
      </c>
      <c r="G552">
        <v>75011</v>
      </c>
      <c r="H552">
        <v>98.161379815745391</v>
      </c>
      <c r="I552">
        <v>96.977563599246224</v>
      </c>
      <c r="J552">
        <v>1.1838162164991672</v>
      </c>
    </row>
    <row r="553" spans="1:10" x14ac:dyDescent="0.35">
      <c r="A553">
        <v>15</v>
      </c>
      <c r="B553">
        <v>2017</v>
      </c>
      <c r="C553" t="s">
        <v>18</v>
      </c>
      <c r="D553" t="s">
        <v>38</v>
      </c>
      <c r="F553">
        <v>56603</v>
      </c>
      <c r="G553">
        <v>55372</v>
      </c>
      <c r="H553">
        <v>97.825203611116024</v>
      </c>
      <c r="I553">
        <v>96.86008565926592</v>
      </c>
      <c r="J553">
        <v>0.96511795185010385</v>
      </c>
    </row>
    <row r="554" spans="1:10" x14ac:dyDescent="0.35">
      <c r="A554">
        <v>15</v>
      </c>
      <c r="B554">
        <v>2017</v>
      </c>
      <c r="C554" t="s">
        <v>29</v>
      </c>
      <c r="D554" t="s">
        <v>31</v>
      </c>
      <c r="F554">
        <v>71750</v>
      </c>
      <c r="G554">
        <v>70133</v>
      </c>
      <c r="H554">
        <v>97.746341463414637</v>
      </c>
      <c r="I554">
        <v>97.762195121951223</v>
      </c>
      <c r="J554">
        <v>-1.5853658536585158E-2</v>
      </c>
    </row>
    <row r="555" spans="1:10" x14ac:dyDescent="0.35">
      <c r="A555">
        <v>15</v>
      </c>
      <c r="B555">
        <v>2017</v>
      </c>
      <c r="C555" t="s">
        <v>15</v>
      </c>
      <c r="D555" t="s">
        <v>42</v>
      </c>
      <c r="F555">
        <v>65890</v>
      </c>
      <c r="G555">
        <v>62382</v>
      </c>
      <c r="H555">
        <v>94.675975110031871</v>
      </c>
      <c r="I555">
        <v>90.988389740476549</v>
      </c>
      <c r="J555">
        <v>3.6875853695553218</v>
      </c>
    </row>
    <row r="556" spans="1:10" x14ac:dyDescent="0.35">
      <c r="A556">
        <v>15</v>
      </c>
      <c r="B556">
        <v>2017</v>
      </c>
      <c r="C556" t="s">
        <v>40</v>
      </c>
      <c r="D556" t="s">
        <v>22</v>
      </c>
      <c r="F556">
        <v>67000</v>
      </c>
      <c r="G556">
        <v>63411</v>
      </c>
      <c r="H556">
        <v>94.643283582089552</v>
      </c>
      <c r="I556">
        <v>94.6875</v>
      </c>
      <c r="J556">
        <v>-4.4216417910448058E-2</v>
      </c>
    </row>
    <row r="557" spans="1:10" x14ac:dyDescent="0.35">
      <c r="A557">
        <v>15</v>
      </c>
      <c r="B557">
        <v>2017</v>
      </c>
      <c r="C557" t="s">
        <v>9</v>
      </c>
      <c r="D557" t="s">
        <v>10</v>
      </c>
      <c r="F557">
        <v>69132</v>
      </c>
      <c r="G557">
        <v>64701</v>
      </c>
      <c r="H557">
        <v>93.590522478736332</v>
      </c>
      <c r="I557">
        <v>88.822831684314068</v>
      </c>
      <c r="J557">
        <v>4.7676907944222648</v>
      </c>
    </row>
    <row r="558" spans="1:10" x14ac:dyDescent="0.35">
      <c r="A558">
        <v>15</v>
      </c>
      <c r="B558">
        <v>2017</v>
      </c>
      <c r="C558" t="s">
        <v>37</v>
      </c>
      <c r="D558" t="s">
        <v>24</v>
      </c>
      <c r="F558">
        <v>82500</v>
      </c>
      <c r="G558">
        <v>76896</v>
      </c>
      <c r="H558">
        <v>93.207272727272724</v>
      </c>
      <c r="I558">
        <v>93.550606060606057</v>
      </c>
      <c r="J558">
        <v>-0.34333333333333371</v>
      </c>
    </row>
    <row r="559" spans="1:10" x14ac:dyDescent="0.35">
      <c r="A559">
        <v>15</v>
      </c>
      <c r="B559">
        <v>2017</v>
      </c>
      <c r="C559" t="s">
        <v>33</v>
      </c>
      <c r="D559" t="s">
        <v>35</v>
      </c>
      <c r="F559">
        <v>71608</v>
      </c>
      <c r="G559">
        <v>62202</v>
      </c>
      <c r="H559">
        <v>86.864596134510109</v>
      </c>
      <c r="I559">
        <v>93.250754105686511</v>
      </c>
      <c r="J559">
        <v>-6.3861579711764023</v>
      </c>
    </row>
    <row r="560" spans="1:10" x14ac:dyDescent="0.35">
      <c r="A560">
        <v>15</v>
      </c>
      <c r="B560">
        <v>2017</v>
      </c>
      <c r="C560" t="s">
        <v>34</v>
      </c>
      <c r="D560" t="s">
        <v>28</v>
      </c>
      <c r="F560">
        <v>82000</v>
      </c>
      <c r="G560">
        <v>71026</v>
      </c>
      <c r="H560">
        <v>86.6170731707317</v>
      </c>
      <c r="I560">
        <v>91.677591463414629</v>
      </c>
      <c r="J560">
        <v>-5.0605182926829286</v>
      </c>
    </row>
    <row r="561" spans="1:10" x14ac:dyDescent="0.35">
      <c r="A561">
        <v>15</v>
      </c>
      <c r="B561">
        <v>2017</v>
      </c>
      <c r="C561" t="s">
        <v>23</v>
      </c>
      <c r="D561" t="s">
        <v>25</v>
      </c>
      <c r="F561">
        <v>67895</v>
      </c>
      <c r="G561">
        <v>56434</v>
      </c>
      <c r="H561">
        <v>83.119522792547315</v>
      </c>
      <c r="I561">
        <v>91.9114599223591</v>
      </c>
      <c r="J561">
        <v>-8.7919371298117852</v>
      </c>
    </row>
    <row r="562" spans="1:10" x14ac:dyDescent="0.35">
      <c r="A562">
        <v>14</v>
      </c>
      <c r="B562">
        <v>2017</v>
      </c>
      <c r="C562" t="s">
        <v>28</v>
      </c>
      <c r="D562" t="s">
        <v>31</v>
      </c>
      <c r="F562">
        <v>63400</v>
      </c>
      <c r="G562">
        <v>64153</v>
      </c>
      <c r="H562">
        <v>101.18769716088327</v>
      </c>
      <c r="I562">
        <v>101.28962933753942</v>
      </c>
      <c r="J562">
        <v>-0.10193217665614895</v>
      </c>
    </row>
    <row r="563" spans="1:10" x14ac:dyDescent="0.35">
      <c r="A563">
        <v>14</v>
      </c>
      <c r="B563">
        <v>2017</v>
      </c>
      <c r="C563" t="s">
        <v>35</v>
      </c>
      <c r="D563" t="s">
        <v>26</v>
      </c>
      <c r="F563">
        <v>65326</v>
      </c>
      <c r="G563">
        <v>65548</v>
      </c>
      <c r="H563">
        <v>100.33983406300709</v>
      </c>
      <c r="I563">
        <v>99.850639211689938</v>
      </c>
      <c r="J563">
        <v>0.48919485131715135</v>
      </c>
    </row>
    <row r="564" spans="1:10" x14ac:dyDescent="0.35">
      <c r="A564">
        <v>14</v>
      </c>
      <c r="B564">
        <v>2017</v>
      </c>
      <c r="C564" t="s">
        <v>42</v>
      </c>
      <c r="D564" t="s">
        <v>43</v>
      </c>
      <c r="F564">
        <v>73000</v>
      </c>
      <c r="G564">
        <v>72866</v>
      </c>
      <c r="H564">
        <v>99.816438356164383</v>
      </c>
      <c r="I564">
        <v>98.575513698630132</v>
      </c>
      <c r="J564">
        <v>1.2409246575342507</v>
      </c>
    </row>
    <row r="565" spans="1:10" x14ac:dyDescent="0.35">
      <c r="A565">
        <v>14</v>
      </c>
      <c r="B565">
        <v>2017</v>
      </c>
      <c r="C565" t="s">
        <v>10</v>
      </c>
      <c r="D565" t="s">
        <v>29</v>
      </c>
      <c r="F565">
        <v>72220</v>
      </c>
      <c r="G565">
        <v>71802</v>
      </c>
      <c r="H565">
        <v>99.42121296039879</v>
      </c>
      <c r="I565">
        <v>99.383307947936856</v>
      </c>
      <c r="J565">
        <v>3.7905012461934007E-2</v>
      </c>
    </row>
    <row r="566" spans="1:10" x14ac:dyDescent="0.35">
      <c r="A566">
        <v>14</v>
      </c>
      <c r="B566">
        <v>2017</v>
      </c>
      <c r="C566" t="s">
        <v>23</v>
      </c>
      <c r="D566" t="s">
        <v>41</v>
      </c>
      <c r="F566">
        <v>67895</v>
      </c>
      <c r="G566">
        <v>67431</v>
      </c>
      <c r="H566">
        <v>99.316591796155834</v>
      </c>
      <c r="I566">
        <v>91.9114599223591</v>
      </c>
      <c r="J566">
        <v>7.4051318737967335</v>
      </c>
    </row>
    <row r="567" spans="1:10" x14ac:dyDescent="0.35">
      <c r="A567">
        <v>14</v>
      </c>
      <c r="B567">
        <v>2017</v>
      </c>
      <c r="C567" t="s">
        <v>22</v>
      </c>
      <c r="D567" t="s">
        <v>36</v>
      </c>
      <c r="F567">
        <v>76125</v>
      </c>
      <c r="G567">
        <v>75518</v>
      </c>
      <c r="H567">
        <v>99.202627257799662</v>
      </c>
      <c r="I567">
        <v>100.30311986863711</v>
      </c>
      <c r="J567">
        <v>-1.1004926108374491</v>
      </c>
    </row>
    <row r="568" spans="1:10" x14ac:dyDescent="0.35">
      <c r="A568">
        <v>14</v>
      </c>
      <c r="B568">
        <v>2017</v>
      </c>
      <c r="C568" t="s">
        <v>16</v>
      </c>
      <c r="D568" t="s">
        <v>30</v>
      </c>
      <c r="F568">
        <v>75523</v>
      </c>
      <c r="G568">
        <v>73728</v>
      </c>
      <c r="H568">
        <v>97.623240602200653</v>
      </c>
      <c r="I568">
        <v>97.477258583477877</v>
      </c>
      <c r="J568">
        <v>0.14598201872277627</v>
      </c>
    </row>
    <row r="569" spans="1:10" x14ac:dyDescent="0.35">
      <c r="A569">
        <v>14</v>
      </c>
      <c r="B569">
        <v>2017</v>
      </c>
      <c r="C569" t="s">
        <v>21</v>
      </c>
      <c r="D569" t="s">
        <v>18</v>
      </c>
      <c r="F569">
        <v>76416</v>
      </c>
      <c r="G569">
        <v>74461</v>
      </c>
      <c r="H569">
        <v>97.441635259631482</v>
      </c>
      <c r="I569">
        <v>96.977563599246224</v>
      </c>
      <c r="J569">
        <v>0.46407166038525816</v>
      </c>
    </row>
    <row r="570" spans="1:10" x14ac:dyDescent="0.35">
      <c r="A570">
        <v>14</v>
      </c>
      <c r="B570">
        <v>2017</v>
      </c>
      <c r="C570" t="s">
        <v>37</v>
      </c>
      <c r="D570" t="s">
        <v>38</v>
      </c>
      <c r="F570">
        <v>82500</v>
      </c>
      <c r="G570">
        <v>78125</v>
      </c>
      <c r="H570">
        <v>94.696969696969703</v>
      </c>
      <c r="I570">
        <v>93.550606060606057</v>
      </c>
      <c r="J570">
        <v>1.1463636363636454</v>
      </c>
    </row>
    <row r="571" spans="1:10" x14ac:dyDescent="0.35">
      <c r="A571">
        <v>14</v>
      </c>
      <c r="B571">
        <v>2017</v>
      </c>
      <c r="C571" t="s">
        <v>20</v>
      </c>
      <c r="D571" t="s">
        <v>34</v>
      </c>
      <c r="F571">
        <v>27000</v>
      </c>
      <c r="G571">
        <v>25393</v>
      </c>
      <c r="H571">
        <v>94.048148148148144</v>
      </c>
      <c r="I571">
        <v>93.836574074074079</v>
      </c>
      <c r="J571">
        <v>0.21157407407406481</v>
      </c>
    </row>
    <row r="572" spans="1:10" x14ac:dyDescent="0.35">
      <c r="A572">
        <v>14</v>
      </c>
      <c r="B572">
        <v>2017</v>
      </c>
      <c r="C572" t="s">
        <v>9</v>
      </c>
      <c r="D572" t="s">
        <v>27</v>
      </c>
      <c r="F572">
        <v>69132</v>
      </c>
      <c r="G572">
        <v>64431</v>
      </c>
      <c r="H572">
        <v>93.1999652838049</v>
      </c>
      <c r="I572">
        <v>88.822831684314068</v>
      </c>
      <c r="J572">
        <v>4.3771335994908327</v>
      </c>
    </row>
    <row r="573" spans="1:10" x14ac:dyDescent="0.35">
      <c r="A573">
        <v>14</v>
      </c>
      <c r="B573">
        <v>2017</v>
      </c>
      <c r="C573" t="s">
        <v>15</v>
      </c>
      <c r="D573" t="s">
        <v>32</v>
      </c>
      <c r="F573">
        <v>65890</v>
      </c>
      <c r="G573">
        <v>60372</v>
      </c>
      <c r="H573">
        <v>91.625436333282735</v>
      </c>
      <c r="I573">
        <v>90.988389740476549</v>
      </c>
      <c r="J573">
        <v>0.63704659280618614</v>
      </c>
    </row>
    <row r="574" spans="1:10" x14ac:dyDescent="0.35">
      <c r="A574">
        <v>14</v>
      </c>
      <c r="B574">
        <v>2017</v>
      </c>
      <c r="C574" t="s">
        <v>39</v>
      </c>
      <c r="D574" t="s">
        <v>25</v>
      </c>
      <c r="F574">
        <v>68400</v>
      </c>
      <c r="G574">
        <v>60069</v>
      </c>
      <c r="H574">
        <v>87.820175438596493</v>
      </c>
      <c r="I574">
        <v>91.331871345029242</v>
      </c>
      <c r="J574">
        <v>-3.5116959064327489</v>
      </c>
    </row>
    <row r="575" spans="1:10" x14ac:dyDescent="0.35">
      <c r="A575">
        <v>14</v>
      </c>
      <c r="B575">
        <v>2017</v>
      </c>
      <c r="C575" t="s">
        <v>33</v>
      </c>
      <c r="D575" t="s">
        <v>40</v>
      </c>
      <c r="F575">
        <v>71608</v>
      </c>
      <c r="G575">
        <v>60222</v>
      </c>
      <c r="H575">
        <v>84.099541950620036</v>
      </c>
      <c r="I575">
        <v>93.250754105686511</v>
      </c>
      <c r="J575">
        <v>-9.1512121550664745</v>
      </c>
    </row>
    <row r="576" spans="1:10" x14ac:dyDescent="0.35">
      <c r="A576">
        <v>14</v>
      </c>
      <c r="B576">
        <v>2017</v>
      </c>
      <c r="C576" t="s">
        <v>14</v>
      </c>
      <c r="D576" t="s">
        <v>19</v>
      </c>
      <c r="F576">
        <v>65515</v>
      </c>
      <c r="G576">
        <v>52002</v>
      </c>
      <c r="H576">
        <v>79.374189116996106</v>
      </c>
      <c r="I576">
        <v>81.26707624208197</v>
      </c>
      <c r="J576">
        <v>-1.8928871250858634</v>
      </c>
    </row>
    <row r="577" spans="1:10" x14ac:dyDescent="0.35">
      <c r="A577">
        <v>14</v>
      </c>
      <c r="B577">
        <v>2017</v>
      </c>
      <c r="C577" t="s">
        <v>13</v>
      </c>
      <c r="D577" t="s">
        <v>24</v>
      </c>
      <c r="F577">
        <v>93607</v>
      </c>
      <c r="G577">
        <v>67752</v>
      </c>
      <c r="H577">
        <v>72.379202410076175</v>
      </c>
      <c r="I577">
        <v>66.142794571224073</v>
      </c>
      <c r="J577">
        <v>6.2364078388521023</v>
      </c>
    </row>
    <row r="578" spans="1:10" x14ac:dyDescent="0.35">
      <c r="A578">
        <v>13</v>
      </c>
      <c r="B578">
        <v>2017</v>
      </c>
      <c r="C578" t="s">
        <v>28</v>
      </c>
      <c r="D578" t="s">
        <v>13</v>
      </c>
      <c r="F578">
        <v>63400</v>
      </c>
      <c r="G578">
        <v>63986</v>
      </c>
      <c r="H578">
        <v>100.92429022082018</v>
      </c>
      <c r="I578">
        <v>101.28962933753942</v>
      </c>
      <c r="J578">
        <v>-0.36533911671924102</v>
      </c>
    </row>
    <row r="579" spans="1:10" x14ac:dyDescent="0.35">
      <c r="A579">
        <v>13</v>
      </c>
      <c r="B579">
        <v>2017</v>
      </c>
      <c r="C579" t="s">
        <v>27</v>
      </c>
      <c r="D579" t="s">
        <v>24</v>
      </c>
      <c r="F579">
        <v>69000</v>
      </c>
      <c r="G579">
        <v>69075</v>
      </c>
      <c r="H579">
        <v>100.10869565217391</v>
      </c>
      <c r="I579">
        <v>99.965398550724643</v>
      </c>
      <c r="J579">
        <v>0.14329710144926366</v>
      </c>
    </row>
    <row r="580" spans="1:10" x14ac:dyDescent="0.35">
      <c r="A580">
        <v>13</v>
      </c>
      <c r="B580">
        <v>2017</v>
      </c>
      <c r="C580" t="s">
        <v>43</v>
      </c>
      <c r="D580" t="s">
        <v>16</v>
      </c>
      <c r="F580">
        <v>73208</v>
      </c>
      <c r="G580">
        <v>73171</v>
      </c>
      <c r="H580">
        <v>99.949459075510873</v>
      </c>
      <c r="I580">
        <v>99.905918752048962</v>
      </c>
      <c r="J580">
        <v>4.3540323461911612E-2</v>
      </c>
    </row>
    <row r="581" spans="1:10" x14ac:dyDescent="0.35">
      <c r="A581">
        <v>13</v>
      </c>
      <c r="B581">
        <v>2017</v>
      </c>
      <c r="C581" t="s">
        <v>19</v>
      </c>
      <c r="D581" t="s">
        <v>29</v>
      </c>
      <c r="F581">
        <v>61500</v>
      </c>
      <c r="G581">
        <v>61302</v>
      </c>
      <c r="H581">
        <v>99.678048780487799</v>
      </c>
      <c r="I581">
        <v>99.214837398373973</v>
      </c>
      <c r="J581">
        <v>0.46321138211382618</v>
      </c>
    </row>
    <row r="582" spans="1:10" x14ac:dyDescent="0.35">
      <c r="A582">
        <v>13</v>
      </c>
      <c r="B582">
        <v>2017</v>
      </c>
      <c r="C582" t="s">
        <v>35</v>
      </c>
      <c r="D582" t="s">
        <v>22</v>
      </c>
      <c r="F582">
        <v>65326</v>
      </c>
      <c r="G582">
        <v>65092</v>
      </c>
      <c r="H582">
        <v>99.641796528181743</v>
      </c>
      <c r="I582">
        <v>99.850639211689938</v>
      </c>
      <c r="J582">
        <v>-0.20884268350819468</v>
      </c>
    </row>
    <row r="583" spans="1:10" x14ac:dyDescent="0.35">
      <c r="A583">
        <v>13</v>
      </c>
      <c r="B583">
        <v>2017</v>
      </c>
      <c r="C583" t="s">
        <v>25</v>
      </c>
      <c r="D583" t="s">
        <v>32</v>
      </c>
      <c r="F583">
        <v>71008</v>
      </c>
      <c r="G583">
        <v>70500</v>
      </c>
      <c r="H583">
        <v>99.284587652095539</v>
      </c>
      <c r="I583">
        <v>99.409397532672372</v>
      </c>
      <c r="J583">
        <v>-0.12480988057683362</v>
      </c>
    </row>
    <row r="584" spans="1:10" x14ac:dyDescent="0.35">
      <c r="A584">
        <v>13</v>
      </c>
      <c r="B584">
        <v>2017</v>
      </c>
      <c r="C584" t="s">
        <v>38</v>
      </c>
      <c r="D584" t="s">
        <v>34</v>
      </c>
      <c r="F584">
        <v>92500</v>
      </c>
      <c r="G584">
        <v>91712</v>
      </c>
      <c r="H584">
        <v>99.148108108108119</v>
      </c>
      <c r="I584">
        <v>100.23986486486487</v>
      </c>
      <c r="J584">
        <v>-1.0917567567567517</v>
      </c>
    </row>
    <row r="585" spans="1:10" x14ac:dyDescent="0.35">
      <c r="A585">
        <v>13</v>
      </c>
      <c r="B585">
        <v>2017</v>
      </c>
      <c r="C585" t="s">
        <v>42</v>
      </c>
      <c r="D585" t="s">
        <v>30</v>
      </c>
      <c r="F585">
        <v>73000</v>
      </c>
      <c r="G585">
        <v>71185</v>
      </c>
      <c r="H585">
        <v>97.513698630136986</v>
      </c>
      <c r="I585">
        <v>98.575513698630132</v>
      </c>
      <c r="J585">
        <v>-1.0618150684931464</v>
      </c>
    </row>
    <row r="586" spans="1:10" x14ac:dyDescent="0.35">
      <c r="A586">
        <v>13</v>
      </c>
      <c r="B586">
        <v>2017</v>
      </c>
      <c r="C586" t="s">
        <v>18</v>
      </c>
      <c r="D586" t="s">
        <v>37</v>
      </c>
      <c r="F586">
        <v>56603</v>
      </c>
      <c r="G586">
        <v>54994</v>
      </c>
      <c r="H586">
        <v>97.15739448439129</v>
      </c>
      <c r="I586">
        <v>96.86008565926592</v>
      </c>
      <c r="J586">
        <v>0.29730882512536994</v>
      </c>
    </row>
    <row r="587" spans="1:10" x14ac:dyDescent="0.35">
      <c r="A587">
        <v>13</v>
      </c>
      <c r="B587">
        <v>2017</v>
      </c>
      <c r="C587" t="s">
        <v>33</v>
      </c>
      <c r="D587" t="s">
        <v>26</v>
      </c>
      <c r="F587">
        <v>71608</v>
      </c>
      <c r="G587">
        <v>68499</v>
      </c>
      <c r="H587">
        <v>95.658306334487762</v>
      </c>
      <c r="I587">
        <v>93.250754105686511</v>
      </c>
      <c r="J587">
        <v>2.4075522288012507</v>
      </c>
    </row>
    <row r="588" spans="1:10" x14ac:dyDescent="0.35">
      <c r="A588">
        <v>13</v>
      </c>
      <c r="B588">
        <v>2017</v>
      </c>
      <c r="C588" t="s">
        <v>41</v>
      </c>
      <c r="D588" t="s">
        <v>15</v>
      </c>
      <c r="F588">
        <v>81441</v>
      </c>
      <c r="G588">
        <v>77684</v>
      </c>
      <c r="H588">
        <v>95.386844464090572</v>
      </c>
      <c r="I588">
        <v>95.888741542957476</v>
      </c>
      <c r="J588">
        <v>-0.50189707886690371</v>
      </c>
    </row>
    <row r="589" spans="1:10" x14ac:dyDescent="0.35">
      <c r="A589">
        <v>13</v>
      </c>
      <c r="B589">
        <v>2017</v>
      </c>
      <c r="C589" t="s">
        <v>36</v>
      </c>
      <c r="D589" t="s">
        <v>21</v>
      </c>
      <c r="F589">
        <v>82500</v>
      </c>
      <c r="G589">
        <v>77562</v>
      </c>
      <c r="H589">
        <v>94.014545454545456</v>
      </c>
      <c r="I589">
        <v>94.014545454545456</v>
      </c>
      <c r="J589">
        <v>0</v>
      </c>
    </row>
    <row r="590" spans="1:10" x14ac:dyDescent="0.35">
      <c r="A590">
        <v>13</v>
      </c>
      <c r="B590">
        <v>2017</v>
      </c>
      <c r="C590" t="s">
        <v>20</v>
      </c>
      <c r="D590" t="s">
        <v>23</v>
      </c>
      <c r="F590">
        <v>27000</v>
      </c>
      <c r="G590">
        <v>25320</v>
      </c>
      <c r="H590">
        <v>93.777777777777786</v>
      </c>
      <c r="I590">
        <v>93.836574074074079</v>
      </c>
      <c r="J590">
        <v>-5.8796296296293349E-2</v>
      </c>
    </row>
    <row r="591" spans="1:10" x14ac:dyDescent="0.35">
      <c r="A591">
        <v>13</v>
      </c>
      <c r="B591">
        <v>2017</v>
      </c>
      <c r="C591" t="s">
        <v>31</v>
      </c>
      <c r="D591" t="s">
        <v>10</v>
      </c>
      <c r="F591">
        <v>69143</v>
      </c>
      <c r="G591">
        <v>62758</v>
      </c>
      <c r="H591">
        <v>90.765514947283165</v>
      </c>
      <c r="I591">
        <v>94.950681920078665</v>
      </c>
      <c r="J591">
        <v>-4.1851669727954999</v>
      </c>
    </row>
    <row r="592" spans="1:10" x14ac:dyDescent="0.35">
      <c r="A592">
        <v>13</v>
      </c>
      <c r="B592">
        <v>2017</v>
      </c>
      <c r="C592" t="s">
        <v>9</v>
      </c>
      <c r="D592" t="s">
        <v>40</v>
      </c>
      <c r="F592">
        <v>69132</v>
      </c>
      <c r="G592">
        <v>61207</v>
      </c>
      <c r="H592">
        <v>88.53642307469768</v>
      </c>
      <c r="I592">
        <v>88.822831684314068</v>
      </c>
      <c r="J592">
        <v>-0.28640860961638737</v>
      </c>
    </row>
    <row r="593" spans="1:10" x14ac:dyDescent="0.35">
      <c r="A593">
        <v>13</v>
      </c>
      <c r="B593">
        <v>2017</v>
      </c>
      <c r="C593" t="s">
        <v>14</v>
      </c>
      <c r="D593" t="s">
        <v>39</v>
      </c>
      <c r="F593">
        <v>65515</v>
      </c>
      <c r="G593">
        <v>56029</v>
      </c>
      <c r="H593">
        <v>85.520873082500188</v>
      </c>
      <c r="I593">
        <v>81.26707624208197</v>
      </c>
      <c r="J593">
        <v>4.253796840418218</v>
      </c>
    </row>
    <row r="594" spans="1:10" x14ac:dyDescent="0.35">
      <c r="A594">
        <v>12</v>
      </c>
      <c r="B594">
        <v>2017</v>
      </c>
      <c r="C594" t="s">
        <v>32</v>
      </c>
      <c r="D594" t="s">
        <v>30</v>
      </c>
      <c r="F594">
        <v>65000</v>
      </c>
      <c r="G594">
        <v>66613</v>
      </c>
      <c r="H594">
        <v>102.48153846153846</v>
      </c>
      <c r="I594">
        <v>98.67307692307692</v>
      </c>
      <c r="J594">
        <v>3.8084615384615432</v>
      </c>
    </row>
    <row r="595" spans="1:10" x14ac:dyDescent="0.35">
      <c r="A595">
        <v>12</v>
      </c>
      <c r="B595">
        <v>2017</v>
      </c>
      <c r="C595" t="s">
        <v>28</v>
      </c>
      <c r="D595" t="s">
        <v>9</v>
      </c>
      <c r="F595">
        <v>63400</v>
      </c>
      <c r="G595">
        <v>63891</v>
      </c>
      <c r="H595">
        <v>100.77444794952682</v>
      </c>
      <c r="I595">
        <v>101.28962933753942</v>
      </c>
      <c r="J595">
        <v>-0.51518138801260704</v>
      </c>
    </row>
    <row r="596" spans="1:10" x14ac:dyDescent="0.35">
      <c r="A596">
        <v>12</v>
      </c>
      <c r="B596">
        <v>2017</v>
      </c>
      <c r="C596" t="s">
        <v>38</v>
      </c>
      <c r="D596" t="s">
        <v>20</v>
      </c>
      <c r="F596">
        <v>92500</v>
      </c>
      <c r="G596">
        <v>93012</v>
      </c>
      <c r="H596">
        <v>100.55351351351351</v>
      </c>
      <c r="I596">
        <v>100.23986486486487</v>
      </c>
      <c r="J596">
        <v>0.31364864864863762</v>
      </c>
    </row>
    <row r="597" spans="1:10" x14ac:dyDescent="0.35">
      <c r="A597">
        <v>12</v>
      </c>
      <c r="B597">
        <v>2017</v>
      </c>
      <c r="C597" t="s">
        <v>24</v>
      </c>
      <c r="D597" t="s">
        <v>19</v>
      </c>
      <c r="F597">
        <v>69596</v>
      </c>
      <c r="G597">
        <v>69596</v>
      </c>
      <c r="H597">
        <v>100</v>
      </c>
      <c r="I597">
        <v>100</v>
      </c>
      <c r="J597">
        <v>0</v>
      </c>
    </row>
    <row r="598" spans="1:10" x14ac:dyDescent="0.35">
      <c r="A598">
        <v>12</v>
      </c>
      <c r="B598">
        <v>2017</v>
      </c>
      <c r="C598" t="s">
        <v>25</v>
      </c>
      <c r="D598" t="s">
        <v>10</v>
      </c>
      <c r="F598">
        <v>71008</v>
      </c>
      <c r="G598">
        <v>70357</v>
      </c>
      <c r="H598">
        <v>99.083201892744484</v>
      </c>
      <c r="I598">
        <v>99.409397532672372</v>
      </c>
      <c r="J598">
        <v>-0.32619563992788869</v>
      </c>
    </row>
    <row r="599" spans="1:10" x14ac:dyDescent="0.35">
      <c r="A599">
        <v>12</v>
      </c>
      <c r="B599">
        <v>2017</v>
      </c>
      <c r="C599" t="s">
        <v>26</v>
      </c>
      <c r="D599" t="s">
        <v>35</v>
      </c>
      <c r="F599">
        <v>66829</v>
      </c>
      <c r="G599">
        <v>65878</v>
      </c>
      <c r="H599">
        <v>98.576965090005828</v>
      </c>
      <c r="I599">
        <v>98.576965090005828</v>
      </c>
      <c r="J599">
        <v>0</v>
      </c>
    </row>
    <row r="600" spans="1:10" x14ac:dyDescent="0.35">
      <c r="A600">
        <v>12</v>
      </c>
      <c r="B600">
        <v>2017</v>
      </c>
      <c r="C600" t="s">
        <v>21</v>
      </c>
      <c r="D600" t="s">
        <v>33</v>
      </c>
      <c r="F600">
        <v>76416</v>
      </c>
      <c r="G600">
        <v>74929</v>
      </c>
      <c r="H600">
        <v>98.054072445561133</v>
      </c>
      <c r="I600">
        <v>96.977563599246224</v>
      </c>
      <c r="J600">
        <v>1.0765088463149084</v>
      </c>
    </row>
    <row r="601" spans="1:10" x14ac:dyDescent="0.35">
      <c r="A601">
        <v>12</v>
      </c>
      <c r="B601">
        <v>2017</v>
      </c>
      <c r="C601" t="s">
        <v>29</v>
      </c>
      <c r="D601" t="s">
        <v>27</v>
      </c>
      <c r="F601">
        <v>71750</v>
      </c>
      <c r="G601">
        <v>70134</v>
      </c>
      <c r="H601">
        <v>97.747735191637631</v>
      </c>
      <c r="I601">
        <v>97.762195121951223</v>
      </c>
      <c r="J601">
        <v>-1.445993031359194E-2</v>
      </c>
    </row>
    <row r="602" spans="1:10" x14ac:dyDescent="0.35">
      <c r="A602">
        <v>12</v>
      </c>
      <c r="B602">
        <v>2017</v>
      </c>
      <c r="C602" t="s">
        <v>42</v>
      </c>
      <c r="D602" t="s">
        <v>15</v>
      </c>
      <c r="F602">
        <v>73000</v>
      </c>
      <c r="G602">
        <v>71036</v>
      </c>
      <c r="H602">
        <v>97.30958904109589</v>
      </c>
      <c r="I602">
        <v>98.575513698630132</v>
      </c>
      <c r="J602">
        <v>-1.2659246575342422</v>
      </c>
    </row>
    <row r="603" spans="1:10" x14ac:dyDescent="0.35">
      <c r="A603">
        <v>12</v>
      </c>
      <c r="B603">
        <v>2017</v>
      </c>
      <c r="C603" t="s">
        <v>18</v>
      </c>
      <c r="D603" t="s">
        <v>22</v>
      </c>
      <c r="F603">
        <v>56603</v>
      </c>
      <c r="G603">
        <v>53930</v>
      </c>
      <c r="H603">
        <v>95.277635461017965</v>
      </c>
      <c r="I603">
        <v>96.86008565926592</v>
      </c>
      <c r="J603">
        <v>-1.5824501982479546</v>
      </c>
    </row>
    <row r="604" spans="1:10" x14ac:dyDescent="0.35">
      <c r="A604">
        <v>12</v>
      </c>
      <c r="B604">
        <v>2017</v>
      </c>
      <c r="C604" t="s">
        <v>36</v>
      </c>
      <c r="D604" t="s">
        <v>16</v>
      </c>
      <c r="F604">
        <v>82500</v>
      </c>
      <c r="G604">
        <v>77562</v>
      </c>
      <c r="H604">
        <v>94.014545454545456</v>
      </c>
      <c r="I604">
        <v>94.014545454545456</v>
      </c>
      <c r="J604">
        <v>0</v>
      </c>
    </row>
    <row r="605" spans="1:10" x14ac:dyDescent="0.35">
      <c r="A605">
        <v>12</v>
      </c>
      <c r="B605">
        <v>2017</v>
      </c>
      <c r="C605" t="s">
        <v>40</v>
      </c>
      <c r="D605" t="s">
        <v>31</v>
      </c>
      <c r="F605">
        <v>67000</v>
      </c>
      <c r="G605">
        <v>62207</v>
      </c>
      <c r="H605">
        <v>92.846268656716418</v>
      </c>
      <c r="I605">
        <v>94.6875</v>
      </c>
      <c r="J605">
        <v>-1.8412313432835816</v>
      </c>
    </row>
    <row r="606" spans="1:10" x14ac:dyDescent="0.35">
      <c r="A606">
        <v>12</v>
      </c>
      <c r="B606">
        <v>2017</v>
      </c>
      <c r="C606" t="s">
        <v>39</v>
      </c>
      <c r="D606" t="s">
        <v>41</v>
      </c>
      <c r="F606">
        <v>68400</v>
      </c>
      <c r="G606">
        <v>62147</v>
      </c>
      <c r="H606">
        <v>90.858187134502927</v>
      </c>
      <c r="I606">
        <v>91.331871345029242</v>
      </c>
      <c r="J606">
        <v>-0.47368421052631504</v>
      </c>
    </row>
    <row r="607" spans="1:10" x14ac:dyDescent="0.35">
      <c r="A607">
        <v>12</v>
      </c>
      <c r="B607">
        <v>2017</v>
      </c>
      <c r="C607" t="s">
        <v>34</v>
      </c>
      <c r="D607" t="s">
        <v>37</v>
      </c>
      <c r="F607">
        <v>82000</v>
      </c>
      <c r="G607">
        <v>73210</v>
      </c>
      <c r="H607">
        <v>89.280487804878049</v>
      </c>
      <c r="I607">
        <v>91.677591463414629</v>
      </c>
      <c r="J607">
        <v>-2.3971036585365795</v>
      </c>
    </row>
    <row r="608" spans="1:10" x14ac:dyDescent="0.35">
      <c r="A608">
        <v>12</v>
      </c>
      <c r="B608">
        <v>2017</v>
      </c>
      <c r="C608" t="s">
        <v>14</v>
      </c>
      <c r="D608" t="s">
        <v>23</v>
      </c>
      <c r="F608">
        <v>65515</v>
      </c>
      <c r="G608">
        <v>51710</v>
      </c>
      <c r="H608">
        <v>78.928489658856748</v>
      </c>
      <c r="I608">
        <v>81.26707624208197</v>
      </c>
      <c r="J608">
        <v>-2.3385865832252222</v>
      </c>
    </row>
    <row r="609" spans="1:10" x14ac:dyDescent="0.35">
      <c r="A609">
        <v>12</v>
      </c>
      <c r="B609">
        <v>2017</v>
      </c>
      <c r="C609" t="s">
        <v>13</v>
      </c>
      <c r="D609" t="s">
        <v>43</v>
      </c>
      <c r="F609">
        <v>93607</v>
      </c>
      <c r="G609">
        <v>62006</v>
      </c>
      <c r="H609">
        <v>66.240772591793345</v>
      </c>
      <c r="I609">
        <v>66.142794571224073</v>
      </c>
      <c r="J609">
        <v>9.7978020569271962E-2</v>
      </c>
    </row>
    <row r="610" spans="1:10" x14ac:dyDescent="0.35">
      <c r="A610">
        <v>11</v>
      </c>
      <c r="B610">
        <v>2017</v>
      </c>
      <c r="C610" t="s">
        <v>18</v>
      </c>
      <c r="D610" t="s">
        <v>26</v>
      </c>
      <c r="E610" t="s">
        <v>11</v>
      </c>
      <c r="F610">
        <v>56603</v>
      </c>
      <c r="G610">
        <v>77357</v>
      </c>
      <c r="H610">
        <v>136.66590110064837</v>
      </c>
      <c r="I610">
        <v>96.86008565926592</v>
      </c>
      <c r="J610">
        <v>39.80581544138245</v>
      </c>
    </row>
    <row r="611" spans="1:10" x14ac:dyDescent="0.35">
      <c r="A611">
        <v>11</v>
      </c>
      <c r="B611">
        <v>2017</v>
      </c>
      <c r="C611" t="s">
        <v>38</v>
      </c>
      <c r="D611" t="s">
        <v>24</v>
      </c>
      <c r="F611">
        <v>92500</v>
      </c>
      <c r="G611">
        <v>93247</v>
      </c>
      <c r="H611">
        <v>100.80756756756757</v>
      </c>
      <c r="I611">
        <v>100.23986486486487</v>
      </c>
      <c r="J611">
        <v>0.56770270270270373</v>
      </c>
    </row>
    <row r="612" spans="1:10" x14ac:dyDescent="0.35">
      <c r="A612">
        <v>11</v>
      </c>
      <c r="B612">
        <v>2017</v>
      </c>
      <c r="C612" t="s">
        <v>30</v>
      </c>
      <c r="D612" t="s">
        <v>13</v>
      </c>
      <c r="F612">
        <v>66655</v>
      </c>
      <c r="G612">
        <v>66809</v>
      </c>
      <c r="H612">
        <v>100.23104043207563</v>
      </c>
      <c r="I612">
        <v>100.09920486085065</v>
      </c>
      <c r="J612">
        <v>0.13183557122498257</v>
      </c>
    </row>
    <row r="613" spans="1:10" x14ac:dyDescent="0.35">
      <c r="A613">
        <v>11</v>
      </c>
      <c r="B613">
        <v>2017</v>
      </c>
      <c r="C613" t="s">
        <v>27</v>
      </c>
      <c r="D613" t="s">
        <v>42</v>
      </c>
      <c r="F613">
        <v>69000</v>
      </c>
      <c r="G613">
        <v>69026</v>
      </c>
      <c r="H613">
        <v>100.03768115942029</v>
      </c>
      <c r="I613">
        <v>99.965398550724643</v>
      </c>
      <c r="J613">
        <v>7.2282608695644512E-2</v>
      </c>
    </row>
    <row r="614" spans="1:10" x14ac:dyDescent="0.35">
      <c r="A614">
        <v>11</v>
      </c>
      <c r="B614">
        <v>2017</v>
      </c>
      <c r="C614" t="s">
        <v>43</v>
      </c>
      <c r="D614" t="s">
        <v>34</v>
      </c>
      <c r="F614">
        <v>73208</v>
      </c>
      <c r="G614">
        <v>73138</v>
      </c>
      <c r="H614">
        <v>99.904382034750299</v>
      </c>
      <c r="I614">
        <v>99.905918752048962</v>
      </c>
      <c r="J614">
        <v>-1.536717298662893E-3</v>
      </c>
    </row>
    <row r="615" spans="1:10" x14ac:dyDescent="0.35">
      <c r="A615">
        <v>11</v>
      </c>
      <c r="B615">
        <v>2017</v>
      </c>
      <c r="C615" t="s">
        <v>35</v>
      </c>
      <c r="D615" t="s">
        <v>15</v>
      </c>
      <c r="F615">
        <v>65326</v>
      </c>
      <c r="G615">
        <v>65089</v>
      </c>
      <c r="H615">
        <v>99.637204175978937</v>
      </c>
      <c r="I615">
        <v>99.850639211689938</v>
      </c>
      <c r="J615">
        <v>-0.21343503571100086</v>
      </c>
    </row>
    <row r="616" spans="1:10" x14ac:dyDescent="0.35">
      <c r="A616">
        <v>11</v>
      </c>
      <c r="B616">
        <v>2017</v>
      </c>
      <c r="C616" t="s">
        <v>22</v>
      </c>
      <c r="D616" t="s">
        <v>14</v>
      </c>
      <c r="F616">
        <v>76125</v>
      </c>
      <c r="G616">
        <v>75707</v>
      </c>
      <c r="H616">
        <v>99.450903119868642</v>
      </c>
      <c r="I616">
        <v>100.30311986863711</v>
      </c>
      <c r="J616">
        <v>-0.85221674876846976</v>
      </c>
    </row>
    <row r="617" spans="1:10" x14ac:dyDescent="0.35">
      <c r="A617">
        <v>11</v>
      </c>
      <c r="B617">
        <v>2017</v>
      </c>
      <c r="C617" t="s">
        <v>10</v>
      </c>
      <c r="D617" t="s">
        <v>28</v>
      </c>
      <c r="F617">
        <v>72220</v>
      </c>
      <c r="G617">
        <v>71680</v>
      </c>
      <c r="H617">
        <v>99.252284685682639</v>
      </c>
      <c r="I617">
        <v>99.383307947936856</v>
      </c>
      <c r="J617">
        <v>-0.13102326225421734</v>
      </c>
    </row>
    <row r="618" spans="1:10" x14ac:dyDescent="0.35">
      <c r="A618">
        <v>11</v>
      </c>
      <c r="B618">
        <v>2017</v>
      </c>
      <c r="C618" t="s">
        <v>19</v>
      </c>
      <c r="D618" t="s">
        <v>32</v>
      </c>
      <c r="F618">
        <v>61500</v>
      </c>
      <c r="G618">
        <v>60635</v>
      </c>
      <c r="H618">
        <v>98.59349593495935</v>
      </c>
      <c r="I618">
        <v>99.214837398373973</v>
      </c>
      <c r="J618">
        <v>-0.62134146341462326</v>
      </c>
    </row>
    <row r="619" spans="1:10" x14ac:dyDescent="0.35">
      <c r="A619">
        <v>11</v>
      </c>
      <c r="B619">
        <v>2017</v>
      </c>
      <c r="C619" t="s">
        <v>41</v>
      </c>
      <c r="D619" t="s">
        <v>25</v>
      </c>
      <c r="F619">
        <v>81441</v>
      </c>
      <c r="G619">
        <v>77945</v>
      </c>
      <c r="H619">
        <v>95.707321864908337</v>
      </c>
      <c r="I619">
        <v>95.888741542957476</v>
      </c>
      <c r="J619">
        <v>-0.18141967804913861</v>
      </c>
    </row>
    <row r="620" spans="1:10" x14ac:dyDescent="0.35">
      <c r="A620">
        <v>11</v>
      </c>
      <c r="B620">
        <v>2017</v>
      </c>
      <c r="C620" t="s">
        <v>20</v>
      </c>
      <c r="D620" t="s">
        <v>33</v>
      </c>
      <c r="F620">
        <v>27000</v>
      </c>
      <c r="G620">
        <v>25015</v>
      </c>
      <c r="H620">
        <v>92.648148148148152</v>
      </c>
      <c r="I620">
        <v>93.836574074074079</v>
      </c>
      <c r="J620">
        <v>-1.1884259259259267</v>
      </c>
    </row>
    <row r="621" spans="1:10" x14ac:dyDescent="0.35">
      <c r="A621">
        <v>11</v>
      </c>
      <c r="B621">
        <v>2017</v>
      </c>
      <c r="C621" t="s">
        <v>37</v>
      </c>
      <c r="D621" t="s">
        <v>21</v>
      </c>
      <c r="F621">
        <v>82500</v>
      </c>
      <c r="G621">
        <v>76363</v>
      </c>
      <c r="H621">
        <v>92.561212121212122</v>
      </c>
      <c r="I621">
        <v>93.550606060606057</v>
      </c>
      <c r="J621">
        <v>-0.98939393939393483</v>
      </c>
    </row>
    <row r="622" spans="1:10" x14ac:dyDescent="0.35">
      <c r="A622">
        <v>11</v>
      </c>
      <c r="B622">
        <v>2017</v>
      </c>
      <c r="C622" t="s">
        <v>39</v>
      </c>
      <c r="D622" t="s">
        <v>31</v>
      </c>
      <c r="F622">
        <v>68400</v>
      </c>
      <c r="G622">
        <v>60703</v>
      </c>
      <c r="H622">
        <v>88.747076023391813</v>
      </c>
      <c r="I622">
        <v>91.331871345029242</v>
      </c>
      <c r="J622">
        <v>-2.5847953216374293</v>
      </c>
    </row>
    <row r="623" spans="1:10" x14ac:dyDescent="0.35">
      <c r="A623">
        <v>11</v>
      </c>
      <c r="B623">
        <v>2017</v>
      </c>
      <c r="C623" t="s">
        <v>23</v>
      </c>
      <c r="D623" t="s">
        <v>9</v>
      </c>
      <c r="F623">
        <v>67895</v>
      </c>
      <c r="G623">
        <v>57003</v>
      </c>
      <c r="H623">
        <v>83.957581559761394</v>
      </c>
      <c r="I623">
        <v>91.9114599223591</v>
      </c>
      <c r="J623">
        <v>-7.9538783625977061</v>
      </c>
    </row>
    <row r="624" spans="1:10" x14ac:dyDescent="0.35">
      <c r="A624">
        <v>10</v>
      </c>
      <c r="B624">
        <v>2017</v>
      </c>
      <c r="C624" t="s">
        <v>28</v>
      </c>
      <c r="D624" t="s">
        <v>27</v>
      </c>
      <c r="F624">
        <v>63400</v>
      </c>
      <c r="G624">
        <v>64639</v>
      </c>
      <c r="H624">
        <v>101.95425867507886</v>
      </c>
      <c r="I624">
        <v>101.28962933753942</v>
      </c>
      <c r="J624">
        <v>0.66462933753943787</v>
      </c>
    </row>
    <row r="625" spans="1:10" x14ac:dyDescent="0.35">
      <c r="A625">
        <v>10</v>
      </c>
      <c r="B625">
        <v>2017</v>
      </c>
      <c r="C625" t="s">
        <v>42</v>
      </c>
      <c r="D625" t="s">
        <v>38</v>
      </c>
      <c r="F625">
        <v>73000</v>
      </c>
      <c r="G625">
        <v>73761</v>
      </c>
      <c r="H625">
        <v>101.04246575342466</v>
      </c>
      <c r="I625">
        <v>98.575513698630132</v>
      </c>
      <c r="J625">
        <v>2.4669520547945325</v>
      </c>
    </row>
    <row r="626" spans="1:10" x14ac:dyDescent="0.35">
      <c r="A626">
        <v>10</v>
      </c>
      <c r="B626">
        <v>2017</v>
      </c>
      <c r="C626" t="s">
        <v>22</v>
      </c>
      <c r="D626" t="s">
        <v>26</v>
      </c>
      <c r="F626">
        <v>76125</v>
      </c>
      <c r="G626">
        <v>76820</v>
      </c>
      <c r="H626">
        <v>100.91297208538587</v>
      </c>
      <c r="I626">
        <v>100.30311986863711</v>
      </c>
      <c r="J626">
        <v>0.609852216748763</v>
      </c>
    </row>
    <row r="627" spans="1:10" x14ac:dyDescent="0.35">
      <c r="A627">
        <v>10</v>
      </c>
      <c r="B627">
        <v>2017</v>
      </c>
      <c r="C627" t="s">
        <v>19</v>
      </c>
      <c r="D627" t="s">
        <v>41</v>
      </c>
      <c r="F627">
        <v>61500</v>
      </c>
      <c r="G627">
        <v>61285</v>
      </c>
      <c r="H627">
        <v>99.650406504065032</v>
      </c>
      <c r="I627">
        <v>99.214837398373973</v>
      </c>
      <c r="J627">
        <v>0.43556910569105867</v>
      </c>
    </row>
    <row r="628" spans="1:10" x14ac:dyDescent="0.35">
      <c r="A628">
        <v>10</v>
      </c>
      <c r="B628">
        <v>2017</v>
      </c>
      <c r="C628" t="s">
        <v>32</v>
      </c>
      <c r="D628" t="s">
        <v>23</v>
      </c>
      <c r="F628">
        <v>65000</v>
      </c>
      <c r="G628">
        <v>64646</v>
      </c>
      <c r="H628">
        <v>99.455384615384617</v>
      </c>
      <c r="I628">
        <v>98.67307692307692</v>
      </c>
      <c r="J628">
        <v>0.78230769230769681</v>
      </c>
    </row>
    <row r="629" spans="1:10" x14ac:dyDescent="0.35">
      <c r="A629">
        <v>10</v>
      </c>
      <c r="B629">
        <v>2017</v>
      </c>
      <c r="C629" t="s">
        <v>40</v>
      </c>
      <c r="D629" t="s">
        <v>39</v>
      </c>
      <c r="F629">
        <v>67000</v>
      </c>
      <c r="G629">
        <v>66146</v>
      </c>
      <c r="H629">
        <v>98.72537313432835</v>
      </c>
      <c r="I629">
        <v>94.6875</v>
      </c>
      <c r="J629">
        <v>4.0378731343283505</v>
      </c>
    </row>
    <row r="630" spans="1:10" x14ac:dyDescent="0.35">
      <c r="A630">
        <v>10</v>
      </c>
      <c r="B630">
        <v>2017</v>
      </c>
      <c r="C630" t="s">
        <v>29</v>
      </c>
      <c r="D630" t="s">
        <v>37</v>
      </c>
      <c r="F630">
        <v>71750</v>
      </c>
      <c r="G630">
        <v>70133</v>
      </c>
      <c r="H630">
        <v>97.746341463414637</v>
      </c>
      <c r="I630">
        <v>97.762195121951223</v>
      </c>
      <c r="J630">
        <v>-1.5853658536585158E-2</v>
      </c>
    </row>
    <row r="631" spans="1:10" x14ac:dyDescent="0.35">
      <c r="A631">
        <v>10</v>
      </c>
      <c r="B631">
        <v>2017</v>
      </c>
      <c r="C631" t="s">
        <v>31</v>
      </c>
      <c r="D631" t="s">
        <v>14</v>
      </c>
      <c r="F631">
        <v>69143</v>
      </c>
      <c r="G631">
        <v>67432</v>
      </c>
      <c r="H631">
        <v>97.525418335912534</v>
      </c>
      <c r="I631">
        <v>94.950681920078665</v>
      </c>
      <c r="J631">
        <v>2.5747364158338684</v>
      </c>
    </row>
    <row r="632" spans="1:10" x14ac:dyDescent="0.35">
      <c r="A632">
        <v>10</v>
      </c>
      <c r="B632">
        <v>2017</v>
      </c>
      <c r="C632" t="s">
        <v>16</v>
      </c>
      <c r="D632" t="s">
        <v>35</v>
      </c>
      <c r="F632">
        <v>75523</v>
      </c>
      <c r="G632">
        <v>72790</v>
      </c>
      <c r="H632">
        <v>96.381234855606905</v>
      </c>
      <c r="I632">
        <v>97.477258583477877</v>
      </c>
      <c r="J632">
        <v>-1.0960237278709712</v>
      </c>
    </row>
    <row r="633" spans="1:10" x14ac:dyDescent="0.35">
      <c r="A633">
        <v>10</v>
      </c>
      <c r="B633">
        <v>2017</v>
      </c>
      <c r="C633" t="s">
        <v>33</v>
      </c>
      <c r="D633" t="s">
        <v>43</v>
      </c>
      <c r="F633">
        <v>71608</v>
      </c>
      <c r="G633">
        <v>67501</v>
      </c>
      <c r="H633">
        <v>94.264607306446209</v>
      </c>
      <c r="I633">
        <v>93.250754105686511</v>
      </c>
      <c r="J633">
        <v>1.0138532007596979</v>
      </c>
    </row>
    <row r="634" spans="1:10" x14ac:dyDescent="0.35">
      <c r="A634">
        <v>10</v>
      </c>
      <c r="B634">
        <v>2017</v>
      </c>
      <c r="C634" t="s">
        <v>34</v>
      </c>
      <c r="D634" t="s">
        <v>30</v>
      </c>
      <c r="F634">
        <v>82000</v>
      </c>
      <c r="G634">
        <v>74476</v>
      </c>
      <c r="H634">
        <v>90.824390243902442</v>
      </c>
      <c r="I634">
        <v>91.677591463414629</v>
      </c>
      <c r="J634">
        <v>-0.85320121951218653</v>
      </c>
    </row>
    <row r="635" spans="1:10" x14ac:dyDescent="0.35">
      <c r="A635">
        <v>10</v>
      </c>
      <c r="B635">
        <v>2017</v>
      </c>
      <c r="C635" t="s">
        <v>9</v>
      </c>
      <c r="D635" t="s">
        <v>20</v>
      </c>
      <c r="F635">
        <v>69132</v>
      </c>
      <c r="G635">
        <v>60835</v>
      </c>
      <c r="H635">
        <v>87.998322050569925</v>
      </c>
      <c r="I635">
        <v>88.822831684314068</v>
      </c>
      <c r="J635">
        <v>-0.82450963374414243</v>
      </c>
    </row>
    <row r="636" spans="1:10" x14ac:dyDescent="0.35">
      <c r="A636">
        <v>10</v>
      </c>
      <c r="B636">
        <v>2017</v>
      </c>
      <c r="C636" t="s">
        <v>15</v>
      </c>
      <c r="D636" t="s">
        <v>36</v>
      </c>
      <c r="F636">
        <v>65890</v>
      </c>
      <c r="G636">
        <v>57911</v>
      </c>
      <c r="H636">
        <v>87.890423432994382</v>
      </c>
      <c r="I636">
        <v>90.988389740476549</v>
      </c>
      <c r="J636">
        <v>-3.0979663074821673</v>
      </c>
    </row>
    <row r="637" spans="1:10" x14ac:dyDescent="0.35">
      <c r="A637">
        <v>10</v>
      </c>
      <c r="B637">
        <v>2017</v>
      </c>
      <c r="C637" t="s">
        <v>13</v>
      </c>
      <c r="D637" t="s">
        <v>10</v>
      </c>
      <c r="F637">
        <v>93607</v>
      </c>
      <c r="G637">
        <v>60032</v>
      </c>
      <c r="H637">
        <v>64.131955943465769</v>
      </c>
      <c r="I637">
        <v>66.142794571224073</v>
      </c>
      <c r="J637">
        <v>-2.0108386277583037</v>
      </c>
    </row>
    <row r="638" spans="1:10" x14ac:dyDescent="0.35">
      <c r="A638">
        <v>9</v>
      </c>
      <c r="B638">
        <v>2017</v>
      </c>
      <c r="C638" t="s">
        <v>38</v>
      </c>
      <c r="D638" t="s">
        <v>21</v>
      </c>
      <c r="F638">
        <v>92500</v>
      </c>
      <c r="G638">
        <v>93273</v>
      </c>
      <c r="H638">
        <v>100.83567567567569</v>
      </c>
      <c r="I638">
        <v>100.23986486486487</v>
      </c>
      <c r="J638">
        <v>0.59581081081081777</v>
      </c>
    </row>
    <row r="639" spans="1:10" x14ac:dyDescent="0.35">
      <c r="A639">
        <v>9</v>
      </c>
      <c r="B639">
        <v>2017</v>
      </c>
      <c r="C639" t="s">
        <v>24</v>
      </c>
      <c r="D639" t="s">
        <v>22</v>
      </c>
      <c r="F639">
        <v>69596</v>
      </c>
      <c r="G639">
        <v>69596</v>
      </c>
      <c r="H639">
        <v>100</v>
      </c>
      <c r="I639">
        <v>100</v>
      </c>
      <c r="J639">
        <v>0</v>
      </c>
    </row>
    <row r="640" spans="1:10" x14ac:dyDescent="0.35">
      <c r="A640">
        <v>9</v>
      </c>
      <c r="B640">
        <v>2017</v>
      </c>
      <c r="C640" t="s">
        <v>27</v>
      </c>
      <c r="D640" t="s">
        <v>34</v>
      </c>
      <c r="F640">
        <v>69000</v>
      </c>
      <c r="G640">
        <v>68927</v>
      </c>
      <c r="H640">
        <v>99.894202898550716</v>
      </c>
      <c r="I640">
        <v>99.965398550724643</v>
      </c>
      <c r="J640">
        <v>-7.119565217392676E-2</v>
      </c>
    </row>
    <row r="641" spans="1:10" x14ac:dyDescent="0.35">
      <c r="A641">
        <v>9</v>
      </c>
      <c r="B641">
        <v>2017</v>
      </c>
      <c r="C641" t="s">
        <v>43</v>
      </c>
      <c r="D641" t="s">
        <v>15</v>
      </c>
      <c r="F641">
        <v>73208</v>
      </c>
      <c r="G641">
        <v>73121</v>
      </c>
      <c r="H641">
        <v>99.881160528903948</v>
      </c>
      <c r="I641">
        <v>99.905918752048962</v>
      </c>
      <c r="J641">
        <v>-2.4758223145013858E-2</v>
      </c>
    </row>
    <row r="642" spans="1:10" x14ac:dyDescent="0.35">
      <c r="A642">
        <v>9</v>
      </c>
      <c r="B642">
        <v>2017</v>
      </c>
      <c r="C642" t="s">
        <v>35</v>
      </c>
      <c r="D642" t="s">
        <v>18</v>
      </c>
      <c r="F642">
        <v>65326</v>
      </c>
      <c r="G642">
        <v>65139</v>
      </c>
      <c r="H642">
        <v>99.713743379358917</v>
      </c>
      <c r="I642">
        <v>99.850639211689938</v>
      </c>
      <c r="J642">
        <v>-0.13689583233102098</v>
      </c>
    </row>
    <row r="643" spans="1:10" x14ac:dyDescent="0.35">
      <c r="A643">
        <v>9</v>
      </c>
      <c r="B643">
        <v>2017</v>
      </c>
      <c r="C643" t="s">
        <v>10</v>
      </c>
      <c r="D643" t="s">
        <v>40</v>
      </c>
      <c r="F643">
        <v>72220</v>
      </c>
      <c r="G643">
        <v>71709</v>
      </c>
      <c r="H643">
        <v>99.292439767377459</v>
      </c>
      <c r="I643">
        <v>99.383307947936856</v>
      </c>
      <c r="J643">
        <v>-9.086818055939716E-2</v>
      </c>
    </row>
    <row r="644" spans="1:10" x14ac:dyDescent="0.35">
      <c r="A644">
        <v>9</v>
      </c>
      <c r="B644">
        <v>2017</v>
      </c>
      <c r="C644" t="s">
        <v>16</v>
      </c>
      <c r="D644" t="s">
        <v>42</v>
      </c>
      <c r="F644">
        <v>75523</v>
      </c>
      <c r="G644">
        <v>74244</v>
      </c>
      <c r="H644">
        <v>98.306476172821519</v>
      </c>
      <c r="I644">
        <v>97.477258583477877</v>
      </c>
      <c r="J644">
        <v>0.8292175893436422</v>
      </c>
    </row>
    <row r="645" spans="1:10" x14ac:dyDescent="0.35">
      <c r="A645">
        <v>9</v>
      </c>
      <c r="B645">
        <v>2017</v>
      </c>
      <c r="C645" t="s">
        <v>29</v>
      </c>
      <c r="D645" t="s">
        <v>28</v>
      </c>
      <c r="F645">
        <v>71750</v>
      </c>
      <c r="G645">
        <v>70133</v>
      </c>
      <c r="H645">
        <v>97.746341463414637</v>
      </c>
      <c r="I645">
        <v>97.762195121951223</v>
      </c>
      <c r="J645">
        <v>-1.5853658536585158E-2</v>
      </c>
    </row>
    <row r="646" spans="1:10" x14ac:dyDescent="0.35">
      <c r="A646">
        <v>9</v>
      </c>
      <c r="B646">
        <v>2017</v>
      </c>
      <c r="C646" t="s">
        <v>31</v>
      </c>
      <c r="D646" t="s">
        <v>25</v>
      </c>
      <c r="F646">
        <v>69143</v>
      </c>
      <c r="G646">
        <v>67322</v>
      </c>
      <c r="H646">
        <v>97.366327755521169</v>
      </c>
      <c r="I646">
        <v>94.950681920078665</v>
      </c>
      <c r="J646">
        <v>2.4156458354425041</v>
      </c>
    </row>
    <row r="647" spans="1:10" x14ac:dyDescent="0.35">
      <c r="A647">
        <v>9</v>
      </c>
      <c r="B647">
        <v>2017</v>
      </c>
      <c r="C647" t="s">
        <v>41</v>
      </c>
      <c r="D647" t="s">
        <v>32</v>
      </c>
      <c r="F647">
        <v>81441</v>
      </c>
      <c r="G647">
        <v>77575</v>
      </c>
      <c r="H647">
        <v>95.253005243059391</v>
      </c>
      <c r="I647">
        <v>95.888741542957476</v>
      </c>
      <c r="J647">
        <v>-0.63573629989808467</v>
      </c>
    </row>
    <row r="648" spans="1:10" x14ac:dyDescent="0.35">
      <c r="A648">
        <v>9</v>
      </c>
      <c r="B648">
        <v>2017</v>
      </c>
      <c r="C648" t="s">
        <v>36</v>
      </c>
      <c r="D648" t="s">
        <v>33</v>
      </c>
      <c r="F648">
        <v>82500</v>
      </c>
      <c r="G648">
        <v>77562</v>
      </c>
      <c r="H648">
        <v>94.014545454545456</v>
      </c>
      <c r="I648">
        <v>94.014545454545456</v>
      </c>
      <c r="J648">
        <v>0</v>
      </c>
    </row>
    <row r="649" spans="1:10" x14ac:dyDescent="0.35">
      <c r="A649">
        <v>9</v>
      </c>
      <c r="B649">
        <v>2017</v>
      </c>
      <c r="C649" t="s">
        <v>37</v>
      </c>
      <c r="D649" t="s">
        <v>13</v>
      </c>
      <c r="F649">
        <v>82500</v>
      </c>
      <c r="G649">
        <v>76877</v>
      </c>
      <c r="H649">
        <v>93.184242424242427</v>
      </c>
      <c r="I649">
        <v>93.550606060606057</v>
      </c>
      <c r="J649">
        <v>-0.36636363636363001</v>
      </c>
    </row>
    <row r="650" spans="1:10" x14ac:dyDescent="0.35">
      <c r="A650">
        <v>9</v>
      </c>
      <c r="B650">
        <v>2017</v>
      </c>
      <c r="C650" t="s">
        <v>9</v>
      </c>
      <c r="D650" t="s">
        <v>14</v>
      </c>
      <c r="F650">
        <v>69132</v>
      </c>
      <c r="G650">
        <v>60720</v>
      </c>
      <c r="H650">
        <v>87.831973615691723</v>
      </c>
      <c r="I650">
        <v>88.822831684314068</v>
      </c>
      <c r="J650">
        <v>-0.99085806862234449</v>
      </c>
    </row>
    <row r="651" spans="1:10" x14ac:dyDescent="0.35">
      <c r="A651">
        <v>8</v>
      </c>
      <c r="B651">
        <v>2017</v>
      </c>
      <c r="C651" t="s">
        <v>23</v>
      </c>
      <c r="D651" t="s">
        <v>30</v>
      </c>
      <c r="E651" t="s">
        <v>11</v>
      </c>
      <c r="F651">
        <v>67895</v>
      </c>
      <c r="G651">
        <v>74237</v>
      </c>
      <c r="H651">
        <v>109.34089402754252</v>
      </c>
      <c r="I651">
        <v>91.9114599223591</v>
      </c>
      <c r="J651">
        <v>17.429434105183418</v>
      </c>
    </row>
    <row r="652" spans="1:10" x14ac:dyDescent="0.35">
      <c r="A652">
        <v>8</v>
      </c>
      <c r="B652">
        <v>2017</v>
      </c>
      <c r="C652" t="s">
        <v>21</v>
      </c>
      <c r="D652" t="s">
        <v>22</v>
      </c>
      <c r="F652">
        <v>76416</v>
      </c>
      <c r="G652">
        <v>76573</v>
      </c>
      <c r="H652">
        <v>100.20545435510888</v>
      </c>
      <c r="I652">
        <v>96.977563599246224</v>
      </c>
      <c r="J652">
        <v>3.2278907558626599</v>
      </c>
    </row>
    <row r="653" spans="1:10" x14ac:dyDescent="0.35">
      <c r="A653">
        <v>8</v>
      </c>
      <c r="B653">
        <v>2017</v>
      </c>
      <c r="C653" t="s">
        <v>27</v>
      </c>
      <c r="D653" t="s">
        <v>10</v>
      </c>
      <c r="F653">
        <v>69000</v>
      </c>
      <c r="G653">
        <v>69025</v>
      </c>
      <c r="H653">
        <v>100.03623188405797</v>
      </c>
      <c r="I653">
        <v>99.965398550724643</v>
      </c>
      <c r="J653">
        <v>7.0833333333325754E-2</v>
      </c>
    </row>
    <row r="654" spans="1:10" x14ac:dyDescent="0.35">
      <c r="A654">
        <v>8</v>
      </c>
      <c r="B654">
        <v>2017</v>
      </c>
      <c r="C654" t="s">
        <v>24</v>
      </c>
      <c r="D654" t="s">
        <v>29</v>
      </c>
      <c r="F654">
        <v>69596</v>
      </c>
      <c r="G654">
        <v>69596</v>
      </c>
      <c r="H654">
        <v>100</v>
      </c>
      <c r="I654">
        <v>100</v>
      </c>
      <c r="J654">
        <v>0</v>
      </c>
    </row>
    <row r="655" spans="1:10" x14ac:dyDescent="0.35">
      <c r="A655">
        <v>8</v>
      </c>
      <c r="B655">
        <v>2017</v>
      </c>
      <c r="C655" t="s">
        <v>43</v>
      </c>
      <c r="D655" t="s">
        <v>19</v>
      </c>
      <c r="F655">
        <v>73208</v>
      </c>
      <c r="G655">
        <v>73192</v>
      </c>
      <c r="H655">
        <v>99.978144465085776</v>
      </c>
      <c r="I655">
        <v>99.905918752048962</v>
      </c>
      <c r="J655">
        <v>7.2225713036814909E-2</v>
      </c>
    </row>
    <row r="656" spans="1:10" x14ac:dyDescent="0.35">
      <c r="A656">
        <v>8</v>
      </c>
      <c r="B656">
        <v>2017</v>
      </c>
      <c r="C656" t="s">
        <v>32</v>
      </c>
      <c r="D656" t="s">
        <v>39</v>
      </c>
      <c r="F656">
        <v>65000</v>
      </c>
      <c r="G656">
        <v>64983</v>
      </c>
      <c r="H656">
        <v>99.973846153846154</v>
      </c>
      <c r="I656">
        <v>98.67307692307692</v>
      </c>
      <c r="J656">
        <v>1.3007692307692338</v>
      </c>
    </row>
    <row r="657" spans="1:10" x14ac:dyDescent="0.35">
      <c r="A657">
        <v>8</v>
      </c>
      <c r="B657">
        <v>2017</v>
      </c>
      <c r="C657" t="s">
        <v>25</v>
      </c>
      <c r="D657" t="s">
        <v>35</v>
      </c>
      <c r="F657">
        <v>71008</v>
      </c>
      <c r="G657">
        <v>70408</v>
      </c>
      <c r="H657">
        <v>99.155024785939617</v>
      </c>
      <c r="I657">
        <v>99.409397532672372</v>
      </c>
      <c r="J657">
        <v>-0.25437274673275567</v>
      </c>
    </row>
    <row r="658" spans="1:10" x14ac:dyDescent="0.35">
      <c r="A658">
        <v>8</v>
      </c>
      <c r="B658">
        <v>2017</v>
      </c>
      <c r="C658" t="s">
        <v>26</v>
      </c>
      <c r="D658" t="s">
        <v>20</v>
      </c>
      <c r="F658">
        <v>66829</v>
      </c>
      <c r="G658">
        <v>65878</v>
      </c>
      <c r="H658">
        <v>98.576965090005828</v>
      </c>
      <c r="I658">
        <v>98.576965090005828</v>
      </c>
      <c r="J658">
        <v>0</v>
      </c>
    </row>
    <row r="659" spans="1:10" x14ac:dyDescent="0.35">
      <c r="A659">
        <v>8</v>
      </c>
      <c r="B659">
        <v>2017</v>
      </c>
      <c r="C659" t="s">
        <v>33</v>
      </c>
      <c r="D659" t="s">
        <v>18</v>
      </c>
      <c r="F659">
        <v>71608</v>
      </c>
      <c r="G659">
        <v>69599</v>
      </c>
      <c r="H659">
        <v>97.194447547760035</v>
      </c>
      <c r="I659">
        <v>93.250754105686511</v>
      </c>
      <c r="J659">
        <v>3.9436934420735241</v>
      </c>
    </row>
    <row r="660" spans="1:10" x14ac:dyDescent="0.35">
      <c r="A660">
        <v>8</v>
      </c>
      <c r="B660">
        <v>2017</v>
      </c>
      <c r="C660" t="s">
        <v>34</v>
      </c>
      <c r="D660" t="s">
        <v>38</v>
      </c>
      <c r="F660">
        <v>82000</v>
      </c>
      <c r="G660">
        <v>78428</v>
      </c>
      <c r="H660">
        <v>95.643902439024387</v>
      </c>
      <c r="I660">
        <v>91.677591463414629</v>
      </c>
      <c r="J660">
        <v>3.9663109756097583</v>
      </c>
    </row>
    <row r="661" spans="1:10" x14ac:dyDescent="0.35">
      <c r="A661">
        <v>8</v>
      </c>
      <c r="B661">
        <v>2017</v>
      </c>
      <c r="C661" t="s">
        <v>36</v>
      </c>
      <c r="D661" t="s">
        <v>42</v>
      </c>
      <c r="F661">
        <v>82500</v>
      </c>
      <c r="G661">
        <v>77562</v>
      </c>
      <c r="H661">
        <v>94.014545454545456</v>
      </c>
      <c r="I661">
        <v>94.014545454545456</v>
      </c>
      <c r="J661">
        <v>0</v>
      </c>
    </row>
    <row r="662" spans="1:10" x14ac:dyDescent="0.35">
      <c r="A662">
        <v>8</v>
      </c>
      <c r="B662">
        <v>2017</v>
      </c>
      <c r="C662" t="s">
        <v>15</v>
      </c>
      <c r="D662" t="s">
        <v>16</v>
      </c>
      <c r="F662">
        <v>65890</v>
      </c>
      <c r="G662">
        <v>58545</v>
      </c>
      <c r="H662">
        <v>88.852633176506302</v>
      </c>
      <c r="I662">
        <v>90.988389740476549</v>
      </c>
      <c r="J662">
        <v>-2.1357565639702472</v>
      </c>
    </row>
    <row r="663" spans="1:10" x14ac:dyDescent="0.35">
      <c r="A663">
        <v>8</v>
      </c>
      <c r="B663">
        <v>2017</v>
      </c>
      <c r="C663" t="s">
        <v>14</v>
      </c>
      <c r="D663" t="s">
        <v>40</v>
      </c>
      <c r="F663">
        <v>65515</v>
      </c>
      <c r="G663">
        <v>57901</v>
      </c>
      <c r="H663">
        <v>88.378233992215527</v>
      </c>
      <c r="I663">
        <v>81.26707624208197</v>
      </c>
      <c r="J663">
        <v>7.1111577501335574</v>
      </c>
    </row>
    <row r="664" spans="1:10" x14ac:dyDescent="0.35">
      <c r="A664">
        <v>7</v>
      </c>
      <c r="B664">
        <v>2017</v>
      </c>
      <c r="C664" t="s">
        <v>30</v>
      </c>
      <c r="D664" t="s">
        <v>25</v>
      </c>
      <c r="F664">
        <v>66655</v>
      </c>
      <c r="G664">
        <v>66751</v>
      </c>
      <c r="H664">
        <v>100.14402520441077</v>
      </c>
      <c r="I664">
        <v>100.09920486085065</v>
      </c>
      <c r="J664">
        <v>4.4820343560118658E-2</v>
      </c>
    </row>
    <row r="665" spans="1:10" x14ac:dyDescent="0.35">
      <c r="A665">
        <v>7</v>
      </c>
      <c r="B665">
        <v>2017</v>
      </c>
      <c r="C665" t="s">
        <v>24</v>
      </c>
      <c r="D665" t="s">
        <v>34</v>
      </c>
      <c r="F665">
        <v>69596</v>
      </c>
      <c r="G665">
        <v>69596</v>
      </c>
      <c r="H665">
        <v>100</v>
      </c>
      <c r="I665">
        <v>100</v>
      </c>
      <c r="J665">
        <v>0</v>
      </c>
    </row>
    <row r="666" spans="1:10" x14ac:dyDescent="0.35">
      <c r="A666">
        <v>7</v>
      </c>
      <c r="B666">
        <v>2017</v>
      </c>
      <c r="C666" t="s">
        <v>19</v>
      </c>
      <c r="D666" t="s">
        <v>16</v>
      </c>
      <c r="F666">
        <v>61500</v>
      </c>
      <c r="G666">
        <v>61256</v>
      </c>
      <c r="H666">
        <v>99.603252032520331</v>
      </c>
      <c r="I666">
        <v>99.214837398373973</v>
      </c>
      <c r="J666">
        <v>0.38841463414635768</v>
      </c>
    </row>
    <row r="667" spans="1:10" x14ac:dyDescent="0.35">
      <c r="A667">
        <v>7</v>
      </c>
      <c r="B667">
        <v>2017</v>
      </c>
      <c r="C667" t="s">
        <v>35</v>
      </c>
      <c r="D667" t="s">
        <v>36</v>
      </c>
      <c r="F667">
        <v>65326</v>
      </c>
      <c r="G667">
        <v>65025</v>
      </c>
      <c r="H667">
        <v>99.53923399565258</v>
      </c>
      <c r="I667">
        <v>99.850639211689938</v>
      </c>
      <c r="J667">
        <v>-0.31140521603735749</v>
      </c>
    </row>
    <row r="668" spans="1:10" x14ac:dyDescent="0.35">
      <c r="A668">
        <v>7</v>
      </c>
      <c r="B668">
        <v>2017</v>
      </c>
      <c r="C668" t="s">
        <v>26</v>
      </c>
      <c r="D668" t="s">
        <v>42</v>
      </c>
      <c r="F668">
        <v>66829</v>
      </c>
      <c r="G668">
        <v>65878</v>
      </c>
      <c r="H668">
        <v>98.576965090005828</v>
      </c>
      <c r="I668">
        <v>98.576965090005828</v>
      </c>
      <c r="J668">
        <v>0</v>
      </c>
    </row>
    <row r="669" spans="1:10" x14ac:dyDescent="0.35">
      <c r="A669">
        <v>7</v>
      </c>
      <c r="B669">
        <v>2017</v>
      </c>
      <c r="C669" t="s">
        <v>29</v>
      </c>
      <c r="D669" t="s">
        <v>38</v>
      </c>
      <c r="F669">
        <v>71750</v>
      </c>
      <c r="G669">
        <v>70133</v>
      </c>
      <c r="H669">
        <v>97.746341463414637</v>
      </c>
      <c r="I669">
        <v>97.762195121951223</v>
      </c>
      <c r="J669">
        <v>-1.5853658536585158E-2</v>
      </c>
    </row>
    <row r="670" spans="1:10" x14ac:dyDescent="0.35">
      <c r="A670">
        <v>7</v>
      </c>
      <c r="B670">
        <v>2017</v>
      </c>
      <c r="C670" t="s">
        <v>18</v>
      </c>
      <c r="D670" t="s">
        <v>21</v>
      </c>
      <c r="F670">
        <v>56603</v>
      </c>
      <c r="G670">
        <v>55090</v>
      </c>
      <c r="H670">
        <v>97.326996802289628</v>
      </c>
      <c r="I670">
        <v>96.86008565926592</v>
      </c>
      <c r="J670">
        <v>0.46691114302370806</v>
      </c>
    </row>
    <row r="671" spans="1:10" x14ac:dyDescent="0.35">
      <c r="A671">
        <v>7</v>
      </c>
      <c r="B671">
        <v>2017</v>
      </c>
      <c r="C671" t="s">
        <v>41</v>
      </c>
      <c r="D671" t="s">
        <v>43</v>
      </c>
      <c r="F671">
        <v>81441</v>
      </c>
      <c r="G671">
        <v>78380</v>
      </c>
      <c r="H671">
        <v>96.241450866271279</v>
      </c>
      <c r="I671">
        <v>95.888741542957476</v>
      </c>
      <c r="J671">
        <v>0.35270932331380322</v>
      </c>
    </row>
    <row r="672" spans="1:10" x14ac:dyDescent="0.35">
      <c r="A672">
        <v>7</v>
      </c>
      <c r="B672">
        <v>2017</v>
      </c>
      <c r="C672" t="s">
        <v>33</v>
      </c>
      <c r="D672" t="s">
        <v>15</v>
      </c>
      <c r="F672">
        <v>71608</v>
      </c>
      <c r="G672">
        <v>68561</v>
      </c>
      <c r="H672">
        <v>95.744888839235841</v>
      </c>
      <c r="I672">
        <v>93.250754105686511</v>
      </c>
      <c r="J672">
        <v>2.4941347335493305</v>
      </c>
    </row>
    <row r="673" spans="1:10" x14ac:dyDescent="0.35">
      <c r="A673">
        <v>7</v>
      </c>
      <c r="B673">
        <v>2017</v>
      </c>
      <c r="C673" t="s">
        <v>39</v>
      </c>
      <c r="D673" t="s">
        <v>14</v>
      </c>
      <c r="F673">
        <v>68400</v>
      </c>
      <c r="G673">
        <v>65363</v>
      </c>
      <c r="H673">
        <v>95.559941520467845</v>
      </c>
      <c r="I673">
        <v>91.331871345029242</v>
      </c>
      <c r="J673">
        <v>4.228070175438603</v>
      </c>
    </row>
    <row r="674" spans="1:10" x14ac:dyDescent="0.35">
      <c r="A674">
        <v>7</v>
      </c>
      <c r="B674">
        <v>2017</v>
      </c>
      <c r="C674" t="s">
        <v>37</v>
      </c>
      <c r="D674" t="s">
        <v>27</v>
      </c>
      <c r="F674">
        <v>82500</v>
      </c>
      <c r="G674">
        <v>78527</v>
      </c>
      <c r="H674">
        <v>95.184242424242427</v>
      </c>
      <c r="I674">
        <v>93.550606060606057</v>
      </c>
      <c r="J674">
        <v>1.63363636363637</v>
      </c>
    </row>
    <row r="675" spans="1:10" x14ac:dyDescent="0.35">
      <c r="A675">
        <v>7</v>
      </c>
      <c r="B675">
        <v>2017</v>
      </c>
      <c r="C675" t="s">
        <v>40</v>
      </c>
      <c r="D675" t="s">
        <v>9</v>
      </c>
      <c r="F675">
        <v>67000</v>
      </c>
      <c r="G675">
        <v>63104</v>
      </c>
      <c r="H675">
        <v>94.185074626865671</v>
      </c>
      <c r="I675">
        <v>94.6875</v>
      </c>
      <c r="J675">
        <v>-0.50242537313432933</v>
      </c>
    </row>
    <row r="676" spans="1:10" x14ac:dyDescent="0.35">
      <c r="A676">
        <v>7</v>
      </c>
      <c r="B676">
        <v>2017</v>
      </c>
      <c r="C676" t="s">
        <v>20</v>
      </c>
      <c r="D676" t="s">
        <v>22</v>
      </c>
      <c r="F676">
        <v>27000</v>
      </c>
      <c r="G676">
        <v>25388</v>
      </c>
      <c r="H676">
        <v>94.029629629629625</v>
      </c>
      <c r="I676">
        <v>93.836574074074079</v>
      </c>
      <c r="J676">
        <v>0.19305555555554577</v>
      </c>
    </row>
    <row r="677" spans="1:10" x14ac:dyDescent="0.35">
      <c r="A677">
        <v>7</v>
      </c>
      <c r="B677">
        <v>2017</v>
      </c>
      <c r="C677" t="s">
        <v>23</v>
      </c>
      <c r="D677" t="s">
        <v>31</v>
      </c>
      <c r="F677">
        <v>67895</v>
      </c>
      <c r="G677">
        <v>59061</v>
      </c>
      <c r="H677">
        <v>86.98873260181162</v>
      </c>
      <c r="I677">
        <v>91.9114599223591</v>
      </c>
      <c r="J677">
        <v>-4.9227273205474802</v>
      </c>
    </row>
    <row r="678" spans="1:10" x14ac:dyDescent="0.35">
      <c r="A678">
        <v>7</v>
      </c>
      <c r="B678">
        <v>2017</v>
      </c>
      <c r="C678" t="s">
        <v>13</v>
      </c>
      <c r="D678" t="s">
        <v>28</v>
      </c>
      <c r="E678" t="s">
        <v>11</v>
      </c>
      <c r="F678">
        <v>93607</v>
      </c>
      <c r="G678">
        <v>73736</v>
      </c>
      <c r="H678">
        <v>78.771886717873656</v>
      </c>
      <c r="I678">
        <v>66.142794571224073</v>
      </c>
      <c r="J678">
        <v>12.629092146649583</v>
      </c>
    </row>
    <row r="679" spans="1:10" x14ac:dyDescent="0.35">
      <c r="A679">
        <v>6</v>
      </c>
      <c r="B679">
        <v>2017</v>
      </c>
      <c r="C679" t="s">
        <v>28</v>
      </c>
      <c r="D679" t="s">
        <v>15</v>
      </c>
      <c r="F679">
        <v>63400</v>
      </c>
      <c r="G679">
        <v>63999</v>
      </c>
      <c r="H679">
        <v>100.94479495268138</v>
      </c>
      <c r="I679">
        <v>101.28962933753942</v>
      </c>
      <c r="J679">
        <v>-0.34483438485804641</v>
      </c>
    </row>
    <row r="680" spans="1:10" x14ac:dyDescent="0.35">
      <c r="A680">
        <v>6</v>
      </c>
      <c r="B680">
        <v>2017</v>
      </c>
      <c r="C680" t="s">
        <v>22</v>
      </c>
      <c r="D680" t="s">
        <v>37</v>
      </c>
      <c r="F680">
        <v>76125</v>
      </c>
      <c r="G680">
        <v>76721</v>
      </c>
      <c r="H680">
        <v>100.78292282430212</v>
      </c>
      <c r="I680">
        <v>100.30311986863711</v>
      </c>
      <c r="J680">
        <v>0.47980295566500786</v>
      </c>
    </row>
    <row r="681" spans="1:10" x14ac:dyDescent="0.35">
      <c r="A681">
        <v>6</v>
      </c>
      <c r="B681">
        <v>2017</v>
      </c>
      <c r="C681" t="s">
        <v>21</v>
      </c>
      <c r="D681" t="s">
        <v>39</v>
      </c>
      <c r="F681">
        <v>76416</v>
      </c>
      <c r="G681">
        <v>76994</v>
      </c>
      <c r="H681">
        <v>100.75638609715243</v>
      </c>
      <c r="I681">
        <v>96.977563599246224</v>
      </c>
      <c r="J681">
        <v>3.7788224979062051</v>
      </c>
    </row>
    <row r="682" spans="1:10" x14ac:dyDescent="0.35">
      <c r="A682">
        <v>6</v>
      </c>
      <c r="B682">
        <v>2017</v>
      </c>
      <c r="C682" t="s">
        <v>30</v>
      </c>
      <c r="D682" t="s">
        <v>41</v>
      </c>
      <c r="F682">
        <v>66655</v>
      </c>
      <c r="G682">
        <v>66848</v>
      </c>
      <c r="H682">
        <v>100.28955067136749</v>
      </c>
      <c r="I682">
        <v>100.09920486085065</v>
      </c>
      <c r="J682">
        <v>0.1903458105168454</v>
      </c>
    </row>
    <row r="683" spans="1:10" x14ac:dyDescent="0.35">
      <c r="A683">
        <v>6</v>
      </c>
      <c r="B683">
        <v>2017</v>
      </c>
      <c r="C683" t="s">
        <v>43</v>
      </c>
      <c r="D683" t="s">
        <v>32</v>
      </c>
      <c r="F683">
        <v>73208</v>
      </c>
      <c r="G683">
        <v>73117</v>
      </c>
      <c r="H683">
        <v>99.875696645175395</v>
      </c>
      <c r="I683">
        <v>99.905918752048962</v>
      </c>
      <c r="J683">
        <v>-3.022210687356619E-2</v>
      </c>
    </row>
    <row r="684" spans="1:10" x14ac:dyDescent="0.35">
      <c r="A684">
        <v>6</v>
      </c>
      <c r="B684">
        <v>2017</v>
      </c>
      <c r="C684" t="s">
        <v>25</v>
      </c>
      <c r="D684" t="s">
        <v>19</v>
      </c>
      <c r="F684">
        <v>71008</v>
      </c>
      <c r="G684">
        <v>70616</v>
      </c>
      <c r="H684">
        <v>99.447949526813886</v>
      </c>
      <c r="I684">
        <v>99.409397532672372</v>
      </c>
      <c r="J684">
        <v>3.8551994141514001E-2</v>
      </c>
    </row>
    <row r="685" spans="1:10" x14ac:dyDescent="0.35">
      <c r="A685">
        <v>6</v>
      </c>
      <c r="B685">
        <v>2017</v>
      </c>
      <c r="C685" t="s">
        <v>10</v>
      </c>
      <c r="D685" t="s">
        <v>23</v>
      </c>
      <c r="F685">
        <v>72220</v>
      </c>
      <c r="G685">
        <v>71815</v>
      </c>
      <c r="H685">
        <v>99.439213514261979</v>
      </c>
      <c r="I685">
        <v>99.383307947936856</v>
      </c>
      <c r="J685">
        <v>5.5905566325122891E-2</v>
      </c>
    </row>
    <row r="686" spans="1:10" x14ac:dyDescent="0.35">
      <c r="A686">
        <v>6</v>
      </c>
      <c r="B686">
        <v>2017</v>
      </c>
      <c r="C686" t="s">
        <v>16</v>
      </c>
      <c r="D686" t="s">
        <v>24</v>
      </c>
      <c r="F686">
        <v>75523</v>
      </c>
      <c r="G686">
        <v>74373</v>
      </c>
      <c r="H686">
        <v>98.477285065476735</v>
      </c>
      <c r="I686">
        <v>97.477258583477877</v>
      </c>
      <c r="J686">
        <v>1.0000264819988587</v>
      </c>
    </row>
    <row r="687" spans="1:10" x14ac:dyDescent="0.35">
      <c r="A687">
        <v>6</v>
      </c>
      <c r="B687">
        <v>2017</v>
      </c>
      <c r="C687" t="s">
        <v>42</v>
      </c>
      <c r="D687" t="s">
        <v>35</v>
      </c>
      <c r="F687">
        <v>73000</v>
      </c>
      <c r="G687">
        <v>70593</v>
      </c>
      <c r="H687">
        <v>96.702739726027403</v>
      </c>
      <c r="I687">
        <v>98.575513698630132</v>
      </c>
      <c r="J687">
        <v>-1.8727739726027295</v>
      </c>
    </row>
    <row r="688" spans="1:10" x14ac:dyDescent="0.35">
      <c r="A688">
        <v>6</v>
      </c>
      <c r="B688">
        <v>2017</v>
      </c>
      <c r="C688" t="s">
        <v>18</v>
      </c>
      <c r="D688" t="s">
        <v>20</v>
      </c>
      <c r="F688">
        <v>56603</v>
      </c>
      <c r="G688">
        <v>54685</v>
      </c>
      <c r="H688">
        <v>96.611487023655997</v>
      </c>
      <c r="I688">
        <v>96.86008565926592</v>
      </c>
      <c r="J688">
        <v>-0.24859863560992324</v>
      </c>
    </row>
    <row r="689" spans="1:10" x14ac:dyDescent="0.35">
      <c r="A689">
        <v>6</v>
      </c>
      <c r="B689">
        <v>2017</v>
      </c>
      <c r="C689" t="s">
        <v>36</v>
      </c>
      <c r="D689" t="s">
        <v>26</v>
      </c>
      <c r="F689">
        <v>82500</v>
      </c>
      <c r="G689">
        <v>77562</v>
      </c>
      <c r="H689">
        <v>94.014545454545456</v>
      </c>
      <c r="I689">
        <v>94.014545454545456</v>
      </c>
      <c r="J689">
        <v>0</v>
      </c>
    </row>
    <row r="690" spans="1:10" x14ac:dyDescent="0.35">
      <c r="A690">
        <v>6</v>
      </c>
      <c r="B690">
        <v>2017</v>
      </c>
      <c r="C690" t="s">
        <v>31</v>
      </c>
      <c r="D690" t="s">
        <v>40</v>
      </c>
      <c r="F690">
        <v>69143</v>
      </c>
      <c r="G690">
        <v>63888</v>
      </c>
      <c r="H690">
        <v>92.399809091303524</v>
      </c>
      <c r="I690">
        <v>94.950681920078665</v>
      </c>
      <c r="J690">
        <v>-2.550872828775141</v>
      </c>
    </row>
    <row r="691" spans="1:10" x14ac:dyDescent="0.35">
      <c r="A691">
        <v>6</v>
      </c>
      <c r="B691">
        <v>2017</v>
      </c>
      <c r="C691" t="s">
        <v>34</v>
      </c>
      <c r="D691" t="s">
        <v>29</v>
      </c>
      <c r="F691">
        <v>82000</v>
      </c>
      <c r="G691">
        <v>75568</v>
      </c>
      <c r="H691">
        <v>92.15609756097561</v>
      </c>
      <c r="I691">
        <v>91.677591463414629</v>
      </c>
      <c r="J691">
        <v>0.47850609756098095</v>
      </c>
    </row>
    <row r="692" spans="1:10" x14ac:dyDescent="0.35">
      <c r="A692">
        <v>6</v>
      </c>
      <c r="B692">
        <v>2017</v>
      </c>
      <c r="C692" t="s">
        <v>9</v>
      </c>
      <c r="D692" t="s">
        <v>13</v>
      </c>
      <c r="F692">
        <v>69132</v>
      </c>
      <c r="G692">
        <v>56232</v>
      </c>
      <c r="H692">
        <v>81.340045131053643</v>
      </c>
      <c r="I692">
        <v>88.822831684314068</v>
      </c>
      <c r="J692">
        <v>-7.482786553260425</v>
      </c>
    </row>
    <row r="693" spans="1:10" x14ac:dyDescent="0.35">
      <c r="A693">
        <v>5</v>
      </c>
      <c r="B693">
        <v>2017</v>
      </c>
      <c r="C693" t="s">
        <v>38</v>
      </c>
      <c r="D693" t="s">
        <v>41</v>
      </c>
      <c r="F693">
        <v>92500</v>
      </c>
      <c r="G693">
        <v>93329</v>
      </c>
      <c r="H693">
        <v>100.8962162162162</v>
      </c>
      <c r="I693">
        <v>100.23986486486487</v>
      </c>
      <c r="J693">
        <v>0.65635135135133282</v>
      </c>
    </row>
    <row r="694" spans="1:10" x14ac:dyDescent="0.35">
      <c r="A694">
        <v>5</v>
      </c>
      <c r="B694">
        <v>2017</v>
      </c>
      <c r="C694" t="s">
        <v>19</v>
      </c>
      <c r="D694" t="s">
        <v>30</v>
      </c>
      <c r="F694">
        <v>61500</v>
      </c>
      <c r="G694">
        <v>61834</v>
      </c>
      <c r="H694">
        <v>100.54308943089431</v>
      </c>
      <c r="I694">
        <v>99.214837398373973</v>
      </c>
      <c r="J694">
        <v>1.3282520325203393</v>
      </c>
    </row>
    <row r="695" spans="1:10" x14ac:dyDescent="0.35">
      <c r="A695">
        <v>5</v>
      </c>
      <c r="B695">
        <v>2017</v>
      </c>
      <c r="C695" t="s">
        <v>24</v>
      </c>
      <c r="D695" t="s">
        <v>28</v>
      </c>
      <c r="F695">
        <v>69596</v>
      </c>
      <c r="G695">
        <v>69596</v>
      </c>
      <c r="H695">
        <v>100</v>
      </c>
      <c r="I695">
        <v>100</v>
      </c>
      <c r="J695">
        <v>0</v>
      </c>
    </row>
    <row r="696" spans="1:10" x14ac:dyDescent="0.35">
      <c r="A696">
        <v>5</v>
      </c>
      <c r="B696">
        <v>2017</v>
      </c>
      <c r="C696" t="s">
        <v>35</v>
      </c>
      <c r="D696" t="s">
        <v>31</v>
      </c>
      <c r="F696">
        <v>65326</v>
      </c>
      <c r="G696">
        <v>65135</v>
      </c>
      <c r="H696">
        <v>99.707620243088513</v>
      </c>
      <c r="I696">
        <v>99.850639211689938</v>
      </c>
      <c r="J696">
        <v>-0.14301896860142449</v>
      </c>
    </row>
    <row r="697" spans="1:10" x14ac:dyDescent="0.35">
      <c r="A697">
        <v>5</v>
      </c>
      <c r="B697">
        <v>2017</v>
      </c>
      <c r="C697" t="s">
        <v>10</v>
      </c>
      <c r="D697" t="s">
        <v>21</v>
      </c>
      <c r="F697">
        <v>72220</v>
      </c>
      <c r="G697">
        <v>71835</v>
      </c>
      <c r="H697">
        <v>99.466906674051515</v>
      </c>
      <c r="I697">
        <v>99.383307947936856</v>
      </c>
      <c r="J697">
        <v>8.3598726114658461E-2</v>
      </c>
    </row>
    <row r="698" spans="1:10" x14ac:dyDescent="0.35">
      <c r="A698">
        <v>5</v>
      </c>
      <c r="B698">
        <v>2017</v>
      </c>
      <c r="C698" t="s">
        <v>32</v>
      </c>
      <c r="D698" t="s">
        <v>16</v>
      </c>
      <c r="F698">
        <v>65000</v>
      </c>
      <c r="G698">
        <v>64288</v>
      </c>
      <c r="H698">
        <v>98.904615384615383</v>
      </c>
      <c r="I698">
        <v>98.67307692307692</v>
      </c>
      <c r="J698">
        <v>0.23153846153846303</v>
      </c>
    </row>
    <row r="699" spans="1:10" x14ac:dyDescent="0.35">
      <c r="A699">
        <v>5</v>
      </c>
      <c r="B699">
        <v>2017</v>
      </c>
      <c r="C699" t="s">
        <v>40</v>
      </c>
      <c r="D699" t="s">
        <v>29</v>
      </c>
      <c r="F699">
        <v>67000</v>
      </c>
      <c r="G699">
        <v>65612</v>
      </c>
      <c r="H699">
        <v>97.928358208955217</v>
      </c>
      <c r="I699">
        <v>94.6875</v>
      </c>
      <c r="J699">
        <v>3.2408582089552169</v>
      </c>
    </row>
    <row r="700" spans="1:10" x14ac:dyDescent="0.35">
      <c r="A700">
        <v>5</v>
      </c>
      <c r="B700">
        <v>2017</v>
      </c>
      <c r="C700" t="s">
        <v>15</v>
      </c>
      <c r="D700" t="s">
        <v>26</v>
      </c>
      <c r="F700">
        <v>65890</v>
      </c>
      <c r="G700">
        <v>64476</v>
      </c>
      <c r="H700">
        <v>97.853999089391408</v>
      </c>
      <c r="I700">
        <v>90.988389740476549</v>
      </c>
      <c r="J700">
        <v>6.8656093489148589</v>
      </c>
    </row>
    <row r="701" spans="1:10" x14ac:dyDescent="0.35">
      <c r="A701">
        <v>5</v>
      </c>
      <c r="B701">
        <v>2017</v>
      </c>
      <c r="C701" t="s">
        <v>18</v>
      </c>
      <c r="D701" t="s">
        <v>25</v>
      </c>
      <c r="F701">
        <v>56603</v>
      </c>
      <c r="G701">
        <v>54980</v>
      </c>
      <c r="H701">
        <v>97.132660813031109</v>
      </c>
      <c r="I701">
        <v>96.86008565926592</v>
      </c>
      <c r="J701">
        <v>0.27257515376518882</v>
      </c>
    </row>
    <row r="702" spans="1:10" x14ac:dyDescent="0.35">
      <c r="A702">
        <v>5</v>
      </c>
      <c r="B702">
        <v>2017</v>
      </c>
      <c r="C702" t="s">
        <v>39</v>
      </c>
      <c r="D702" t="s">
        <v>9</v>
      </c>
      <c r="F702">
        <v>68400</v>
      </c>
      <c r="G702">
        <v>66237</v>
      </c>
      <c r="H702">
        <v>96.837719298245617</v>
      </c>
      <c r="I702">
        <v>91.331871345029242</v>
      </c>
      <c r="J702">
        <v>5.5058479532163744</v>
      </c>
    </row>
    <row r="703" spans="1:10" x14ac:dyDescent="0.35">
      <c r="A703">
        <v>5</v>
      </c>
      <c r="B703">
        <v>2017</v>
      </c>
      <c r="C703" t="s">
        <v>37</v>
      </c>
      <c r="D703" t="s">
        <v>20</v>
      </c>
      <c r="F703">
        <v>82500</v>
      </c>
      <c r="G703">
        <v>77373</v>
      </c>
      <c r="H703">
        <v>93.785454545454556</v>
      </c>
      <c r="I703">
        <v>93.550606060606057</v>
      </c>
      <c r="J703">
        <v>0.23484848484849863</v>
      </c>
    </row>
    <row r="704" spans="1:10" x14ac:dyDescent="0.35">
      <c r="A704">
        <v>5</v>
      </c>
      <c r="B704">
        <v>2017</v>
      </c>
      <c r="C704" t="s">
        <v>23</v>
      </c>
      <c r="D704" t="s">
        <v>36</v>
      </c>
      <c r="F704">
        <v>67895</v>
      </c>
      <c r="G704">
        <v>62032</v>
      </c>
      <c r="H704">
        <v>91.364607113925913</v>
      </c>
      <c r="I704">
        <v>91.9114599223591</v>
      </c>
      <c r="J704">
        <v>-0.54685280843318651</v>
      </c>
    </row>
    <row r="705" spans="1:10" x14ac:dyDescent="0.35">
      <c r="A705">
        <v>5</v>
      </c>
      <c r="B705">
        <v>2017</v>
      </c>
      <c r="C705" t="s">
        <v>14</v>
      </c>
      <c r="D705" t="s">
        <v>33</v>
      </c>
      <c r="F705">
        <v>65515</v>
      </c>
      <c r="G705">
        <v>52367</v>
      </c>
      <c r="H705">
        <v>79.931313439670305</v>
      </c>
      <c r="I705">
        <v>81.26707624208197</v>
      </c>
      <c r="J705">
        <v>-1.335762802411665</v>
      </c>
    </row>
    <row r="706" spans="1:10" x14ac:dyDescent="0.35">
      <c r="A706">
        <v>5</v>
      </c>
      <c r="B706">
        <v>2017</v>
      </c>
      <c r="C706" t="s">
        <v>13</v>
      </c>
      <c r="D706" t="s">
        <v>27</v>
      </c>
      <c r="F706">
        <v>93607</v>
      </c>
      <c r="G706">
        <v>60745</v>
      </c>
      <c r="H706">
        <v>64.893651115835354</v>
      </c>
      <c r="I706">
        <v>66.142794571224073</v>
      </c>
      <c r="J706">
        <v>-1.2491434553887188</v>
      </c>
    </row>
    <row r="707" spans="1:10" x14ac:dyDescent="0.35">
      <c r="A707">
        <v>4</v>
      </c>
      <c r="B707">
        <v>2017</v>
      </c>
      <c r="C707" t="s">
        <v>35</v>
      </c>
      <c r="D707" t="s">
        <v>43</v>
      </c>
      <c r="E707" t="s">
        <v>11</v>
      </c>
      <c r="F707">
        <v>65326</v>
      </c>
      <c r="G707">
        <v>84423</v>
      </c>
      <c r="H707">
        <v>129.2333833389462</v>
      </c>
      <c r="I707">
        <v>99.850639211689938</v>
      </c>
      <c r="J707">
        <v>29.38274412725626</v>
      </c>
    </row>
    <row r="708" spans="1:10" x14ac:dyDescent="0.35">
      <c r="A708">
        <v>4</v>
      </c>
      <c r="B708">
        <v>2017</v>
      </c>
      <c r="C708" t="s">
        <v>28</v>
      </c>
      <c r="D708" t="s">
        <v>29</v>
      </c>
      <c r="F708">
        <v>63400</v>
      </c>
      <c r="G708">
        <v>64121</v>
      </c>
      <c r="H708">
        <v>101.13722397476342</v>
      </c>
      <c r="I708">
        <v>101.28962933753942</v>
      </c>
      <c r="J708">
        <v>-0.15240536277600825</v>
      </c>
    </row>
    <row r="709" spans="1:10" x14ac:dyDescent="0.35">
      <c r="A709">
        <v>4</v>
      </c>
      <c r="B709">
        <v>2017</v>
      </c>
      <c r="C709" t="s">
        <v>22</v>
      </c>
      <c r="D709" t="s">
        <v>18</v>
      </c>
      <c r="F709">
        <v>76125</v>
      </c>
      <c r="G709">
        <v>76909</v>
      </c>
      <c r="H709">
        <v>101.02988505747126</v>
      </c>
      <c r="I709">
        <v>100.30311986863711</v>
      </c>
      <c r="J709">
        <v>0.72676518883415042</v>
      </c>
    </row>
    <row r="710" spans="1:10" x14ac:dyDescent="0.35">
      <c r="A710">
        <v>4</v>
      </c>
      <c r="B710">
        <v>2017</v>
      </c>
      <c r="C710" t="s">
        <v>25</v>
      </c>
      <c r="D710" t="s">
        <v>39</v>
      </c>
      <c r="F710">
        <v>71008</v>
      </c>
      <c r="G710">
        <v>71126</v>
      </c>
      <c r="H710">
        <v>100.16617845876522</v>
      </c>
      <c r="I710">
        <v>99.409397532672372</v>
      </c>
      <c r="J710">
        <v>0.7567809260928442</v>
      </c>
    </row>
    <row r="711" spans="1:10" x14ac:dyDescent="0.35">
      <c r="A711">
        <v>4</v>
      </c>
      <c r="B711">
        <v>2017</v>
      </c>
      <c r="C711" t="s">
        <v>30</v>
      </c>
      <c r="D711" t="s">
        <v>32</v>
      </c>
      <c r="F711">
        <v>66655</v>
      </c>
      <c r="G711">
        <v>66730</v>
      </c>
      <c r="H711">
        <v>100.11251969094592</v>
      </c>
      <c r="I711">
        <v>100.09920486085065</v>
      </c>
      <c r="J711">
        <v>1.3314830095268348E-2</v>
      </c>
    </row>
    <row r="712" spans="1:10" x14ac:dyDescent="0.35">
      <c r="A712">
        <v>4</v>
      </c>
      <c r="B712">
        <v>2017</v>
      </c>
      <c r="C712" t="s">
        <v>27</v>
      </c>
      <c r="D712" t="s">
        <v>40</v>
      </c>
      <c r="F712">
        <v>69000</v>
      </c>
      <c r="G712">
        <v>68872</v>
      </c>
      <c r="H712">
        <v>99.814492753623185</v>
      </c>
      <c r="I712">
        <v>99.965398550724643</v>
      </c>
      <c r="J712">
        <v>-0.15090579710145846</v>
      </c>
    </row>
    <row r="713" spans="1:10" x14ac:dyDescent="0.35">
      <c r="A713">
        <v>4</v>
      </c>
      <c r="B713">
        <v>2017</v>
      </c>
      <c r="C713" t="s">
        <v>10</v>
      </c>
      <c r="D713" t="s">
        <v>31</v>
      </c>
      <c r="F713">
        <v>72220</v>
      </c>
      <c r="G713">
        <v>71804</v>
      </c>
      <c r="H713">
        <v>99.423982276377728</v>
      </c>
      <c r="I713">
        <v>99.383307947936856</v>
      </c>
      <c r="J713">
        <v>4.0674328440871932E-2</v>
      </c>
    </row>
    <row r="714" spans="1:10" x14ac:dyDescent="0.35">
      <c r="A714">
        <v>4</v>
      </c>
      <c r="B714">
        <v>2017</v>
      </c>
      <c r="C714" t="s">
        <v>38</v>
      </c>
      <c r="D714" t="s">
        <v>13</v>
      </c>
      <c r="F714">
        <v>92500</v>
      </c>
      <c r="G714">
        <v>91869</v>
      </c>
      <c r="H714">
        <v>99.317837837837843</v>
      </c>
      <c r="I714">
        <v>100.23986486486487</v>
      </c>
      <c r="J714">
        <v>-0.92202702702702766</v>
      </c>
    </row>
    <row r="715" spans="1:10" x14ac:dyDescent="0.35">
      <c r="A715">
        <v>4</v>
      </c>
      <c r="B715">
        <v>2017</v>
      </c>
      <c r="C715" t="s">
        <v>23</v>
      </c>
      <c r="D715" t="s">
        <v>14</v>
      </c>
      <c r="F715">
        <v>67895</v>
      </c>
      <c r="G715">
        <v>67431</v>
      </c>
      <c r="H715">
        <v>99.316591796155834</v>
      </c>
      <c r="I715">
        <v>91.9114599223591</v>
      </c>
      <c r="J715">
        <v>7.4051318737967335</v>
      </c>
    </row>
    <row r="716" spans="1:10" x14ac:dyDescent="0.35">
      <c r="A716">
        <v>4</v>
      </c>
      <c r="B716">
        <v>2017</v>
      </c>
      <c r="C716" t="s">
        <v>26</v>
      </c>
      <c r="D716" t="s">
        <v>16</v>
      </c>
      <c r="F716">
        <v>66829</v>
      </c>
      <c r="G716">
        <v>65878</v>
      </c>
      <c r="H716">
        <v>98.576965090005828</v>
      </c>
      <c r="I716">
        <v>98.576965090005828</v>
      </c>
      <c r="J716">
        <v>0</v>
      </c>
    </row>
    <row r="717" spans="1:10" x14ac:dyDescent="0.35">
      <c r="A717">
        <v>4</v>
      </c>
      <c r="B717">
        <v>2017</v>
      </c>
      <c r="C717" t="s">
        <v>42</v>
      </c>
      <c r="D717" t="s">
        <v>33</v>
      </c>
      <c r="F717">
        <v>73000</v>
      </c>
      <c r="G717">
        <v>71273</v>
      </c>
      <c r="H717">
        <v>97.634246575342459</v>
      </c>
      <c r="I717">
        <v>98.575513698630132</v>
      </c>
      <c r="J717">
        <v>-0.94126712328767326</v>
      </c>
    </row>
    <row r="718" spans="1:10" x14ac:dyDescent="0.35">
      <c r="A718">
        <v>4</v>
      </c>
      <c r="B718">
        <v>2017</v>
      </c>
      <c r="C718" t="s">
        <v>21</v>
      </c>
      <c r="D718" t="s">
        <v>34</v>
      </c>
      <c r="F718">
        <v>76416</v>
      </c>
      <c r="G718">
        <v>74587</v>
      </c>
      <c r="H718">
        <v>97.606522194304858</v>
      </c>
      <c r="I718">
        <v>96.977563599246224</v>
      </c>
      <c r="J718">
        <v>0.62895859505863427</v>
      </c>
    </row>
    <row r="719" spans="1:10" x14ac:dyDescent="0.35">
      <c r="A719">
        <v>4</v>
      </c>
      <c r="B719">
        <v>2017</v>
      </c>
      <c r="C719" t="s">
        <v>15</v>
      </c>
      <c r="D719" t="s">
        <v>37</v>
      </c>
      <c r="F719">
        <v>65890</v>
      </c>
      <c r="G719">
        <v>63916</v>
      </c>
      <c r="H719">
        <v>97.004097738655332</v>
      </c>
      <c r="I719">
        <v>90.988389740476549</v>
      </c>
      <c r="J719">
        <v>6.0157079981787831</v>
      </c>
    </row>
    <row r="720" spans="1:10" x14ac:dyDescent="0.35">
      <c r="A720">
        <v>4</v>
      </c>
      <c r="B720">
        <v>2017</v>
      </c>
      <c r="C720" t="s">
        <v>41</v>
      </c>
      <c r="D720" t="s">
        <v>19</v>
      </c>
      <c r="F720">
        <v>81441</v>
      </c>
      <c r="G720">
        <v>78362</v>
      </c>
      <c r="H720">
        <v>96.219348976559715</v>
      </c>
      <c r="I720">
        <v>95.888741542957476</v>
      </c>
      <c r="J720">
        <v>0.3306074336022391</v>
      </c>
    </row>
    <row r="721" spans="1:10" x14ac:dyDescent="0.35">
      <c r="A721">
        <v>4</v>
      </c>
      <c r="B721">
        <v>2017</v>
      </c>
      <c r="C721" t="s">
        <v>36</v>
      </c>
      <c r="D721" t="s">
        <v>9</v>
      </c>
      <c r="F721">
        <v>82500</v>
      </c>
      <c r="G721">
        <v>77562</v>
      </c>
      <c r="H721">
        <v>94.014545454545456</v>
      </c>
      <c r="I721">
        <v>94.014545454545456</v>
      </c>
      <c r="J721">
        <v>0</v>
      </c>
    </row>
    <row r="722" spans="1:10" x14ac:dyDescent="0.35">
      <c r="A722">
        <v>4</v>
      </c>
      <c r="B722">
        <v>2017</v>
      </c>
      <c r="C722" t="s">
        <v>20</v>
      </c>
      <c r="D722" t="s">
        <v>24</v>
      </c>
      <c r="F722">
        <v>27000</v>
      </c>
      <c r="G722">
        <v>25374</v>
      </c>
      <c r="H722">
        <v>93.977777777777789</v>
      </c>
      <c r="I722">
        <v>93.836574074074079</v>
      </c>
      <c r="J722">
        <v>0.14120370370370949</v>
      </c>
    </row>
    <row r="723" spans="1:10" x14ac:dyDescent="0.35">
      <c r="A723">
        <v>3</v>
      </c>
      <c r="B723">
        <v>2017</v>
      </c>
      <c r="C723" t="s">
        <v>9</v>
      </c>
      <c r="D723" t="s">
        <v>25</v>
      </c>
      <c r="E723" t="s">
        <v>11</v>
      </c>
      <c r="F723">
        <v>69132</v>
      </c>
      <c r="G723">
        <v>84592</v>
      </c>
      <c r="H723">
        <v>122.36301568014811</v>
      </c>
      <c r="I723">
        <v>88.822831684314068</v>
      </c>
      <c r="J723">
        <v>33.540183995834042</v>
      </c>
    </row>
    <row r="724" spans="1:10" x14ac:dyDescent="0.35">
      <c r="A724">
        <v>3</v>
      </c>
      <c r="B724">
        <v>2017</v>
      </c>
      <c r="C724" t="s">
        <v>28</v>
      </c>
      <c r="D724" t="s">
        <v>38</v>
      </c>
      <c r="F724">
        <v>63400</v>
      </c>
      <c r="G724">
        <v>65102</v>
      </c>
      <c r="H724">
        <v>102.68454258675079</v>
      </c>
      <c r="I724">
        <v>101.28962933753942</v>
      </c>
      <c r="J724">
        <v>1.3949132492113705</v>
      </c>
    </row>
    <row r="725" spans="1:10" x14ac:dyDescent="0.35">
      <c r="A725">
        <v>3</v>
      </c>
      <c r="B725">
        <v>2017</v>
      </c>
      <c r="C725" t="s">
        <v>24</v>
      </c>
      <c r="D725" t="s">
        <v>37</v>
      </c>
      <c r="F725">
        <v>69596</v>
      </c>
      <c r="G725">
        <v>69596</v>
      </c>
      <c r="H725">
        <v>100</v>
      </c>
      <c r="I725">
        <v>100</v>
      </c>
      <c r="J725">
        <v>0</v>
      </c>
    </row>
    <row r="726" spans="1:10" x14ac:dyDescent="0.35">
      <c r="A726">
        <v>3</v>
      </c>
      <c r="B726">
        <v>2017</v>
      </c>
      <c r="C726" t="s">
        <v>31</v>
      </c>
      <c r="D726" t="s">
        <v>27</v>
      </c>
      <c r="F726">
        <v>69143</v>
      </c>
      <c r="G726">
        <v>69127</v>
      </c>
      <c r="H726">
        <v>99.976859551943079</v>
      </c>
      <c r="I726">
        <v>94.950681920078665</v>
      </c>
      <c r="J726">
        <v>5.0261776318644138</v>
      </c>
    </row>
    <row r="727" spans="1:10" x14ac:dyDescent="0.35">
      <c r="A727">
        <v>3</v>
      </c>
      <c r="B727">
        <v>2017</v>
      </c>
      <c r="C727" t="s">
        <v>30</v>
      </c>
      <c r="D727" t="s">
        <v>15</v>
      </c>
      <c r="F727">
        <v>66655</v>
      </c>
      <c r="G727">
        <v>66390</v>
      </c>
      <c r="H727">
        <v>99.602430425324428</v>
      </c>
      <c r="I727">
        <v>100.09920486085065</v>
      </c>
      <c r="J727">
        <v>-0.4967744355262198</v>
      </c>
    </row>
    <row r="728" spans="1:10" x14ac:dyDescent="0.35">
      <c r="A728">
        <v>3</v>
      </c>
      <c r="B728">
        <v>2017</v>
      </c>
      <c r="C728" t="s">
        <v>19</v>
      </c>
      <c r="D728" t="s">
        <v>39</v>
      </c>
      <c r="F728">
        <v>61500</v>
      </c>
      <c r="G728">
        <v>61172</v>
      </c>
      <c r="H728">
        <v>99.466666666666669</v>
      </c>
      <c r="I728">
        <v>99.214837398373973</v>
      </c>
      <c r="J728">
        <v>0.25182926829269547</v>
      </c>
    </row>
    <row r="729" spans="1:10" x14ac:dyDescent="0.35">
      <c r="A729">
        <v>3</v>
      </c>
      <c r="B729">
        <v>2017</v>
      </c>
      <c r="C729" t="s">
        <v>26</v>
      </c>
      <c r="D729" t="s">
        <v>10</v>
      </c>
      <c r="F729">
        <v>66829</v>
      </c>
      <c r="G729">
        <v>65878</v>
      </c>
      <c r="H729">
        <v>98.576965090005828</v>
      </c>
      <c r="I729">
        <v>98.576965090005828</v>
      </c>
      <c r="J729">
        <v>0</v>
      </c>
    </row>
    <row r="730" spans="1:10" x14ac:dyDescent="0.35">
      <c r="A730">
        <v>3</v>
      </c>
      <c r="B730">
        <v>2017</v>
      </c>
      <c r="C730" t="s">
        <v>29</v>
      </c>
      <c r="D730" t="s">
        <v>13</v>
      </c>
      <c r="F730">
        <v>71750</v>
      </c>
      <c r="G730">
        <v>70178</v>
      </c>
      <c r="H730">
        <v>97.809059233449474</v>
      </c>
      <c r="I730">
        <v>97.762195121951223</v>
      </c>
      <c r="J730">
        <v>4.6864111498251759E-2</v>
      </c>
    </row>
    <row r="731" spans="1:10" x14ac:dyDescent="0.35">
      <c r="A731">
        <v>3</v>
      </c>
      <c r="B731">
        <v>2017</v>
      </c>
      <c r="C731" t="s">
        <v>16</v>
      </c>
      <c r="D731" t="s">
        <v>43</v>
      </c>
      <c r="F731">
        <v>75523</v>
      </c>
      <c r="G731">
        <v>73775</v>
      </c>
      <c r="H731">
        <v>97.685473299524645</v>
      </c>
      <c r="I731">
        <v>97.477258583477877</v>
      </c>
      <c r="J731">
        <v>0.20821471604676844</v>
      </c>
    </row>
    <row r="732" spans="1:10" x14ac:dyDescent="0.35">
      <c r="A732">
        <v>3</v>
      </c>
      <c r="B732">
        <v>2017</v>
      </c>
      <c r="C732" t="s">
        <v>32</v>
      </c>
      <c r="D732" t="s">
        <v>42</v>
      </c>
      <c r="F732">
        <v>65000</v>
      </c>
      <c r="G732">
        <v>63240</v>
      </c>
      <c r="H732">
        <v>97.292307692307688</v>
      </c>
      <c r="I732">
        <v>98.67307692307692</v>
      </c>
      <c r="J732">
        <v>-1.3807692307692321</v>
      </c>
    </row>
    <row r="733" spans="1:10" x14ac:dyDescent="0.35">
      <c r="A733">
        <v>3</v>
      </c>
      <c r="B733">
        <v>2017</v>
      </c>
      <c r="C733" t="s">
        <v>41</v>
      </c>
      <c r="D733" t="s">
        <v>14</v>
      </c>
      <c r="F733">
        <v>81441</v>
      </c>
      <c r="G733">
        <v>78323</v>
      </c>
      <c r="H733">
        <v>96.171461548851312</v>
      </c>
      <c r="I733">
        <v>95.888741542957476</v>
      </c>
      <c r="J733">
        <v>0.28272000589383595</v>
      </c>
    </row>
    <row r="734" spans="1:10" x14ac:dyDescent="0.35">
      <c r="A734">
        <v>3</v>
      </c>
      <c r="B734">
        <v>2017</v>
      </c>
      <c r="C734" t="s">
        <v>33</v>
      </c>
      <c r="D734" t="s">
        <v>22</v>
      </c>
      <c r="F734">
        <v>71608</v>
      </c>
      <c r="G734">
        <v>68865</v>
      </c>
      <c r="H734">
        <v>96.169422410903806</v>
      </c>
      <c r="I734">
        <v>93.250754105686511</v>
      </c>
      <c r="J734">
        <v>2.9186683052172953</v>
      </c>
    </row>
    <row r="735" spans="1:10" x14ac:dyDescent="0.35">
      <c r="A735">
        <v>3</v>
      </c>
      <c r="B735">
        <v>2017</v>
      </c>
      <c r="C735" t="s">
        <v>40</v>
      </c>
      <c r="D735" t="s">
        <v>23</v>
      </c>
      <c r="F735">
        <v>67000</v>
      </c>
      <c r="G735">
        <v>63351</v>
      </c>
      <c r="H735">
        <v>94.553731343283587</v>
      </c>
      <c r="I735">
        <v>94.6875</v>
      </c>
      <c r="J735">
        <v>-0.13376865671641269</v>
      </c>
    </row>
    <row r="736" spans="1:10" x14ac:dyDescent="0.35">
      <c r="A736">
        <v>3</v>
      </c>
      <c r="B736">
        <v>2017</v>
      </c>
      <c r="C736" t="s">
        <v>34</v>
      </c>
      <c r="D736" t="s">
        <v>18</v>
      </c>
      <c r="F736">
        <v>82000</v>
      </c>
      <c r="G736">
        <v>77123</v>
      </c>
      <c r="H736">
        <v>94.052439024390239</v>
      </c>
      <c r="I736">
        <v>91.677591463414629</v>
      </c>
      <c r="J736">
        <v>2.3748475609756099</v>
      </c>
    </row>
    <row r="737" spans="1:10" x14ac:dyDescent="0.35">
      <c r="A737">
        <v>3</v>
      </c>
      <c r="B737">
        <v>2017</v>
      </c>
      <c r="C737" t="s">
        <v>20</v>
      </c>
      <c r="D737" t="s">
        <v>21</v>
      </c>
      <c r="F737">
        <v>27000</v>
      </c>
      <c r="G737">
        <v>25386</v>
      </c>
      <c r="H737">
        <v>94.022222222222211</v>
      </c>
      <c r="I737">
        <v>93.836574074074079</v>
      </c>
      <c r="J737">
        <v>0.18564814814813246</v>
      </c>
    </row>
    <row r="738" spans="1:10" x14ac:dyDescent="0.35">
      <c r="A738">
        <v>3</v>
      </c>
      <c r="B738">
        <v>2017</v>
      </c>
      <c r="C738" t="s">
        <v>36</v>
      </c>
      <c r="D738" t="s">
        <v>35</v>
      </c>
      <c r="F738">
        <v>82500</v>
      </c>
      <c r="G738">
        <v>77562</v>
      </c>
      <c r="H738">
        <v>94.014545454545456</v>
      </c>
      <c r="I738">
        <v>94.014545454545456</v>
      </c>
      <c r="J738">
        <v>0</v>
      </c>
    </row>
    <row r="739" spans="1:10" x14ac:dyDescent="0.35">
      <c r="A739">
        <v>2</v>
      </c>
      <c r="B739">
        <v>2017</v>
      </c>
      <c r="C739" t="s">
        <v>22</v>
      </c>
      <c r="D739" t="s">
        <v>38</v>
      </c>
      <c r="F739">
        <v>76125</v>
      </c>
      <c r="G739">
        <v>76919</v>
      </c>
      <c r="H739">
        <v>101.04302134646963</v>
      </c>
      <c r="I739">
        <v>100.30311986863711</v>
      </c>
      <c r="J739">
        <v>0.73990147783251814</v>
      </c>
    </row>
    <row r="740" spans="1:10" x14ac:dyDescent="0.35">
      <c r="A740">
        <v>2</v>
      </c>
      <c r="B740">
        <v>2017</v>
      </c>
      <c r="C740" t="s">
        <v>43</v>
      </c>
      <c r="D740" t="s">
        <v>26</v>
      </c>
      <c r="F740">
        <v>73208</v>
      </c>
      <c r="G740">
        <v>73168</v>
      </c>
      <c r="H740">
        <v>99.945361162714448</v>
      </c>
      <c r="I740">
        <v>99.905918752048962</v>
      </c>
      <c r="J740">
        <v>3.9442410665486705E-2</v>
      </c>
    </row>
    <row r="741" spans="1:10" x14ac:dyDescent="0.35">
      <c r="A741">
        <v>2</v>
      </c>
      <c r="B741">
        <v>2017</v>
      </c>
      <c r="C741" t="s">
        <v>27</v>
      </c>
      <c r="D741" t="s">
        <v>29</v>
      </c>
      <c r="F741">
        <v>69000</v>
      </c>
      <c r="G741">
        <v>68729</v>
      </c>
      <c r="H741">
        <v>99.607246376811602</v>
      </c>
      <c r="I741">
        <v>99.965398550724643</v>
      </c>
      <c r="J741">
        <v>-0.35815217391304088</v>
      </c>
    </row>
    <row r="742" spans="1:10" x14ac:dyDescent="0.35">
      <c r="A742">
        <v>2</v>
      </c>
      <c r="B742">
        <v>2017</v>
      </c>
      <c r="C742" t="s">
        <v>25</v>
      </c>
      <c r="D742" t="s">
        <v>23</v>
      </c>
      <c r="F742">
        <v>71008</v>
      </c>
      <c r="G742">
        <v>70605</v>
      </c>
      <c r="H742">
        <v>99.432458314556101</v>
      </c>
      <c r="I742">
        <v>99.409397532672372</v>
      </c>
      <c r="J742">
        <v>2.3060781883728509E-2</v>
      </c>
    </row>
    <row r="743" spans="1:10" x14ac:dyDescent="0.35">
      <c r="A743">
        <v>2</v>
      </c>
      <c r="B743">
        <v>2017</v>
      </c>
      <c r="C743" t="s">
        <v>16</v>
      </c>
      <c r="D743" t="s">
        <v>33</v>
      </c>
      <c r="F743">
        <v>75523</v>
      </c>
      <c r="G743">
        <v>74122</v>
      </c>
      <c r="H743">
        <v>98.144935979767752</v>
      </c>
      <c r="I743">
        <v>97.477258583477877</v>
      </c>
      <c r="J743">
        <v>0.66767739628987499</v>
      </c>
    </row>
    <row r="744" spans="1:10" x14ac:dyDescent="0.35">
      <c r="A744">
        <v>2</v>
      </c>
      <c r="B744">
        <v>2017</v>
      </c>
      <c r="C744" t="s">
        <v>21</v>
      </c>
      <c r="D744" t="s">
        <v>24</v>
      </c>
      <c r="F744">
        <v>76416</v>
      </c>
      <c r="G744">
        <v>74971</v>
      </c>
      <c r="H744">
        <v>98.109034757118934</v>
      </c>
      <c r="I744">
        <v>96.977563599246224</v>
      </c>
      <c r="J744">
        <v>1.1314711578727099</v>
      </c>
    </row>
    <row r="745" spans="1:10" x14ac:dyDescent="0.35">
      <c r="A745">
        <v>2</v>
      </c>
      <c r="B745">
        <v>2017</v>
      </c>
      <c r="C745" t="s">
        <v>42</v>
      </c>
      <c r="D745" t="s">
        <v>41</v>
      </c>
      <c r="F745">
        <v>73000</v>
      </c>
      <c r="G745">
        <v>70826</v>
      </c>
      <c r="H745">
        <v>97.021917808219186</v>
      </c>
      <c r="I745">
        <v>98.575513698630132</v>
      </c>
      <c r="J745">
        <v>-1.5535958904109464</v>
      </c>
    </row>
    <row r="746" spans="1:10" x14ac:dyDescent="0.35">
      <c r="A746">
        <v>2</v>
      </c>
      <c r="B746">
        <v>2017</v>
      </c>
      <c r="C746" t="s">
        <v>18</v>
      </c>
      <c r="D746" t="s">
        <v>36</v>
      </c>
      <c r="F746">
        <v>56603</v>
      </c>
      <c r="G746">
        <v>54729</v>
      </c>
      <c r="H746">
        <v>96.689221419359399</v>
      </c>
      <c r="I746">
        <v>96.86008565926592</v>
      </c>
      <c r="J746">
        <v>-0.17086423990652122</v>
      </c>
    </row>
    <row r="747" spans="1:10" x14ac:dyDescent="0.35">
      <c r="A747">
        <v>2</v>
      </c>
      <c r="B747">
        <v>2017</v>
      </c>
      <c r="C747" t="s">
        <v>39</v>
      </c>
      <c r="D747" t="s">
        <v>30</v>
      </c>
      <c r="F747">
        <v>68400</v>
      </c>
      <c r="G747">
        <v>65971</v>
      </c>
      <c r="H747">
        <v>96.448830409356717</v>
      </c>
      <c r="I747">
        <v>91.331871345029242</v>
      </c>
      <c r="J747">
        <v>5.1169590643274745</v>
      </c>
    </row>
    <row r="748" spans="1:10" x14ac:dyDescent="0.35">
      <c r="A748">
        <v>2</v>
      </c>
      <c r="B748">
        <v>2017</v>
      </c>
      <c r="C748" t="s">
        <v>40</v>
      </c>
      <c r="D748" t="s">
        <v>28</v>
      </c>
      <c r="F748">
        <v>67000</v>
      </c>
      <c r="G748">
        <v>63137</v>
      </c>
      <c r="H748">
        <v>94.234328358208955</v>
      </c>
      <c r="I748">
        <v>94.6875</v>
      </c>
      <c r="J748">
        <v>-0.45317164179104452</v>
      </c>
    </row>
    <row r="749" spans="1:10" x14ac:dyDescent="0.35">
      <c r="A749">
        <v>2</v>
      </c>
      <c r="B749">
        <v>2017</v>
      </c>
      <c r="C749" t="s">
        <v>20</v>
      </c>
      <c r="D749" t="s">
        <v>35</v>
      </c>
      <c r="F749">
        <v>27000</v>
      </c>
      <c r="G749">
        <v>25381</v>
      </c>
      <c r="H749">
        <v>94.003703703703707</v>
      </c>
      <c r="I749">
        <v>93.836574074074079</v>
      </c>
      <c r="J749">
        <v>0.16712962962962763</v>
      </c>
    </row>
    <row r="750" spans="1:10" x14ac:dyDescent="0.35">
      <c r="A750">
        <v>2</v>
      </c>
      <c r="B750">
        <v>2017</v>
      </c>
      <c r="C750" t="s">
        <v>37</v>
      </c>
      <c r="D750" t="s">
        <v>32</v>
      </c>
      <c r="F750">
        <v>82500</v>
      </c>
      <c r="G750">
        <v>77004</v>
      </c>
      <c r="H750">
        <v>93.338181818181823</v>
      </c>
      <c r="I750">
        <v>93.550606060606057</v>
      </c>
      <c r="J750">
        <v>-0.21242424242423397</v>
      </c>
    </row>
    <row r="751" spans="1:10" x14ac:dyDescent="0.35">
      <c r="A751">
        <v>2</v>
      </c>
      <c r="B751">
        <v>2017</v>
      </c>
      <c r="C751" t="s">
        <v>9</v>
      </c>
      <c r="D751" t="s">
        <v>31</v>
      </c>
      <c r="F751">
        <v>69132</v>
      </c>
      <c r="G751">
        <v>61709</v>
      </c>
      <c r="H751">
        <v>89.262570155644269</v>
      </c>
      <c r="I751">
        <v>88.822831684314068</v>
      </c>
      <c r="J751">
        <v>0.43973847133020172</v>
      </c>
    </row>
    <row r="752" spans="1:10" x14ac:dyDescent="0.35">
      <c r="A752">
        <v>2</v>
      </c>
      <c r="B752">
        <v>2017</v>
      </c>
      <c r="C752" t="s">
        <v>15</v>
      </c>
      <c r="D752" t="s">
        <v>19</v>
      </c>
      <c r="F752">
        <v>65890</v>
      </c>
      <c r="G752">
        <v>56640</v>
      </c>
      <c r="H752">
        <v>85.961450903020193</v>
      </c>
      <c r="I752">
        <v>90.988389740476549</v>
      </c>
      <c r="J752">
        <v>-5.0269388374563562</v>
      </c>
    </row>
    <row r="753" spans="1:10" x14ac:dyDescent="0.35">
      <c r="A753">
        <v>2</v>
      </c>
      <c r="B753">
        <v>2017</v>
      </c>
      <c r="C753" t="s">
        <v>14</v>
      </c>
      <c r="D753" t="s">
        <v>10</v>
      </c>
      <c r="F753">
        <v>65515</v>
      </c>
      <c r="G753">
        <v>52942</v>
      </c>
      <c r="H753">
        <v>80.808975043883081</v>
      </c>
      <c r="I753">
        <v>81.26707624208197</v>
      </c>
      <c r="J753">
        <v>-0.45810119819888939</v>
      </c>
    </row>
    <row r="754" spans="1:10" x14ac:dyDescent="0.35">
      <c r="A754">
        <v>2</v>
      </c>
      <c r="B754">
        <v>2017</v>
      </c>
      <c r="C754" t="s">
        <v>13</v>
      </c>
      <c r="D754" t="s">
        <v>34</v>
      </c>
      <c r="F754">
        <v>93607</v>
      </c>
      <c r="G754">
        <v>56612</v>
      </c>
      <c r="H754">
        <v>60.478383026910379</v>
      </c>
      <c r="I754">
        <v>66.142794571224073</v>
      </c>
      <c r="J754">
        <v>-5.664411544313694</v>
      </c>
    </row>
    <row r="755" spans="1:10" x14ac:dyDescent="0.35">
      <c r="A755">
        <v>1</v>
      </c>
      <c r="B755">
        <v>2017</v>
      </c>
      <c r="C755" t="s">
        <v>38</v>
      </c>
      <c r="D755" t="s">
        <v>37</v>
      </c>
      <c r="F755">
        <v>92500</v>
      </c>
      <c r="G755">
        <v>93183</v>
      </c>
      <c r="H755">
        <v>100.73837837837839</v>
      </c>
      <c r="I755">
        <v>100.23986486486487</v>
      </c>
      <c r="J755">
        <v>0.49851351351351525</v>
      </c>
    </row>
    <row r="756" spans="1:10" x14ac:dyDescent="0.35">
      <c r="A756">
        <v>1</v>
      </c>
      <c r="B756">
        <v>2017</v>
      </c>
      <c r="C756" t="s">
        <v>19</v>
      </c>
      <c r="D756" t="s">
        <v>42</v>
      </c>
      <c r="F756">
        <v>61500</v>
      </c>
      <c r="G756">
        <v>61857</v>
      </c>
      <c r="H756">
        <v>100.58048780487805</v>
      </c>
      <c r="I756">
        <v>99.214837398373973</v>
      </c>
      <c r="J756">
        <v>1.3656504065040735</v>
      </c>
    </row>
    <row r="757" spans="1:10" x14ac:dyDescent="0.35">
      <c r="A757">
        <v>1</v>
      </c>
      <c r="B757">
        <v>2017</v>
      </c>
      <c r="C757" t="s">
        <v>22</v>
      </c>
      <c r="D757" t="s">
        <v>20</v>
      </c>
      <c r="F757">
        <v>76125</v>
      </c>
      <c r="G757">
        <v>76324</v>
      </c>
      <c r="H757">
        <v>100.26141215106732</v>
      </c>
      <c r="I757">
        <v>100.30311986863711</v>
      </c>
      <c r="J757">
        <v>-4.1707717569792635E-2</v>
      </c>
    </row>
    <row r="758" spans="1:10" x14ac:dyDescent="0.35">
      <c r="A758">
        <v>1</v>
      </c>
      <c r="B758">
        <v>2017</v>
      </c>
      <c r="C758" t="s">
        <v>30</v>
      </c>
      <c r="D758" t="s">
        <v>43</v>
      </c>
      <c r="F758">
        <v>66655</v>
      </c>
      <c r="G758">
        <v>66606</v>
      </c>
      <c r="H758">
        <v>99.926487135248664</v>
      </c>
      <c r="I758">
        <v>100.09920486085065</v>
      </c>
      <c r="J758">
        <v>-0.17271772560198428</v>
      </c>
    </row>
    <row r="759" spans="1:10" x14ac:dyDescent="0.35">
      <c r="A759">
        <v>1</v>
      </c>
      <c r="B759">
        <v>2017</v>
      </c>
      <c r="C759" t="s">
        <v>31</v>
      </c>
      <c r="D759" t="s">
        <v>18</v>
      </c>
      <c r="F759">
        <v>69143</v>
      </c>
      <c r="G759">
        <v>69089</v>
      </c>
      <c r="H759">
        <v>99.921900987807874</v>
      </c>
      <c r="I759">
        <v>94.950681920078665</v>
      </c>
      <c r="J759">
        <v>4.9712190677292085</v>
      </c>
    </row>
    <row r="760" spans="1:10" x14ac:dyDescent="0.35">
      <c r="A760">
        <v>1</v>
      </c>
      <c r="B760">
        <v>2017</v>
      </c>
      <c r="C760" t="s">
        <v>23</v>
      </c>
      <c r="D760" t="s">
        <v>39</v>
      </c>
      <c r="F760">
        <v>67895</v>
      </c>
      <c r="G760">
        <v>67431</v>
      </c>
      <c r="H760">
        <v>99.316591796155834</v>
      </c>
      <c r="I760">
        <v>91.9114599223591</v>
      </c>
      <c r="J760">
        <v>7.4051318737967335</v>
      </c>
    </row>
    <row r="761" spans="1:10" x14ac:dyDescent="0.35">
      <c r="A761">
        <v>1</v>
      </c>
      <c r="B761">
        <v>2017</v>
      </c>
      <c r="C761" t="s">
        <v>10</v>
      </c>
      <c r="D761" t="s">
        <v>9</v>
      </c>
      <c r="F761">
        <v>72220</v>
      </c>
      <c r="G761">
        <v>71710</v>
      </c>
      <c r="H761">
        <v>99.293824425366935</v>
      </c>
      <c r="I761">
        <v>99.383307947936856</v>
      </c>
      <c r="J761">
        <v>-8.9483522569921092E-2</v>
      </c>
    </row>
    <row r="762" spans="1:10" x14ac:dyDescent="0.35">
      <c r="A762">
        <v>1</v>
      </c>
      <c r="B762">
        <v>2017</v>
      </c>
      <c r="C762" t="s">
        <v>26</v>
      </c>
      <c r="D762" t="s">
        <v>21</v>
      </c>
      <c r="F762">
        <v>66829</v>
      </c>
      <c r="G762">
        <v>65878</v>
      </c>
      <c r="H762">
        <v>98.576965090005828</v>
      </c>
      <c r="I762">
        <v>98.576965090005828</v>
      </c>
      <c r="J762">
        <v>0</v>
      </c>
    </row>
    <row r="763" spans="1:10" x14ac:dyDescent="0.35">
      <c r="A763">
        <v>1</v>
      </c>
      <c r="B763">
        <v>2017</v>
      </c>
      <c r="C763" t="s">
        <v>29</v>
      </c>
      <c r="D763" t="s">
        <v>16</v>
      </c>
      <c r="F763">
        <v>71750</v>
      </c>
      <c r="G763">
        <v>70178</v>
      </c>
      <c r="H763">
        <v>97.809059233449474</v>
      </c>
      <c r="I763">
        <v>97.762195121951223</v>
      </c>
      <c r="J763">
        <v>4.6864111498251759E-2</v>
      </c>
    </row>
    <row r="764" spans="1:10" x14ac:dyDescent="0.35">
      <c r="A764">
        <v>1</v>
      </c>
      <c r="B764">
        <v>2017</v>
      </c>
      <c r="C764" t="s">
        <v>41</v>
      </c>
      <c r="D764" t="s">
        <v>27</v>
      </c>
      <c r="F764">
        <v>81441</v>
      </c>
      <c r="G764">
        <v>78381</v>
      </c>
      <c r="H764">
        <v>96.242678749033033</v>
      </c>
      <c r="I764">
        <v>95.888741542957476</v>
      </c>
      <c r="J764">
        <v>0.35393720607555679</v>
      </c>
    </row>
    <row r="765" spans="1:10" x14ac:dyDescent="0.35">
      <c r="A765">
        <v>1</v>
      </c>
      <c r="B765">
        <v>2017</v>
      </c>
      <c r="C765" t="s">
        <v>33</v>
      </c>
      <c r="D765" t="s">
        <v>36</v>
      </c>
      <c r="F765">
        <v>71608</v>
      </c>
      <c r="G765">
        <v>68751</v>
      </c>
      <c r="H765">
        <v>96.010222321528317</v>
      </c>
      <c r="I765">
        <v>93.250754105686511</v>
      </c>
      <c r="J765">
        <v>2.7594682158418067</v>
      </c>
    </row>
    <row r="766" spans="1:10" x14ac:dyDescent="0.35">
      <c r="A766">
        <v>1</v>
      </c>
      <c r="B766">
        <v>2017</v>
      </c>
      <c r="C766" t="s">
        <v>34</v>
      </c>
      <c r="D766" t="s">
        <v>24</v>
      </c>
      <c r="F766">
        <v>82000</v>
      </c>
      <c r="G766">
        <v>78685</v>
      </c>
      <c r="H766">
        <v>95.957317073170728</v>
      </c>
      <c r="I766">
        <v>91.677591463414629</v>
      </c>
      <c r="J766">
        <v>4.2797256097560989</v>
      </c>
    </row>
    <row r="767" spans="1:10" x14ac:dyDescent="0.35">
      <c r="A767">
        <v>1</v>
      </c>
      <c r="B767">
        <v>2017</v>
      </c>
      <c r="C767" t="s">
        <v>32</v>
      </c>
      <c r="D767" t="s">
        <v>28</v>
      </c>
      <c r="F767">
        <v>65000</v>
      </c>
      <c r="G767">
        <v>60957</v>
      </c>
      <c r="H767">
        <v>93.78</v>
      </c>
      <c r="I767">
        <v>98.67307692307692</v>
      </c>
      <c r="J767">
        <v>-4.8930769230769187</v>
      </c>
    </row>
    <row r="768" spans="1:10" x14ac:dyDescent="0.35">
      <c r="A768">
        <v>1</v>
      </c>
      <c r="B768">
        <v>2017</v>
      </c>
      <c r="C768" t="s">
        <v>14</v>
      </c>
      <c r="D768" t="s">
        <v>25</v>
      </c>
      <c r="F768">
        <v>65515</v>
      </c>
      <c r="G768">
        <v>55254</v>
      </c>
      <c r="H768">
        <v>84.337937876822096</v>
      </c>
      <c r="I768">
        <v>81.26707624208197</v>
      </c>
      <c r="J768">
        <v>3.0708616347401261</v>
      </c>
    </row>
    <row r="769" spans="1:10" x14ac:dyDescent="0.35">
      <c r="A769">
        <v>1</v>
      </c>
      <c r="B769">
        <v>2017</v>
      </c>
      <c r="C769" t="s">
        <v>13</v>
      </c>
      <c r="D769" t="s">
        <v>40</v>
      </c>
      <c r="F769">
        <v>93607</v>
      </c>
      <c r="G769">
        <v>60128</v>
      </c>
      <c r="H769">
        <v>64.234512376211185</v>
      </c>
      <c r="I769">
        <v>66.142794571224073</v>
      </c>
      <c r="J769">
        <v>-1.9082821950128874</v>
      </c>
    </row>
    <row r="770" spans="1:10" x14ac:dyDescent="0.35">
      <c r="A770">
        <v>17</v>
      </c>
      <c r="B770">
        <v>2016</v>
      </c>
      <c r="C770" t="s">
        <v>32</v>
      </c>
      <c r="D770" t="s">
        <v>41</v>
      </c>
      <c r="F770">
        <v>65000</v>
      </c>
      <c r="G770">
        <v>66345</v>
      </c>
      <c r="H770">
        <v>102.06923076923078</v>
      </c>
      <c r="I770">
        <v>93.527307692307687</v>
      </c>
      <c r="J770">
        <v>8.5419230769230978</v>
      </c>
    </row>
    <row r="771" spans="1:10" x14ac:dyDescent="0.35">
      <c r="A771">
        <v>17</v>
      </c>
      <c r="B771">
        <v>2016</v>
      </c>
      <c r="C771" t="s">
        <v>35</v>
      </c>
      <c r="D771" t="s">
        <v>26</v>
      </c>
      <c r="F771">
        <v>65326</v>
      </c>
      <c r="G771">
        <v>66163</v>
      </c>
      <c r="H771">
        <v>101.28126626458072</v>
      </c>
      <c r="I771">
        <v>100.28568257661574</v>
      </c>
      <c r="J771">
        <v>0.99558368796498087</v>
      </c>
    </row>
    <row r="772" spans="1:10" x14ac:dyDescent="0.35">
      <c r="A772">
        <v>17</v>
      </c>
      <c r="B772">
        <v>2016</v>
      </c>
      <c r="C772" t="s">
        <v>22</v>
      </c>
      <c r="D772" t="s">
        <v>18</v>
      </c>
      <c r="F772">
        <v>76125</v>
      </c>
      <c r="G772">
        <v>76836</v>
      </c>
      <c r="H772">
        <v>100.93399014778326</v>
      </c>
      <c r="I772">
        <v>100.85270935960591</v>
      </c>
      <c r="J772">
        <v>8.1280788177352292E-2</v>
      </c>
    </row>
    <row r="773" spans="1:10" x14ac:dyDescent="0.35">
      <c r="A773">
        <v>17</v>
      </c>
      <c r="B773">
        <v>2016</v>
      </c>
      <c r="C773" t="s">
        <v>30</v>
      </c>
      <c r="D773" t="s">
        <v>19</v>
      </c>
      <c r="F773">
        <v>66655</v>
      </c>
      <c r="G773">
        <v>66808</v>
      </c>
      <c r="H773">
        <v>100.22954016952967</v>
      </c>
      <c r="I773">
        <v>100.1967219263371</v>
      </c>
      <c r="J773">
        <v>3.2818243192565433E-2</v>
      </c>
    </row>
    <row r="774" spans="1:10" x14ac:dyDescent="0.35">
      <c r="A774">
        <v>17</v>
      </c>
      <c r="B774">
        <v>2016</v>
      </c>
      <c r="C774" t="s">
        <v>24</v>
      </c>
      <c r="D774" t="s">
        <v>38</v>
      </c>
      <c r="F774">
        <v>69596</v>
      </c>
      <c r="G774">
        <v>69596</v>
      </c>
      <c r="H774">
        <v>100</v>
      </c>
      <c r="I774">
        <v>100</v>
      </c>
      <c r="J774">
        <v>0</v>
      </c>
    </row>
    <row r="775" spans="1:10" x14ac:dyDescent="0.35">
      <c r="A775">
        <v>17</v>
      </c>
      <c r="B775">
        <v>2016</v>
      </c>
      <c r="C775" t="s">
        <v>42</v>
      </c>
      <c r="D775" t="s">
        <v>43</v>
      </c>
      <c r="F775">
        <v>71228</v>
      </c>
      <c r="G775">
        <v>70835</v>
      </c>
      <c r="H775">
        <v>99.448250687931719</v>
      </c>
      <c r="I775">
        <v>98.275607907002865</v>
      </c>
      <c r="J775">
        <v>1.1726427809288538</v>
      </c>
    </row>
    <row r="776" spans="1:10" x14ac:dyDescent="0.35">
      <c r="A776">
        <v>17</v>
      </c>
      <c r="B776">
        <v>2016</v>
      </c>
      <c r="C776" t="s">
        <v>29</v>
      </c>
      <c r="D776" t="s">
        <v>27</v>
      </c>
      <c r="F776">
        <v>71750</v>
      </c>
      <c r="G776">
        <v>70178</v>
      </c>
      <c r="H776">
        <v>97.809059233449474</v>
      </c>
      <c r="I776">
        <v>97.809059233449474</v>
      </c>
      <c r="J776">
        <v>0</v>
      </c>
    </row>
    <row r="777" spans="1:10" x14ac:dyDescent="0.35">
      <c r="A777">
        <v>17</v>
      </c>
      <c r="B777">
        <v>2016</v>
      </c>
      <c r="C777" t="s">
        <v>40</v>
      </c>
      <c r="D777" t="s">
        <v>9</v>
      </c>
      <c r="F777">
        <v>67000</v>
      </c>
      <c r="G777">
        <v>65160</v>
      </c>
      <c r="H777">
        <v>97.253731343283576</v>
      </c>
      <c r="I777">
        <v>97.834514925373142</v>
      </c>
      <c r="J777">
        <v>-0.58078358208956615</v>
      </c>
    </row>
    <row r="778" spans="1:10" x14ac:dyDescent="0.35">
      <c r="A778">
        <v>17</v>
      </c>
      <c r="B778">
        <v>2016</v>
      </c>
      <c r="C778" t="s">
        <v>34</v>
      </c>
      <c r="D778" t="s">
        <v>37</v>
      </c>
      <c r="F778">
        <v>82000</v>
      </c>
      <c r="G778">
        <v>79471</v>
      </c>
      <c r="H778">
        <v>96.915853658536591</v>
      </c>
      <c r="I778">
        <v>95.492682926829261</v>
      </c>
      <c r="J778">
        <v>1.4231707317073301</v>
      </c>
    </row>
    <row r="779" spans="1:10" x14ac:dyDescent="0.35">
      <c r="A779">
        <v>17</v>
      </c>
      <c r="B779">
        <v>2016</v>
      </c>
      <c r="C779" t="s">
        <v>36</v>
      </c>
      <c r="D779" t="s">
        <v>33</v>
      </c>
      <c r="F779">
        <v>82500</v>
      </c>
      <c r="G779">
        <v>78160</v>
      </c>
      <c r="H779">
        <v>94.739393939393935</v>
      </c>
      <c r="I779">
        <v>94.739393939393935</v>
      </c>
      <c r="J779">
        <v>0</v>
      </c>
    </row>
    <row r="780" spans="1:10" x14ac:dyDescent="0.35">
      <c r="A780">
        <v>17</v>
      </c>
      <c r="B780">
        <v>2016</v>
      </c>
      <c r="C780" t="s">
        <v>31</v>
      </c>
      <c r="D780" t="s">
        <v>10</v>
      </c>
      <c r="F780">
        <v>69143</v>
      </c>
      <c r="G780">
        <v>65205</v>
      </c>
      <c r="H780">
        <v>94.304557221989214</v>
      </c>
      <c r="I780">
        <v>93.515070216797071</v>
      </c>
      <c r="J780">
        <v>0.78948700519214299</v>
      </c>
    </row>
    <row r="781" spans="1:10" x14ac:dyDescent="0.35">
      <c r="A781">
        <v>17</v>
      </c>
      <c r="B781">
        <v>2016</v>
      </c>
      <c r="C781" t="s">
        <v>15</v>
      </c>
      <c r="D781" t="s">
        <v>16</v>
      </c>
      <c r="F781">
        <v>65890</v>
      </c>
      <c r="G781">
        <v>62037</v>
      </c>
      <c r="H781">
        <v>94.152375170739106</v>
      </c>
      <c r="I781">
        <v>92.009030201851573</v>
      </c>
      <c r="J781">
        <v>2.1433449688875328</v>
      </c>
    </row>
    <row r="782" spans="1:10" x14ac:dyDescent="0.35">
      <c r="A782">
        <v>17</v>
      </c>
      <c r="B782">
        <v>2016</v>
      </c>
      <c r="C782" t="s">
        <v>13</v>
      </c>
      <c r="D782" t="s">
        <v>28</v>
      </c>
      <c r="F782">
        <v>93607</v>
      </c>
      <c r="G782">
        <v>80729</v>
      </c>
      <c r="H782">
        <v>86.242481865672431</v>
      </c>
      <c r="I782">
        <v>88.844584272543727</v>
      </c>
      <c r="J782">
        <v>-2.6021024068712961</v>
      </c>
    </row>
    <row r="783" spans="1:10" x14ac:dyDescent="0.35">
      <c r="A783">
        <v>17</v>
      </c>
      <c r="B783">
        <v>2016</v>
      </c>
      <c r="C783" t="s">
        <v>14</v>
      </c>
      <c r="D783" t="s">
        <v>25</v>
      </c>
      <c r="F783">
        <v>65515</v>
      </c>
      <c r="G783">
        <v>54944</v>
      </c>
      <c r="H783">
        <v>83.864763794550868</v>
      </c>
      <c r="I783">
        <v>96.937914981301986</v>
      </c>
      <c r="J783">
        <v>-13.073151186751119</v>
      </c>
    </row>
    <row r="784" spans="1:10" x14ac:dyDescent="0.35">
      <c r="A784">
        <v>17</v>
      </c>
      <c r="B784">
        <v>2016</v>
      </c>
      <c r="C784" t="s">
        <v>39</v>
      </c>
      <c r="D784" t="s">
        <v>23</v>
      </c>
      <c r="F784">
        <v>68400</v>
      </c>
      <c r="G784">
        <v>55921</v>
      </c>
      <c r="H784">
        <v>81.755847953216374</v>
      </c>
      <c r="I784">
        <v>94.024671052631575</v>
      </c>
      <c r="J784">
        <v>-12.268823099415201</v>
      </c>
    </row>
    <row r="785" spans="1:10" x14ac:dyDescent="0.35">
      <c r="A785">
        <v>17</v>
      </c>
      <c r="B785">
        <v>2016</v>
      </c>
      <c r="C785" t="s">
        <v>20</v>
      </c>
      <c r="D785" t="s">
        <v>21</v>
      </c>
      <c r="F785">
        <v>70561</v>
      </c>
      <c r="G785">
        <v>54915</v>
      </c>
      <c r="H785">
        <v>77.826277972250963</v>
      </c>
      <c r="I785">
        <v>80.816066949164551</v>
      </c>
      <c r="J785">
        <v>-2.9897889769135872</v>
      </c>
    </row>
    <row r="786" spans="1:10" x14ac:dyDescent="0.35">
      <c r="A786">
        <v>16</v>
      </c>
      <c r="B786">
        <v>2016</v>
      </c>
      <c r="C786" t="s">
        <v>38</v>
      </c>
      <c r="D786" t="s">
        <v>32</v>
      </c>
      <c r="F786">
        <v>92500</v>
      </c>
      <c r="G786">
        <v>92885</v>
      </c>
      <c r="H786">
        <v>100.41621621621621</v>
      </c>
      <c r="I786">
        <v>100.04297297297298</v>
      </c>
      <c r="J786">
        <v>0.37324324324323754</v>
      </c>
    </row>
    <row r="787" spans="1:10" x14ac:dyDescent="0.35">
      <c r="A787">
        <v>16</v>
      </c>
      <c r="B787">
        <v>2016</v>
      </c>
      <c r="C787" t="s">
        <v>21</v>
      </c>
      <c r="D787" t="s">
        <v>22</v>
      </c>
      <c r="F787">
        <v>76416</v>
      </c>
      <c r="G787">
        <v>76671</v>
      </c>
      <c r="H787">
        <v>100.33369974874371</v>
      </c>
      <c r="I787">
        <v>95.958961474036855</v>
      </c>
      <c r="J787">
        <v>4.3747382747068571</v>
      </c>
    </row>
    <row r="788" spans="1:10" x14ac:dyDescent="0.35">
      <c r="A788">
        <v>16</v>
      </c>
      <c r="B788">
        <v>2016</v>
      </c>
      <c r="C788" t="s">
        <v>27</v>
      </c>
      <c r="D788" t="s">
        <v>28</v>
      </c>
      <c r="F788">
        <v>69000</v>
      </c>
      <c r="G788">
        <v>69050</v>
      </c>
      <c r="H788">
        <v>100.07246376811594</v>
      </c>
      <c r="I788">
        <v>100.10652173913044</v>
      </c>
      <c r="J788">
        <v>-3.4057971014505029E-2</v>
      </c>
    </row>
    <row r="789" spans="1:10" x14ac:dyDescent="0.35">
      <c r="A789">
        <v>16</v>
      </c>
      <c r="B789">
        <v>2016</v>
      </c>
      <c r="C789" t="s">
        <v>26</v>
      </c>
      <c r="D789" t="s">
        <v>36</v>
      </c>
      <c r="F789">
        <v>66829</v>
      </c>
      <c r="G789">
        <v>66829</v>
      </c>
      <c r="H789">
        <v>100</v>
      </c>
      <c r="I789">
        <v>100</v>
      </c>
      <c r="J789">
        <v>0</v>
      </c>
    </row>
    <row r="790" spans="1:10" x14ac:dyDescent="0.35">
      <c r="A790">
        <v>16</v>
      </c>
      <c r="B790">
        <v>2016</v>
      </c>
      <c r="C790" t="s">
        <v>24</v>
      </c>
      <c r="D790" t="s">
        <v>37</v>
      </c>
      <c r="F790">
        <v>69596</v>
      </c>
      <c r="G790">
        <v>69596</v>
      </c>
      <c r="H790">
        <v>100</v>
      </c>
      <c r="I790">
        <v>100</v>
      </c>
      <c r="J790">
        <v>0</v>
      </c>
    </row>
    <row r="791" spans="1:10" x14ac:dyDescent="0.35">
      <c r="A791">
        <v>16</v>
      </c>
      <c r="B791">
        <v>2016</v>
      </c>
      <c r="C791" t="s">
        <v>43</v>
      </c>
      <c r="D791" t="s">
        <v>15</v>
      </c>
      <c r="F791">
        <v>73208</v>
      </c>
      <c r="G791">
        <v>73177</v>
      </c>
      <c r="H791">
        <v>99.957654901103709</v>
      </c>
      <c r="I791">
        <v>99.865451863184347</v>
      </c>
      <c r="J791">
        <v>9.2203037919361464E-2</v>
      </c>
    </row>
    <row r="792" spans="1:10" x14ac:dyDescent="0.35">
      <c r="A792">
        <v>16</v>
      </c>
      <c r="B792">
        <v>2016</v>
      </c>
      <c r="C792" t="s">
        <v>10</v>
      </c>
      <c r="D792" t="s">
        <v>14</v>
      </c>
      <c r="F792">
        <v>72220</v>
      </c>
      <c r="G792">
        <v>71836</v>
      </c>
      <c r="H792">
        <v>99.468291332040977</v>
      </c>
      <c r="I792">
        <v>99.513119634450291</v>
      </c>
      <c r="J792">
        <v>-4.4828302409314347E-2</v>
      </c>
    </row>
    <row r="793" spans="1:10" x14ac:dyDescent="0.35">
      <c r="A793">
        <v>16</v>
      </c>
      <c r="B793">
        <v>2016</v>
      </c>
      <c r="C793" t="s">
        <v>16</v>
      </c>
      <c r="D793" t="s">
        <v>42</v>
      </c>
      <c r="F793">
        <v>75523</v>
      </c>
      <c r="G793">
        <v>73549</v>
      </c>
      <c r="H793">
        <v>97.386226712392258</v>
      </c>
      <c r="I793">
        <v>97.709141586006908</v>
      </c>
      <c r="J793">
        <v>-0.32291487361464988</v>
      </c>
    </row>
    <row r="794" spans="1:10" x14ac:dyDescent="0.35">
      <c r="A794">
        <v>16</v>
      </c>
      <c r="B794">
        <v>2016</v>
      </c>
      <c r="C794" t="s">
        <v>18</v>
      </c>
      <c r="D794" t="s">
        <v>40</v>
      </c>
      <c r="F794">
        <v>56603</v>
      </c>
      <c r="G794">
        <v>54896</v>
      </c>
      <c r="H794">
        <v>96.984258784870065</v>
      </c>
      <c r="I794">
        <v>101.26693814815468</v>
      </c>
      <c r="J794">
        <v>-4.2826793632846147</v>
      </c>
    </row>
    <row r="795" spans="1:10" x14ac:dyDescent="0.35">
      <c r="A795">
        <v>16</v>
      </c>
      <c r="B795">
        <v>2016</v>
      </c>
      <c r="C795" t="s">
        <v>39</v>
      </c>
      <c r="D795" t="s">
        <v>25</v>
      </c>
      <c r="F795">
        <v>68400</v>
      </c>
      <c r="G795">
        <v>66276</v>
      </c>
      <c r="H795">
        <v>96.89473684210526</v>
      </c>
      <c r="I795">
        <v>94.024671052631575</v>
      </c>
      <c r="J795">
        <v>2.870065789473685</v>
      </c>
    </row>
    <row r="796" spans="1:10" x14ac:dyDescent="0.35">
      <c r="A796">
        <v>16</v>
      </c>
      <c r="B796">
        <v>2016</v>
      </c>
      <c r="C796" t="s">
        <v>41</v>
      </c>
      <c r="D796" t="s">
        <v>30</v>
      </c>
      <c r="F796">
        <v>81441</v>
      </c>
      <c r="G796">
        <v>77856</v>
      </c>
      <c r="H796">
        <v>95.598040299112242</v>
      </c>
      <c r="I796">
        <v>96.039924607998429</v>
      </c>
      <c r="J796">
        <v>-0.44188430888618768</v>
      </c>
    </row>
    <row r="797" spans="1:10" x14ac:dyDescent="0.35">
      <c r="A797">
        <v>16</v>
      </c>
      <c r="B797">
        <v>2016</v>
      </c>
      <c r="C797" t="s">
        <v>19</v>
      </c>
      <c r="D797" t="s">
        <v>34</v>
      </c>
      <c r="F797">
        <v>61500</v>
      </c>
      <c r="G797">
        <v>57953</v>
      </c>
      <c r="H797">
        <v>94.232520325203254</v>
      </c>
      <c r="I797">
        <v>98.160772357723573</v>
      </c>
      <c r="J797">
        <v>-3.9282520325203194</v>
      </c>
    </row>
    <row r="798" spans="1:10" x14ac:dyDescent="0.35">
      <c r="A798">
        <v>16</v>
      </c>
      <c r="B798">
        <v>2016</v>
      </c>
      <c r="C798" t="s">
        <v>33</v>
      </c>
      <c r="D798" t="s">
        <v>35</v>
      </c>
      <c r="F798">
        <v>71608</v>
      </c>
      <c r="G798">
        <v>64690</v>
      </c>
      <c r="H798">
        <v>90.339068260529558</v>
      </c>
      <c r="I798">
        <v>95.672445816109928</v>
      </c>
      <c r="J798">
        <v>-5.3333775555803697</v>
      </c>
    </row>
    <row r="799" spans="1:10" x14ac:dyDescent="0.35">
      <c r="A799">
        <v>16</v>
      </c>
      <c r="B799">
        <v>2016</v>
      </c>
      <c r="C799" t="s">
        <v>13</v>
      </c>
      <c r="D799" t="s">
        <v>29</v>
      </c>
      <c r="F799">
        <v>93607</v>
      </c>
      <c r="G799">
        <v>83656</v>
      </c>
      <c r="H799">
        <v>89.369384768233147</v>
      </c>
      <c r="I799">
        <v>88.844584272543727</v>
      </c>
      <c r="J799">
        <v>0.52480049568941922</v>
      </c>
    </row>
    <row r="800" spans="1:10" x14ac:dyDescent="0.35">
      <c r="A800">
        <v>16</v>
      </c>
      <c r="B800">
        <v>2016</v>
      </c>
      <c r="C800" t="s">
        <v>9</v>
      </c>
      <c r="D800" t="s">
        <v>31</v>
      </c>
      <c r="F800">
        <v>69132</v>
      </c>
      <c r="G800">
        <v>59621</v>
      </c>
      <c r="H800">
        <v>86.242261181507843</v>
      </c>
      <c r="I800">
        <v>93.511687785685353</v>
      </c>
      <c r="J800">
        <v>-7.2694266041775109</v>
      </c>
    </row>
    <row r="801" spans="1:10" x14ac:dyDescent="0.35">
      <c r="A801">
        <v>16</v>
      </c>
      <c r="B801">
        <v>2016</v>
      </c>
      <c r="C801" t="s">
        <v>23</v>
      </c>
      <c r="D801" t="s">
        <v>20</v>
      </c>
      <c r="F801">
        <v>67895</v>
      </c>
      <c r="G801">
        <v>57272</v>
      </c>
      <c r="H801">
        <v>84.353781574490014</v>
      </c>
      <c r="I801">
        <v>94.721444878120636</v>
      </c>
      <c r="J801">
        <v>-10.367663303630621</v>
      </c>
    </row>
    <row r="802" spans="1:10" x14ac:dyDescent="0.35">
      <c r="A802">
        <v>15</v>
      </c>
      <c r="B802">
        <v>2016</v>
      </c>
      <c r="C802" t="s">
        <v>28</v>
      </c>
      <c r="D802" t="s">
        <v>43</v>
      </c>
      <c r="F802">
        <v>63400</v>
      </c>
      <c r="G802">
        <v>65072</v>
      </c>
      <c r="H802">
        <v>102.6372239747634</v>
      </c>
      <c r="I802">
        <v>102.25788643533123</v>
      </c>
      <c r="J802">
        <v>0.37933753943217141</v>
      </c>
    </row>
    <row r="803" spans="1:10" x14ac:dyDescent="0.35">
      <c r="A803">
        <v>15</v>
      </c>
      <c r="B803">
        <v>2016</v>
      </c>
      <c r="C803" t="s">
        <v>22</v>
      </c>
      <c r="D803" t="s">
        <v>26</v>
      </c>
      <c r="F803">
        <v>76125</v>
      </c>
      <c r="G803">
        <v>76893</v>
      </c>
      <c r="H803">
        <v>101.0088669950739</v>
      </c>
      <c r="I803">
        <v>100.85270935960591</v>
      </c>
      <c r="J803">
        <v>0.15615763546799144</v>
      </c>
    </row>
    <row r="804" spans="1:10" x14ac:dyDescent="0.35">
      <c r="A804">
        <v>15</v>
      </c>
      <c r="B804">
        <v>2016</v>
      </c>
      <c r="C804" t="s">
        <v>38</v>
      </c>
      <c r="D804" t="s">
        <v>15</v>
      </c>
      <c r="F804">
        <v>92500</v>
      </c>
      <c r="G804">
        <v>93101</v>
      </c>
      <c r="H804">
        <v>100.64972972972971</v>
      </c>
      <c r="I804">
        <v>100.04297297297298</v>
      </c>
      <c r="J804">
        <v>0.60675675675673801</v>
      </c>
    </row>
    <row r="805" spans="1:10" x14ac:dyDescent="0.35">
      <c r="A805">
        <v>15</v>
      </c>
      <c r="B805">
        <v>2016</v>
      </c>
      <c r="C805" t="s">
        <v>25</v>
      </c>
      <c r="D805" t="s">
        <v>24</v>
      </c>
      <c r="F805">
        <v>71008</v>
      </c>
      <c r="G805">
        <v>71223</v>
      </c>
      <c r="H805">
        <v>100.3027827850383</v>
      </c>
      <c r="I805">
        <v>100.1336117057233</v>
      </c>
      <c r="J805">
        <v>0.16917107931500652</v>
      </c>
    </row>
    <row r="806" spans="1:10" x14ac:dyDescent="0.35">
      <c r="A806">
        <v>15</v>
      </c>
      <c r="B806">
        <v>2016</v>
      </c>
      <c r="C806" t="s">
        <v>30</v>
      </c>
      <c r="D806" t="s">
        <v>40</v>
      </c>
      <c r="F806">
        <v>66655</v>
      </c>
      <c r="G806">
        <v>66820</v>
      </c>
      <c r="H806">
        <v>100.24754332008101</v>
      </c>
      <c r="I806">
        <v>100.1967219263371</v>
      </c>
      <c r="J806">
        <v>5.0821393743902377E-2</v>
      </c>
    </row>
    <row r="807" spans="1:10" x14ac:dyDescent="0.35">
      <c r="A807">
        <v>15</v>
      </c>
      <c r="B807">
        <v>2016</v>
      </c>
      <c r="C807" t="s">
        <v>27</v>
      </c>
      <c r="D807" t="s">
        <v>13</v>
      </c>
      <c r="F807">
        <v>69000</v>
      </c>
      <c r="G807">
        <v>69067</v>
      </c>
      <c r="H807">
        <v>100.09710144927537</v>
      </c>
      <c r="I807">
        <v>100.10652173913044</v>
      </c>
      <c r="J807">
        <v>-9.4202898550719283E-3</v>
      </c>
    </row>
    <row r="808" spans="1:10" x14ac:dyDescent="0.35">
      <c r="A808">
        <v>15</v>
      </c>
      <c r="B808">
        <v>2016</v>
      </c>
      <c r="C808" t="s">
        <v>10</v>
      </c>
      <c r="D808" t="s">
        <v>9</v>
      </c>
      <c r="F808">
        <v>72220</v>
      </c>
      <c r="G808">
        <v>71803</v>
      </c>
      <c r="H808">
        <v>99.422597618388252</v>
      </c>
      <c r="I808">
        <v>99.513119634450291</v>
      </c>
      <c r="J808">
        <v>-9.0522016062038801E-2</v>
      </c>
    </row>
    <row r="809" spans="1:10" x14ac:dyDescent="0.35">
      <c r="A809">
        <v>15</v>
      </c>
      <c r="B809">
        <v>2016</v>
      </c>
      <c r="C809" t="s">
        <v>19</v>
      </c>
      <c r="D809" t="s">
        <v>41</v>
      </c>
      <c r="F809">
        <v>61500</v>
      </c>
      <c r="G809">
        <v>61137</v>
      </c>
      <c r="H809">
        <v>99.409756097560972</v>
      </c>
      <c r="I809">
        <v>98.160772357723573</v>
      </c>
      <c r="J809">
        <v>1.2489837398373993</v>
      </c>
    </row>
    <row r="810" spans="1:10" x14ac:dyDescent="0.35">
      <c r="A810">
        <v>15</v>
      </c>
      <c r="B810">
        <v>2016</v>
      </c>
      <c r="C810" t="s">
        <v>42</v>
      </c>
      <c r="D810" t="s">
        <v>29</v>
      </c>
      <c r="F810">
        <v>71228</v>
      </c>
      <c r="G810">
        <v>70164</v>
      </c>
      <c r="H810">
        <v>98.506205424832928</v>
      </c>
      <c r="I810">
        <v>98.275607907002865</v>
      </c>
      <c r="J810">
        <v>0.23059751783006277</v>
      </c>
    </row>
    <row r="811" spans="1:10" x14ac:dyDescent="0.35">
      <c r="A811">
        <v>15</v>
      </c>
      <c r="B811">
        <v>2016</v>
      </c>
      <c r="C811" t="s">
        <v>20</v>
      </c>
      <c r="D811" t="s">
        <v>18</v>
      </c>
      <c r="F811">
        <v>70561</v>
      </c>
      <c r="G811">
        <v>68352</v>
      </c>
      <c r="H811">
        <v>96.869375434021634</v>
      </c>
      <c r="I811">
        <v>80.816066949164551</v>
      </c>
      <c r="J811">
        <v>16.053308484857084</v>
      </c>
    </row>
    <row r="812" spans="1:10" x14ac:dyDescent="0.35">
      <c r="A812">
        <v>15</v>
      </c>
      <c r="B812">
        <v>2016</v>
      </c>
      <c r="C812" t="s">
        <v>37</v>
      </c>
      <c r="D812" t="s">
        <v>32</v>
      </c>
      <c r="F812">
        <v>82500</v>
      </c>
      <c r="G812">
        <v>79434</v>
      </c>
      <c r="H812">
        <v>96.283636363636361</v>
      </c>
      <c r="I812">
        <v>95.502272727272725</v>
      </c>
      <c r="J812">
        <v>0.78136363636363626</v>
      </c>
    </row>
    <row r="813" spans="1:10" x14ac:dyDescent="0.35">
      <c r="A813">
        <v>15</v>
      </c>
      <c r="B813">
        <v>2016</v>
      </c>
      <c r="C813" t="s">
        <v>14</v>
      </c>
      <c r="D813" t="s">
        <v>39</v>
      </c>
      <c r="F813">
        <v>65515</v>
      </c>
      <c r="G813">
        <v>62096</v>
      </c>
      <c r="H813">
        <v>94.781347782950462</v>
      </c>
      <c r="I813">
        <v>96.937914981301986</v>
      </c>
      <c r="J813">
        <v>-2.1565671983515244</v>
      </c>
    </row>
    <row r="814" spans="1:10" x14ac:dyDescent="0.35">
      <c r="A814">
        <v>15</v>
      </c>
      <c r="B814">
        <v>2016</v>
      </c>
      <c r="C814" t="s">
        <v>36</v>
      </c>
      <c r="D814" t="s">
        <v>35</v>
      </c>
      <c r="F814">
        <v>82500</v>
      </c>
      <c r="G814">
        <v>78160</v>
      </c>
      <c r="H814">
        <v>94.739393939393935</v>
      </c>
      <c r="I814">
        <v>94.739393939393935</v>
      </c>
      <c r="J814">
        <v>0</v>
      </c>
    </row>
    <row r="815" spans="1:10" x14ac:dyDescent="0.35">
      <c r="A815">
        <v>15</v>
      </c>
      <c r="B815">
        <v>2016</v>
      </c>
      <c r="C815" t="s">
        <v>34</v>
      </c>
      <c r="D815" t="s">
        <v>16</v>
      </c>
      <c r="F815">
        <v>82000</v>
      </c>
      <c r="G815">
        <v>76689</v>
      </c>
      <c r="H815">
        <v>93.52317073170731</v>
      </c>
      <c r="I815">
        <v>95.492682926829261</v>
      </c>
      <c r="J815">
        <v>-1.9695121951219505</v>
      </c>
    </row>
    <row r="816" spans="1:10" x14ac:dyDescent="0.35">
      <c r="A816">
        <v>15</v>
      </c>
      <c r="B816">
        <v>2016</v>
      </c>
      <c r="C816" t="s">
        <v>33</v>
      </c>
      <c r="D816" t="s">
        <v>23</v>
      </c>
      <c r="F816">
        <v>71608</v>
      </c>
      <c r="G816">
        <v>66529</v>
      </c>
      <c r="H816">
        <v>92.907217070718346</v>
      </c>
      <c r="I816">
        <v>95.672445816109928</v>
      </c>
      <c r="J816">
        <v>-2.7652287453915818</v>
      </c>
    </row>
    <row r="817" spans="1:10" x14ac:dyDescent="0.35">
      <c r="A817">
        <v>15</v>
      </c>
      <c r="B817">
        <v>2016</v>
      </c>
      <c r="C817" t="s">
        <v>21</v>
      </c>
      <c r="D817" t="s">
        <v>31</v>
      </c>
      <c r="F817">
        <v>76416</v>
      </c>
      <c r="G817">
        <v>68084</v>
      </c>
      <c r="H817">
        <v>89.096524288107204</v>
      </c>
      <c r="I817">
        <v>95.958961474036855</v>
      </c>
      <c r="J817">
        <v>-6.8624371859296502</v>
      </c>
    </row>
    <row r="818" spans="1:10" x14ac:dyDescent="0.35">
      <c r="A818">
        <v>14</v>
      </c>
      <c r="B818">
        <v>2016</v>
      </c>
      <c r="C818" t="s">
        <v>35</v>
      </c>
      <c r="D818" t="s">
        <v>28</v>
      </c>
      <c r="F818">
        <v>65326</v>
      </c>
      <c r="G818">
        <v>65750</v>
      </c>
      <c r="H818">
        <v>100.64905244466216</v>
      </c>
      <c r="I818">
        <v>100.28568257661574</v>
      </c>
      <c r="J818">
        <v>0.36336986804641924</v>
      </c>
    </row>
    <row r="819" spans="1:10" x14ac:dyDescent="0.35">
      <c r="A819">
        <v>14</v>
      </c>
      <c r="B819">
        <v>2016</v>
      </c>
      <c r="C819" t="s">
        <v>26</v>
      </c>
      <c r="D819" t="s">
        <v>25</v>
      </c>
      <c r="F819">
        <v>66829</v>
      </c>
      <c r="G819">
        <v>66829</v>
      </c>
      <c r="H819">
        <v>100</v>
      </c>
      <c r="I819">
        <v>100</v>
      </c>
      <c r="J819">
        <v>0</v>
      </c>
    </row>
    <row r="820" spans="1:10" x14ac:dyDescent="0.35">
      <c r="A820">
        <v>14</v>
      </c>
      <c r="B820">
        <v>2016</v>
      </c>
      <c r="C820" t="s">
        <v>24</v>
      </c>
      <c r="D820" t="s">
        <v>34</v>
      </c>
      <c r="F820">
        <v>69596</v>
      </c>
      <c r="G820">
        <v>69596</v>
      </c>
      <c r="H820">
        <v>100</v>
      </c>
      <c r="I820">
        <v>100</v>
      </c>
      <c r="J820">
        <v>0</v>
      </c>
    </row>
    <row r="821" spans="1:10" x14ac:dyDescent="0.35">
      <c r="A821">
        <v>14</v>
      </c>
      <c r="B821">
        <v>2016</v>
      </c>
      <c r="C821" t="s">
        <v>31</v>
      </c>
      <c r="D821" t="s">
        <v>22</v>
      </c>
      <c r="F821">
        <v>69143</v>
      </c>
      <c r="G821">
        <v>68780</v>
      </c>
      <c r="H821">
        <v>99.475001084708509</v>
      </c>
      <c r="I821">
        <v>93.515070216797071</v>
      </c>
      <c r="J821">
        <v>5.9599308679114387</v>
      </c>
    </row>
    <row r="822" spans="1:10" x14ac:dyDescent="0.35">
      <c r="A822">
        <v>14</v>
      </c>
      <c r="B822">
        <v>2016</v>
      </c>
      <c r="C822" t="s">
        <v>21</v>
      </c>
      <c r="D822" t="s">
        <v>18</v>
      </c>
      <c r="F822">
        <v>76416</v>
      </c>
      <c r="G822">
        <v>75191</v>
      </c>
      <c r="H822">
        <v>98.396932579564492</v>
      </c>
      <c r="I822">
        <v>95.958961474036855</v>
      </c>
      <c r="J822">
        <v>2.4379711055276374</v>
      </c>
    </row>
    <row r="823" spans="1:10" x14ac:dyDescent="0.35">
      <c r="A823">
        <v>14</v>
      </c>
      <c r="B823">
        <v>2016</v>
      </c>
      <c r="C823" t="s">
        <v>37</v>
      </c>
      <c r="D823" t="s">
        <v>38</v>
      </c>
      <c r="F823">
        <v>82500</v>
      </c>
      <c r="G823">
        <v>80874</v>
      </c>
      <c r="H823">
        <v>98.029090909090911</v>
      </c>
      <c r="I823">
        <v>95.502272727272725</v>
      </c>
      <c r="J823">
        <v>2.5268181818181858</v>
      </c>
    </row>
    <row r="824" spans="1:10" x14ac:dyDescent="0.35">
      <c r="A824">
        <v>14</v>
      </c>
      <c r="B824">
        <v>2016</v>
      </c>
      <c r="C824" t="s">
        <v>29</v>
      </c>
      <c r="D824" t="s">
        <v>36</v>
      </c>
      <c r="F824">
        <v>71750</v>
      </c>
      <c r="G824">
        <v>70178</v>
      </c>
      <c r="H824">
        <v>97.809059233449474</v>
      </c>
      <c r="I824">
        <v>97.809059233449474</v>
      </c>
      <c r="J824">
        <v>0</v>
      </c>
    </row>
    <row r="825" spans="1:10" x14ac:dyDescent="0.35">
      <c r="A825">
        <v>14</v>
      </c>
      <c r="B825">
        <v>2016</v>
      </c>
      <c r="C825" t="s">
        <v>16</v>
      </c>
      <c r="D825" t="s">
        <v>20</v>
      </c>
      <c r="F825">
        <v>75523</v>
      </c>
      <c r="G825">
        <v>73856</v>
      </c>
      <c r="H825">
        <v>97.792725394912807</v>
      </c>
      <c r="I825">
        <v>97.709141586006908</v>
      </c>
      <c r="J825">
        <v>8.3583808905899559E-2</v>
      </c>
    </row>
    <row r="826" spans="1:10" x14ac:dyDescent="0.35">
      <c r="A826">
        <v>14</v>
      </c>
      <c r="B826">
        <v>2016</v>
      </c>
      <c r="C826" t="s">
        <v>40</v>
      </c>
      <c r="D826" t="s">
        <v>10</v>
      </c>
      <c r="F826">
        <v>67000</v>
      </c>
      <c r="G826">
        <v>65250</v>
      </c>
      <c r="H826">
        <v>97.388059701492537</v>
      </c>
      <c r="I826">
        <v>97.834514925373142</v>
      </c>
      <c r="J826">
        <v>-0.44645522388060499</v>
      </c>
    </row>
    <row r="827" spans="1:10" x14ac:dyDescent="0.35">
      <c r="A827">
        <v>14</v>
      </c>
      <c r="B827">
        <v>2016</v>
      </c>
      <c r="C827" t="s">
        <v>33</v>
      </c>
      <c r="D827" t="s">
        <v>39</v>
      </c>
      <c r="F827">
        <v>71608</v>
      </c>
      <c r="G827">
        <v>69657</v>
      </c>
      <c r="H827">
        <v>97.275444084459835</v>
      </c>
      <c r="I827">
        <v>95.672445816109928</v>
      </c>
      <c r="J827">
        <v>1.6029982683499071</v>
      </c>
    </row>
    <row r="828" spans="1:10" x14ac:dyDescent="0.35">
      <c r="A828">
        <v>14</v>
      </c>
      <c r="B828">
        <v>2016</v>
      </c>
      <c r="C828" t="s">
        <v>41</v>
      </c>
      <c r="D828" t="s">
        <v>27</v>
      </c>
      <c r="F828">
        <v>81441</v>
      </c>
      <c r="G828">
        <v>78057</v>
      </c>
      <c r="H828">
        <v>95.844844734224779</v>
      </c>
      <c r="I828">
        <v>96.039924607998429</v>
      </c>
      <c r="J828">
        <v>-0.19507987377365055</v>
      </c>
    </row>
    <row r="829" spans="1:10" x14ac:dyDescent="0.35">
      <c r="A829">
        <v>14</v>
      </c>
      <c r="B829">
        <v>2016</v>
      </c>
      <c r="C829" t="s">
        <v>32</v>
      </c>
      <c r="D829" t="s">
        <v>19</v>
      </c>
      <c r="F829">
        <v>65000</v>
      </c>
      <c r="G829">
        <v>61726</v>
      </c>
      <c r="H829">
        <v>94.963076923076926</v>
      </c>
      <c r="I829">
        <v>93.527307692307687</v>
      </c>
      <c r="J829">
        <v>1.4357692307692389</v>
      </c>
    </row>
    <row r="830" spans="1:10" x14ac:dyDescent="0.35">
      <c r="A830">
        <v>14</v>
      </c>
      <c r="B830">
        <v>2016</v>
      </c>
      <c r="C830" t="s">
        <v>15</v>
      </c>
      <c r="D830" t="s">
        <v>43</v>
      </c>
      <c r="F830">
        <v>65890</v>
      </c>
      <c r="G830">
        <v>62140</v>
      </c>
      <c r="H830">
        <v>94.30869631203521</v>
      </c>
      <c r="I830">
        <v>92.009030201851573</v>
      </c>
      <c r="J830">
        <v>2.2996661101836366</v>
      </c>
    </row>
    <row r="831" spans="1:10" x14ac:dyDescent="0.35">
      <c r="A831">
        <v>14</v>
      </c>
      <c r="B831">
        <v>2016</v>
      </c>
      <c r="C831" t="s">
        <v>9</v>
      </c>
      <c r="D831" t="s">
        <v>30</v>
      </c>
      <c r="F831">
        <v>69132</v>
      </c>
      <c r="G831">
        <v>62701</v>
      </c>
      <c r="H831">
        <v>90.697506219984959</v>
      </c>
      <c r="I831">
        <v>93.511687785685353</v>
      </c>
      <c r="J831">
        <v>-2.8141815657003946</v>
      </c>
    </row>
    <row r="832" spans="1:10" x14ac:dyDescent="0.35">
      <c r="A832">
        <v>14</v>
      </c>
      <c r="B832">
        <v>2016</v>
      </c>
      <c r="C832" t="s">
        <v>23</v>
      </c>
      <c r="D832" t="s">
        <v>14</v>
      </c>
      <c r="F832">
        <v>67895</v>
      </c>
      <c r="G832">
        <v>60028</v>
      </c>
      <c r="H832">
        <v>88.41299064732307</v>
      </c>
      <c r="I832">
        <v>94.721444878120636</v>
      </c>
      <c r="J832">
        <v>-6.3084542307975653</v>
      </c>
    </row>
    <row r="833" spans="1:10" x14ac:dyDescent="0.35">
      <c r="A833">
        <v>14</v>
      </c>
      <c r="B833">
        <v>2016</v>
      </c>
      <c r="C833" t="s">
        <v>13</v>
      </c>
      <c r="D833" t="s">
        <v>42</v>
      </c>
      <c r="F833">
        <v>93607</v>
      </c>
      <c r="G833">
        <v>82495</v>
      </c>
      <c r="H833">
        <v>88.129092909718281</v>
      </c>
      <c r="I833">
        <v>88.844584272543727</v>
      </c>
      <c r="J833">
        <v>-0.71549136282544623</v>
      </c>
    </row>
    <row r="834" spans="1:10" x14ac:dyDescent="0.35">
      <c r="A834">
        <v>13</v>
      </c>
      <c r="B834">
        <v>2016</v>
      </c>
      <c r="C834" t="s">
        <v>28</v>
      </c>
      <c r="D834" t="s">
        <v>34</v>
      </c>
      <c r="F834">
        <v>63400</v>
      </c>
      <c r="G834">
        <v>64939</v>
      </c>
      <c r="H834">
        <v>102.42744479495268</v>
      </c>
      <c r="I834">
        <v>102.25788643533123</v>
      </c>
      <c r="J834">
        <v>0.16955835962144761</v>
      </c>
    </row>
    <row r="835" spans="1:10" x14ac:dyDescent="0.35">
      <c r="A835">
        <v>13</v>
      </c>
      <c r="B835">
        <v>2016</v>
      </c>
      <c r="C835" t="s">
        <v>30</v>
      </c>
      <c r="D835" t="s">
        <v>38</v>
      </c>
      <c r="F835">
        <v>66655</v>
      </c>
      <c r="G835">
        <v>66860</v>
      </c>
      <c r="H835">
        <v>100.30755382191883</v>
      </c>
      <c r="I835">
        <v>100.1967219263371</v>
      </c>
      <c r="J835">
        <v>0.11083189558172535</v>
      </c>
    </row>
    <row r="836" spans="1:10" x14ac:dyDescent="0.35">
      <c r="A836">
        <v>13</v>
      </c>
      <c r="B836">
        <v>2016</v>
      </c>
      <c r="C836" t="s">
        <v>27</v>
      </c>
      <c r="D836" t="s">
        <v>16</v>
      </c>
      <c r="F836">
        <v>69000</v>
      </c>
      <c r="G836">
        <v>69104</v>
      </c>
      <c r="H836">
        <v>100.15072463768115</v>
      </c>
      <c r="I836">
        <v>100.10652173913044</v>
      </c>
      <c r="J836">
        <v>4.4202898550707914E-2</v>
      </c>
    </row>
    <row r="837" spans="1:10" x14ac:dyDescent="0.35">
      <c r="A837">
        <v>13</v>
      </c>
      <c r="B837">
        <v>2016</v>
      </c>
      <c r="C837" t="s">
        <v>26</v>
      </c>
      <c r="D837" t="s">
        <v>13</v>
      </c>
      <c r="F837">
        <v>66829</v>
      </c>
      <c r="G837">
        <v>66829</v>
      </c>
      <c r="H837">
        <v>100</v>
      </c>
      <c r="I837">
        <v>100</v>
      </c>
      <c r="J837">
        <v>0</v>
      </c>
    </row>
    <row r="838" spans="1:10" x14ac:dyDescent="0.35">
      <c r="A838">
        <v>13</v>
      </c>
      <c r="B838">
        <v>2016</v>
      </c>
      <c r="C838" t="s">
        <v>43</v>
      </c>
      <c r="D838" t="s">
        <v>32</v>
      </c>
      <c r="F838">
        <v>73208</v>
      </c>
      <c r="G838">
        <v>73137</v>
      </c>
      <c r="H838">
        <v>99.903016063818157</v>
      </c>
      <c r="I838">
        <v>99.865451863184347</v>
      </c>
      <c r="J838">
        <v>3.7564200633809719E-2</v>
      </c>
    </row>
    <row r="839" spans="1:10" x14ac:dyDescent="0.35">
      <c r="A839">
        <v>13</v>
      </c>
      <c r="B839">
        <v>2016</v>
      </c>
      <c r="C839" t="s">
        <v>25</v>
      </c>
      <c r="D839" t="s">
        <v>35</v>
      </c>
      <c r="F839">
        <v>71008</v>
      </c>
      <c r="G839">
        <v>70916</v>
      </c>
      <c r="H839">
        <v>99.870437133844064</v>
      </c>
      <c r="I839">
        <v>100.1336117057233</v>
      </c>
      <c r="J839">
        <v>-0.2631745718792331</v>
      </c>
    </row>
    <row r="840" spans="1:10" x14ac:dyDescent="0.35">
      <c r="A840">
        <v>13</v>
      </c>
      <c r="B840">
        <v>2016</v>
      </c>
      <c r="C840" t="s">
        <v>42</v>
      </c>
      <c r="D840" t="s">
        <v>21</v>
      </c>
      <c r="F840">
        <v>71228</v>
      </c>
      <c r="G840">
        <v>69879</v>
      </c>
      <c r="H840">
        <v>98.106081877913169</v>
      </c>
      <c r="I840">
        <v>98.275607907002865</v>
      </c>
      <c r="J840">
        <v>-0.16952602908969538</v>
      </c>
    </row>
    <row r="841" spans="1:10" x14ac:dyDescent="0.35">
      <c r="A841">
        <v>13</v>
      </c>
      <c r="B841">
        <v>2016</v>
      </c>
      <c r="C841" t="s">
        <v>19</v>
      </c>
      <c r="D841" t="s">
        <v>29</v>
      </c>
      <c r="F841">
        <v>61500</v>
      </c>
      <c r="G841">
        <v>59782</v>
      </c>
      <c r="H841">
        <v>97.206504065040662</v>
      </c>
      <c r="I841">
        <v>98.160772357723573</v>
      </c>
      <c r="J841">
        <v>-0.95426829268291158</v>
      </c>
    </row>
    <row r="842" spans="1:10" x14ac:dyDescent="0.35">
      <c r="A842">
        <v>13</v>
      </c>
      <c r="B842">
        <v>2016</v>
      </c>
      <c r="C842" t="s">
        <v>18</v>
      </c>
      <c r="D842" t="s">
        <v>33</v>
      </c>
      <c r="F842">
        <v>56603</v>
      </c>
      <c r="G842">
        <v>54759</v>
      </c>
      <c r="H842">
        <v>96.742222143702634</v>
      </c>
      <c r="I842">
        <v>101.26693814815468</v>
      </c>
      <c r="J842">
        <v>-4.5247160044520456</v>
      </c>
    </row>
    <row r="843" spans="1:10" x14ac:dyDescent="0.35">
      <c r="A843">
        <v>13</v>
      </c>
      <c r="B843">
        <v>2016</v>
      </c>
      <c r="C843" t="s">
        <v>39</v>
      </c>
      <c r="D843" t="s">
        <v>37</v>
      </c>
      <c r="F843">
        <v>68400</v>
      </c>
      <c r="G843">
        <v>65825</v>
      </c>
      <c r="H843">
        <v>96.235380116959064</v>
      </c>
      <c r="I843">
        <v>94.024671052631575</v>
      </c>
      <c r="J843">
        <v>2.2107090643274887</v>
      </c>
    </row>
    <row r="844" spans="1:10" x14ac:dyDescent="0.35">
      <c r="A844">
        <v>13</v>
      </c>
      <c r="B844">
        <v>2016</v>
      </c>
      <c r="C844" t="s">
        <v>41</v>
      </c>
      <c r="D844" t="s">
        <v>10</v>
      </c>
      <c r="F844">
        <v>81441</v>
      </c>
      <c r="G844">
        <v>77867</v>
      </c>
      <c r="H844">
        <v>95.611547009491531</v>
      </c>
      <c r="I844">
        <v>96.039924607998429</v>
      </c>
      <c r="J844">
        <v>-0.42837759850689849</v>
      </c>
    </row>
    <row r="845" spans="1:10" x14ac:dyDescent="0.35">
      <c r="A845">
        <v>13</v>
      </c>
      <c r="B845">
        <v>2016</v>
      </c>
      <c r="C845" t="s">
        <v>36</v>
      </c>
      <c r="D845" t="s">
        <v>40</v>
      </c>
      <c r="F845">
        <v>82500</v>
      </c>
      <c r="G845">
        <v>78160</v>
      </c>
      <c r="H845">
        <v>94.739393939393935</v>
      </c>
      <c r="I845">
        <v>94.739393939393935</v>
      </c>
      <c r="J845">
        <v>0</v>
      </c>
    </row>
    <row r="846" spans="1:10" x14ac:dyDescent="0.35">
      <c r="A846">
        <v>13</v>
      </c>
      <c r="B846">
        <v>2016</v>
      </c>
      <c r="C846" t="s">
        <v>9</v>
      </c>
      <c r="D846" t="s">
        <v>22</v>
      </c>
      <c r="F846">
        <v>69132</v>
      </c>
      <c r="G846">
        <v>63075</v>
      </c>
      <c r="H846">
        <v>91.238500260371453</v>
      </c>
      <c r="I846">
        <v>93.511687785685353</v>
      </c>
      <c r="J846">
        <v>-2.2731875253139009</v>
      </c>
    </row>
    <row r="847" spans="1:10" x14ac:dyDescent="0.35">
      <c r="A847">
        <v>13</v>
      </c>
      <c r="B847">
        <v>2016</v>
      </c>
      <c r="C847" t="s">
        <v>14</v>
      </c>
      <c r="D847" t="s">
        <v>24</v>
      </c>
      <c r="F847">
        <v>65515</v>
      </c>
      <c r="G847">
        <v>55456</v>
      </c>
      <c r="H847">
        <v>84.646264214302064</v>
      </c>
      <c r="I847">
        <v>96.937914981301986</v>
      </c>
      <c r="J847">
        <v>-12.291650766999922</v>
      </c>
    </row>
    <row r="848" spans="1:10" x14ac:dyDescent="0.35">
      <c r="A848">
        <v>13</v>
      </c>
      <c r="B848">
        <v>2016</v>
      </c>
      <c r="C848" t="s">
        <v>20</v>
      </c>
      <c r="D848" t="s">
        <v>15</v>
      </c>
      <c r="F848">
        <v>70561</v>
      </c>
      <c r="G848">
        <v>53832</v>
      </c>
      <c r="H848">
        <v>76.29143577897139</v>
      </c>
      <c r="I848">
        <v>80.816066949164551</v>
      </c>
      <c r="J848">
        <v>-4.5246311701931603</v>
      </c>
    </row>
    <row r="849" spans="1:10" x14ac:dyDescent="0.35">
      <c r="A849">
        <v>12</v>
      </c>
      <c r="B849">
        <v>2016</v>
      </c>
      <c r="C849" t="s">
        <v>22</v>
      </c>
      <c r="D849" t="s">
        <v>21</v>
      </c>
      <c r="F849">
        <v>76125</v>
      </c>
      <c r="G849">
        <v>76819</v>
      </c>
      <c r="H849">
        <v>100.91165845648604</v>
      </c>
      <c r="I849">
        <v>100.85270935960591</v>
      </c>
      <c r="J849">
        <v>5.8949096880127172E-2</v>
      </c>
    </row>
    <row r="850" spans="1:10" x14ac:dyDescent="0.35">
      <c r="A850">
        <v>12</v>
      </c>
      <c r="B850">
        <v>2016</v>
      </c>
      <c r="C850" t="s">
        <v>35</v>
      </c>
      <c r="D850" t="s">
        <v>29</v>
      </c>
      <c r="F850">
        <v>65326</v>
      </c>
      <c r="G850">
        <v>65856</v>
      </c>
      <c r="H850">
        <v>100.81131555582769</v>
      </c>
      <c r="I850">
        <v>100.28568257661574</v>
      </c>
      <c r="J850">
        <v>0.52563297921194874</v>
      </c>
    </row>
    <row r="851" spans="1:10" x14ac:dyDescent="0.35">
      <c r="A851">
        <v>12</v>
      </c>
      <c r="B851">
        <v>2016</v>
      </c>
      <c r="C851" t="s">
        <v>38</v>
      </c>
      <c r="D851" t="s">
        <v>34</v>
      </c>
      <c r="F851">
        <v>92500</v>
      </c>
      <c r="G851">
        <v>93099</v>
      </c>
      <c r="H851">
        <v>100.64756756756756</v>
      </c>
      <c r="I851">
        <v>100.04297297297298</v>
      </c>
      <c r="J851">
        <v>0.60459459459458742</v>
      </c>
    </row>
    <row r="852" spans="1:10" x14ac:dyDescent="0.35">
      <c r="A852">
        <v>12</v>
      </c>
      <c r="B852">
        <v>2016</v>
      </c>
      <c r="C852" t="s">
        <v>24</v>
      </c>
      <c r="D852" t="s">
        <v>41</v>
      </c>
      <c r="F852">
        <v>69596</v>
      </c>
      <c r="G852">
        <v>69596</v>
      </c>
      <c r="H852">
        <v>100</v>
      </c>
      <c r="I852">
        <v>100</v>
      </c>
      <c r="J852">
        <v>0</v>
      </c>
    </row>
    <row r="853" spans="1:10" x14ac:dyDescent="0.35">
      <c r="A853">
        <v>12</v>
      </c>
      <c r="B853">
        <v>2016</v>
      </c>
      <c r="C853" t="s">
        <v>25</v>
      </c>
      <c r="D853" t="s">
        <v>14</v>
      </c>
      <c r="F853">
        <v>71008</v>
      </c>
      <c r="G853">
        <v>70903</v>
      </c>
      <c r="H853">
        <v>99.852129337539424</v>
      </c>
      <c r="I853">
        <v>100.1336117057233</v>
      </c>
      <c r="J853">
        <v>-0.28148236818387318</v>
      </c>
    </row>
    <row r="854" spans="1:10" x14ac:dyDescent="0.35">
      <c r="A854">
        <v>12</v>
      </c>
      <c r="B854">
        <v>2016</v>
      </c>
      <c r="C854" t="s">
        <v>43</v>
      </c>
      <c r="D854" t="s">
        <v>13</v>
      </c>
      <c r="F854">
        <v>73208</v>
      </c>
      <c r="G854">
        <v>73067</v>
      </c>
      <c r="H854">
        <v>99.80739809856847</v>
      </c>
      <c r="I854">
        <v>99.865451863184347</v>
      </c>
      <c r="J854">
        <v>-5.8053764615877412E-2</v>
      </c>
    </row>
    <row r="855" spans="1:10" x14ac:dyDescent="0.35">
      <c r="A855">
        <v>12</v>
      </c>
      <c r="B855">
        <v>2016</v>
      </c>
      <c r="C855" t="s">
        <v>10</v>
      </c>
      <c r="D855" t="s">
        <v>20</v>
      </c>
      <c r="F855">
        <v>72220</v>
      </c>
      <c r="G855">
        <v>71897</v>
      </c>
      <c r="H855">
        <v>99.55275546939906</v>
      </c>
      <c r="I855">
        <v>99.513119634450291</v>
      </c>
      <c r="J855">
        <v>3.9635834948768434E-2</v>
      </c>
    </row>
    <row r="856" spans="1:10" x14ac:dyDescent="0.35">
      <c r="A856">
        <v>12</v>
      </c>
      <c r="B856">
        <v>2016</v>
      </c>
      <c r="C856" t="s">
        <v>40</v>
      </c>
      <c r="D856" t="s">
        <v>39</v>
      </c>
      <c r="F856">
        <v>67000</v>
      </c>
      <c r="G856">
        <v>66583</v>
      </c>
      <c r="H856">
        <v>99.377611940298507</v>
      </c>
      <c r="I856">
        <v>97.834514925373142</v>
      </c>
      <c r="J856">
        <v>1.5430970149253653</v>
      </c>
    </row>
    <row r="857" spans="1:10" x14ac:dyDescent="0.35">
      <c r="A857">
        <v>12</v>
      </c>
      <c r="B857">
        <v>2016</v>
      </c>
      <c r="C857" t="s">
        <v>32</v>
      </c>
      <c r="D857" t="s">
        <v>30</v>
      </c>
      <c r="F857">
        <v>65000</v>
      </c>
      <c r="G857">
        <v>63793</v>
      </c>
      <c r="H857">
        <v>98.143076923076919</v>
      </c>
      <c r="I857">
        <v>93.527307692307687</v>
      </c>
      <c r="J857">
        <v>4.6157692307692315</v>
      </c>
    </row>
    <row r="858" spans="1:10" x14ac:dyDescent="0.35">
      <c r="A858">
        <v>12</v>
      </c>
      <c r="B858">
        <v>2016</v>
      </c>
      <c r="C858" t="s">
        <v>42</v>
      </c>
      <c r="D858" t="s">
        <v>28</v>
      </c>
      <c r="F858">
        <v>71228</v>
      </c>
      <c r="G858">
        <v>69233</v>
      </c>
      <c r="H858">
        <v>97.19913517156175</v>
      </c>
      <c r="I858">
        <v>98.275607907002865</v>
      </c>
      <c r="J858">
        <v>-1.076472735441115</v>
      </c>
    </row>
    <row r="859" spans="1:10" x14ac:dyDescent="0.35">
      <c r="A859">
        <v>12</v>
      </c>
      <c r="B859">
        <v>2016</v>
      </c>
      <c r="C859" t="s">
        <v>18</v>
      </c>
      <c r="D859" t="s">
        <v>16</v>
      </c>
      <c r="F859">
        <v>56603</v>
      </c>
      <c r="G859">
        <v>54909</v>
      </c>
      <c r="H859">
        <v>97.007225765418795</v>
      </c>
      <c r="I859">
        <v>101.26693814815468</v>
      </c>
      <c r="J859">
        <v>-4.2597123827358843</v>
      </c>
    </row>
    <row r="860" spans="1:10" x14ac:dyDescent="0.35">
      <c r="A860">
        <v>12</v>
      </c>
      <c r="B860">
        <v>2016</v>
      </c>
      <c r="C860" t="s">
        <v>19</v>
      </c>
      <c r="D860" t="s">
        <v>31</v>
      </c>
      <c r="F860">
        <v>61500</v>
      </c>
      <c r="G860">
        <v>59494</v>
      </c>
      <c r="H860">
        <v>96.738211382113832</v>
      </c>
      <c r="I860">
        <v>98.160772357723573</v>
      </c>
      <c r="J860">
        <v>-1.4225609756097413</v>
      </c>
    </row>
    <row r="861" spans="1:10" x14ac:dyDescent="0.35">
      <c r="A861">
        <v>12</v>
      </c>
      <c r="B861">
        <v>2016</v>
      </c>
      <c r="C861" t="s">
        <v>15</v>
      </c>
      <c r="D861" t="s">
        <v>27</v>
      </c>
      <c r="F861">
        <v>65890</v>
      </c>
      <c r="G861">
        <v>63674</v>
      </c>
      <c r="H861">
        <v>96.636818940658671</v>
      </c>
      <c r="I861">
        <v>92.009030201851573</v>
      </c>
      <c r="J861">
        <v>4.627788738807098</v>
      </c>
    </row>
    <row r="862" spans="1:10" x14ac:dyDescent="0.35">
      <c r="A862">
        <v>12</v>
      </c>
      <c r="B862">
        <v>2016</v>
      </c>
      <c r="C862" t="s">
        <v>33</v>
      </c>
      <c r="D862" t="s">
        <v>9</v>
      </c>
      <c r="F862">
        <v>71608</v>
      </c>
      <c r="G862">
        <v>67849</v>
      </c>
      <c r="H862">
        <v>94.750586526645066</v>
      </c>
      <c r="I862">
        <v>95.672445816109928</v>
      </c>
      <c r="J862">
        <v>-0.92185928946486229</v>
      </c>
    </row>
    <row r="863" spans="1:10" x14ac:dyDescent="0.35">
      <c r="A863">
        <v>12</v>
      </c>
      <c r="B863">
        <v>2016</v>
      </c>
      <c r="C863" t="s">
        <v>36</v>
      </c>
      <c r="D863" t="s">
        <v>26</v>
      </c>
      <c r="F863">
        <v>82500</v>
      </c>
      <c r="G863">
        <v>78160</v>
      </c>
      <c r="H863">
        <v>94.739393939393935</v>
      </c>
      <c r="I863">
        <v>94.739393939393935</v>
      </c>
      <c r="J863">
        <v>0</v>
      </c>
    </row>
    <row r="864" spans="1:10" x14ac:dyDescent="0.35">
      <c r="A864">
        <v>12</v>
      </c>
      <c r="B864">
        <v>2016</v>
      </c>
      <c r="C864" t="s">
        <v>23</v>
      </c>
      <c r="D864" t="s">
        <v>37</v>
      </c>
      <c r="F864">
        <v>67895</v>
      </c>
      <c r="G864">
        <v>60034</v>
      </c>
      <c r="H864">
        <v>88.421827822372776</v>
      </c>
      <c r="I864">
        <v>94.721444878120636</v>
      </c>
      <c r="J864">
        <v>-6.2996170557478592</v>
      </c>
    </row>
    <row r="865" spans="1:10" x14ac:dyDescent="0.35">
      <c r="A865">
        <v>11</v>
      </c>
      <c r="B865">
        <v>2016</v>
      </c>
      <c r="C865" t="s">
        <v>18</v>
      </c>
      <c r="D865" t="s">
        <v>10</v>
      </c>
      <c r="E865" t="s">
        <v>11</v>
      </c>
      <c r="F865">
        <v>56603</v>
      </c>
      <c r="G865">
        <v>76473</v>
      </c>
      <c r="H865">
        <v>135.10414642333447</v>
      </c>
      <c r="I865">
        <v>101.26693814815468</v>
      </c>
      <c r="J865">
        <v>33.83720827517979</v>
      </c>
    </row>
    <row r="866" spans="1:10" x14ac:dyDescent="0.35">
      <c r="A866">
        <v>11</v>
      </c>
      <c r="B866">
        <v>2016</v>
      </c>
      <c r="C866" t="s">
        <v>38</v>
      </c>
      <c r="D866" t="s">
        <v>25</v>
      </c>
      <c r="F866">
        <v>92500</v>
      </c>
      <c r="G866">
        <v>93056</v>
      </c>
      <c r="H866">
        <v>100.60108108108108</v>
      </c>
      <c r="I866">
        <v>100.04297297297298</v>
      </c>
      <c r="J866">
        <v>0.55810810810810096</v>
      </c>
    </row>
    <row r="867" spans="1:10" x14ac:dyDescent="0.35">
      <c r="A867">
        <v>11</v>
      </c>
      <c r="B867">
        <v>2016</v>
      </c>
      <c r="C867" t="s">
        <v>27</v>
      </c>
      <c r="D867" t="s">
        <v>24</v>
      </c>
      <c r="F867">
        <v>69000</v>
      </c>
      <c r="G867">
        <v>69190</v>
      </c>
      <c r="H867">
        <v>100.27536231884058</v>
      </c>
      <c r="I867">
        <v>100.10652173913044</v>
      </c>
      <c r="J867">
        <v>0.16884057971013533</v>
      </c>
    </row>
    <row r="868" spans="1:10" x14ac:dyDescent="0.35">
      <c r="A868">
        <v>11</v>
      </c>
      <c r="B868">
        <v>2016</v>
      </c>
      <c r="C868" t="s">
        <v>30</v>
      </c>
      <c r="D868" t="s">
        <v>28</v>
      </c>
      <c r="F868">
        <v>66655</v>
      </c>
      <c r="G868">
        <v>66808</v>
      </c>
      <c r="H868">
        <v>100.22954016952967</v>
      </c>
      <c r="I868">
        <v>100.1967219263371</v>
      </c>
      <c r="J868">
        <v>3.2818243192565433E-2</v>
      </c>
    </row>
    <row r="869" spans="1:10" x14ac:dyDescent="0.35">
      <c r="A869">
        <v>11</v>
      </c>
      <c r="B869">
        <v>2016</v>
      </c>
      <c r="C869" t="s">
        <v>23</v>
      </c>
      <c r="D869" t="s">
        <v>39</v>
      </c>
      <c r="F869">
        <v>67895</v>
      </c>
      <c r="G869">
        <v>67431</v>
      </c>
      <c r="H869">
        <v>99.316591796155834</v>
      </c>
      <c r="I869">
        <v>94.721444878120636</v>
      </c>
      <c r="J869">
        <v>4.5951469180351978</v>
      </c>
    </row>
    <row r="870" spans="1:10" x14ac:dyDescent="0.35">
      <c r="A870">
        <v>11</v>
      </c>
      <c r="B870">
        <v>2016</v>
      </c>
      <c r="C870" t="s">
        <v>29</v>
      </c>
      <c r="D870" t="s">
        <v>26</v>
      </c>
      <c r="F870">
        <v>71750</v>
      </c>
      <c r="G870">
        <v>70178</v>
      </c>
      <c r="H870">
        <v>97.809059233449474</v>
      </c>
      <c r="I870">
        <v>97.809059233449474</v>
      </c>
      <c r="J870">
        <v>0</v>
      </c>
    </row>
    <row r="871" spans="1:10" x14ac:dyDescent="0.35">
      <c r="A871">
        <v>11</v>
      </c>
      <c r="B871">
        <v>2016</v>
      </c>
      <c r="C871" t="s">
        <v>40</v>
      </c>
      <c r="D871" t="s">
        <v>31</v>
      </c>
      <c r="F871">
        <v>67000</v>
      </c>
      <c r="G871">
        <v>65048</v>
      </c>
      <c r="H871">
        <v>97.086567164179101</v>
      </c>
      <c r="I871">
        <v>97.834514925373142</v>
      </c>
      <c r="J871">
        <v>-0.74794776119404105</v>
      </c>
    </row>
    <row r="872" spans="1:10" x14ac:dyDescent="0.35">
      <c r="A872">
        <v>11</v>
      </c>
      <c r="B872">
        <v>2016</v>
      </c>
      <c r="C872" t="s">
        <v>16</v>
      </c>
      <c r="D872" t="s">
        <v>43</v>
      </c>
      <c r="F872">
        <v>75523</v>
      </c>
      <c r="G872">
        <v>73288</v>
      </c>
      <c r="H872">
        <v>97.040636627252624</v>
      </c>
      <c r="I872">
        <v>97.709141586006908</v>
      </c>
      <c r="J872">
        <v>-0.66850495875428351</v>
      </c>
    </row>
    <row r="873" spans="1:10" x14ac:dyDescent="0.35">
      <c r="A873">
        <v>11</v>
      </c>
      <c r="B873">
        <v>2016</v>
      </c>
      <c r="C873" t="s">
        <v>37</v>
      </c>
      <c r="D873" t="s">
        <v>19</v>
      </c>
      <c r="F873">
        <v>82500</v>
      </c>
      <c r="G873">
        <v>78898</v>
      </c>
      <c r="H873">
        <v>95.6339393939394</v>
      </c>
      <c r="I873">
        <v>95.502272727272725</v>
      </c>
      <c r="J873">
        <v>0.13166666666667481</v>
      </c>
    </row>
    <row r="874" spans="1:10" x14ac:dyDescent="0.35">
      <c r="A874">
        <v>11</v>
      </c>
      <c r="B874">
        <v>2016</v>
      </c>
      <c r="C874" t="s">
        <v>32</v>
      </c>
      <c r="D874" t="s">
        <v>9</v>
      </c>
      <c r="F874">
        <v>65000</v>
      </c>
      <c r="G874">
        <v>61486</v>
      </c>
      <c r="H874">
        <v>94.593846153846144</v>
      </c>
      <c r="I874">
        <v>93.527307692307687</v>
      </c>
      <c r="J874">
        <v>1.0665384615384568</v>
      </c>
    </row>
    <row r="875" spans="1:10" x14ac:dyDescent="0.35">
      <c r="A875">
        <v>11</v>
      </c>
      <c r="B875">
        <v>2016</v>
      </c>
      <c r="C875" t="s">
        <v>21</v>
      </c>
      <c r="D875" t="s">
        <v>15</v>
      </c>
      <c r="F875">
        <v>76416</v>
      </c>
      <c r="G875">
        <v>72277</v>
      </c>
      <c r="H875">
        <v>94.583595058626472</v>
      </c>
      <c r="I875">
        <v>95.958961474036855</v>
      </c>
      <c r="J875">
        <v>-1.3753664154103831</v>
      </c>
    </row>
    <row r="876" spans="1:10" x14ac:dyDescent="0.35">
      <c r="A876">
        <v>11</v>
      </c>
      <c r="B876">
        <v>2016</v>
      </c>
      <c r="C876" t="s">
        <v>34</v>
      </c>
      <c r="D876" t="s">
        <v>41</v>
      </c>
      <c r="F876">
        <v>82000</v>
      </c>
      <c r="G876">
        <v>77137</v>
      </c>
      <c r="H876">
        <v>94.069512195121945</v>
      </c>
      <c r="I876">
        <v>95.492682926829261</v>
      </c>
      <c r="J876">
        <v>-1.4231707317073159</v>
      </c>
    </row>
    <row r="877" spans="1:10" x14ac:dyDescent="0.35">
      <c r="A877">
        <v>11</v>
      </c>
      <c r="B877">
        <v>2016</v>
      </c>
      <c r="C877" t="s">
        <v>14</v>
      </c>
      <c r="D877" t="s">
        <v>33</v>
      </c>
      <c r="F877">
        <v>65515</v>
      </c>
      <c r="G877">
        <v>61356</v>
      </c>
      <c r="H877">
        <v>93.651835457528804</v>
      </c>
      <c r="I877">
        <v>96.937914981301986</v>
      </c>
      <c r="J877">
        <v>-3.2860795237731821</v>
      </c>
    </row>
    <row r="878" spans="1:10" x14ac:dyDescent="0.35">
      <c r="A878">
        <v>11</v>
      </c>
      <c r="B878">
        <v>2016</v>
      </c>
      <c r="C878" t="s">
        <v>13</v>
      </c>
      <c r="D878" t="s">
        <v>35</v>
      </c>
      <c r="F878">
        <v>93607</v>
      </c>
      <c r="G878">
        <v>83483</v>
      </c>
      <c r="H878">
        <v>89.184569530056507</v>
      </c>
      <c r="I878">
        <v>88.844584272543727</v>
      </c>
      <c r="J878">
        <v>0.33998525751277953</v>
      </c>
    </row>
    <row r="879" spans="1:10" x14ac:dyDescent="0.35">
      <c r="A879">
        <v>10</v>
      </c>
      <c r="B879">
        <v>2016</v>
      </c>
      <c r="C879" t="s">
        <v>28</v>
      </c>
      <c r="D879" t="s">
        <v>29</v>
      </c>
      <c r="F879">
        <v>63400</v>
      </c>
      <c r="G879">
        <v>65127</v>
      </c>
      <c r="H879">
        <v>102.72397476340693</v>
      </c>
      <c r="I879">
        <v>102.25788643533123</v>
      </c>
      <c r="J879">
        <v>0.46608832807569911</v>
      </c>
    </row>
    <row r="880" spans="1:10" x14ac:dyDescent="0.35">
      <c r="A880">
        <v>10</v>
      </c>
      <c r="B880">
        <v>2016</v>
      </c>
      <c r="C880" t="s">
        <v>26</v>
      </c>
      <c r="D880" t="s">
        <v>27</v>
      </c>
      <c r="F880">
        <v>66829</v>
      </c>
      <c r="G880">
        <v>66829</v>
      </c>
      <c r="H880">
        <v>100</v>
      </c>
      <c r="I880">
        <v>100</v>
      </c>
      <c r="J880">
        <v>0</v>
      </c>
    </row>
    <row r="881" spans="1:10" x14ac:dyDescent="0.35">
      <c r="A881">
        <v>10</v>
      </c>
      <c r="B881">
        <v>2016</v>
      </c>
      <c r="C881" t="s">
        <v>24</v>
      </c>
      <c r="D881" t="s">
        <v>42</v>
      </c>
      <c r="F881">
        <v>69596</v>
      </c>
      <c r="G881">
        <v>69596</v>
      </c>
      <c r="H881">
        <v>100</v>
      </c>
      <c r="I881">
        <v>100</v>
      </c>
      <c r="J881">
        <v>0</v>
      </c>
    </row>
    <row r="882" spans="1:10" x14ac:dyDescent="0.35">
      <c r="A882">
        <v>10</v>
      </c>
      <c r="B882">
        <v>2016</v>
      </c>
      <c r="C882" t="s">
        <v>31</v>
      </c>
      <c r="D882" t="s">
        <v>41</v>
      </c>
      <c r="F882">
        <v>69143</v>
      </c>
      <c r="G882">
        <v>69116</v>
      </c>
      <c r="H882">
        <v>99.960950493903937</v>
      </c>
      <c r="I882">
        <v>93.515070216797071</v>
      </c>
      <c r="J882">
        <v>6.4458802771068662</v>
      </c>
    </row>
    <row r="883" spans="1:10" x14ac:dyDescent="0.35">
      <c r="A883">
        <v>10</v>
      </c>
      <c r="B883">
        <v>2016</v>
      </c>
      <c r="C883" t="s">
        <v>43</v>
      </c>
      <c r="D883" t="s">
        <v>22</v>
      </c>
      <c r="F883">
        <v>73208</v>
      </c>
      <c r="G883">
        <v>73138</v>
      </c>
      <c r="H883">
        <v>99.904382034750299</v>
      </c>
      <c r="I883">
        <v>99.865451863184347</v>
      </c>
      <c r="J883">
        <v>3.8930171565951355E-2</v>
      </c>
    </row>
    <row r="884" spans="1:10" x14ac:dyDescent="0.35">
      <c r="A884">
        <v>10</v>
      </c>
      <c r="B884">
        <v>2016</v>
      </c>
      <c r="C884" t="s">
        <v>25</v>
      </c>
      <c r="D884" t="s">
        <v>23</v>
      </c>
      <c r="F884">
        <v>71008</v>
      </c>
      <c r="G884">
        <v>70921</v>
      </c>
      <c r="H884">
        <v>99.877478593961243</v>
      </c>
      <c r="I884">
        <v>100.1336117057233</v>
      </c>
      <c r="J884">
        <v>-0.256133111762054</v>
      </c>
    </row>
    <row r="885" spans="1:10" x14ac:dyDescent="0.35">
      <c r="A885">
        <v>10</v>
      </c>
      <c r="B885">
        <v>2016</v>
      </c>
      <c r="C885" t="s">
        <v>39</v>
      </c>
      <c r="D885" t="s">
        <v>38</v>
      </c>
      <c r="F885">
        <v>68400</v>
      </c>
      <c r="G885">
        <v>67737</v>
      </c>
      <c r="H885">
        <v>99.030701754385959</v>
      </c>
      <c r="I885">
        <v>94.024671052631575</v>
      </c>
      <c r="J885">
        <v>5.0060307017543835</v>
      </c>
    </row>
    <row r="886" spans="1:10" x14ac:dyDescent="0.35">
      <c r="A886">
        <v>10</v>
      </c>
      <c r="B886">
        <v>2016</v>
      </c>
      <c r="C886" t="s">
        <v>16</v>
      </c>
      <c r="D886" t="s">
        <v>21</v>
      </c>
      <c r="F886">
        <v>75523</v>
      </c>
      <c r="G886">
        <v>74181</v>
      </c>
      <c r="H886">
        <v>98.223057876408518</v>
      </c>
      <c r="I886">
        <v>97.709141586006908</v>
      </c>
      <c r="J886">
        <v>0.51391629040161035</v>
      </c>
    </row>
    <row r="887" spans="1:10" x14ac:dyDescent="0.35">
      <c r="A887">
        <v>10</v>
      </c>
      <c r="B887">
        <v>2016</v>
      </c>
      <c r="C887" t="s">
        <v>15</v>
      </c>
      <c r="D887" t="s">
        <v>19</v>
      </c>
      <c r="F887">
        <v>65890</v>
      </c>
      <c r="G887">
        <v>62898</v>
      </c>
      <c r="H887">
        <v>95.45909849749583</v>
      </c>
      <c r="I887">
        <v>92.009030201851573</v>
      </c>
      <c r="J887">
        <v>3.4500682956442574</v>
      </c>
    </row>
    <row r="888" spans="1:10" x14ac:dyDescent="0.35">
      <c r="A888">
        <v>10</v>
      </c>
      <c r="B888">
        <v>2016</v>
      </c>
      <c r="C888" t="s">
        <v>34</v>
      </c>
      <c r="D888" t="s">
        <v>30</v>
      </c>
      <c r="F888">
        <v>82000</v>
      </c>
      <c r="G888">
        <v>78216</v>
      </c>
      <c r="H888">
        <v>95.385365853658527</v>
      </c>
      <c r="I888">
        <v>95.492682926829261</v>
      </c>
      <c r="J888">
        <v>-0.10731707317073358</v>
      </c>
    </row>
    <row r="889" spans="1:10" x14ac:dyDescent="0.35">
      <c r="A889">
        <v>10</v>
      </c>
      <c r="B889">
        <v>2016</v>
      </c>
      <c r="C889" t="s">
        <v>36</v>
      </c>
      <c r="D889" t="s">
        <v>13</v>
      </c>
      <c r="F889">
        <v>82500</v>
      </c>
      <c r="G889">
        <v>78160</v>
      </c>
      <c r="H889">
        <v>94.739393939393935</v>
      </c>
      <c r="I889">
        <v>94.739393939393935</v>
      </c>
      <c r="J889">
        <v>0</v>
      </c>
    </row>
    <row r="890" spans="1:10" x14ac:dyDescent="0.35">
      <c r="A890">
        <v>10</v>
      </c>
      <c r="B890">
        <v>2016</v>
      </c>
      <c r="C890" t="s">
        <v>37</v>
      </c>
      <c r="D890" t="s">
        <v>14</v>
      </c>
      <c r="F890">
        <v>82500</v>
      </c>
      <c r="G890">
        <v>76218</v>
      </c>
      <c r="H890">
        <v>92.38545454545455</v>
      </c>
      <c r="I890">
        <v>95.502272727272725</v>
      </c>
      <c r="J890">
        <v>-3.116818181818175</v>
      </c>
    </row>
    <row r="891" spans="1:10" x14ac:dyDescent="0.35">
      <c r="A891">
        <v>10</v>
      </c>
      <c r="B891">
        <v>2016</v>
      </c>
      <c r="C891" t="s">
        <v>9</v>
      </c>
      <c r="D891" t="s">
        <v>10</v>
      </c>
      <c r="F891">
        <v>69132</v>
      </c>
      <c r="G891">
        <v>62091</v>
      </c>
      <c r="H891">
        <v>89.815136261065788</v>
      </c>
      <c r="I891">
        <v>93.511687785685353</v>
      </c>
      <c r="J891">
        <v>-3.696551524619565</v>
      </c>
    </row>
    <row r="892" spans="1:10" x14ac:dyDescent="0.35">
      <c r="A892">
        <v>10</v>
      </c>
      <c r="B892">
        <v>2016</v>
      </c>
      <c r="C892" t="s">
        <v>20</v>
      </c>
      <c r="D892" t="s">
        <v>35</v>
      </c>
      <c r="F892">
        <v>70561</v>
      </c>
      <c r="G892">
        <v>55107</v>
      </c>
      <c r="H892">
        <v>78.09838295942518</v>
      </c>
      <c r="I892">
        <v>80.816066949164551</v>
      </c>
      <c r="J892">
        <v>-2.7176839897393705</v>
      </c>
    </row>
    <row r="893" spans="1:10" x14ac:dyDescent="0.35">
      <c r="A893">
        <v>9</v>
      </c>
      <c r="B893">
        <v>2016</v>
      </c>
      <c r="C893" t="s">
        <v>35</v>
      </c>
      <c r="D893" t="s">
        <v>36</v>
      </c>
      <c r="F893">
        <v>65326</v>
      </c>
      <c r="G893">
        <v>65722</v>
      </c>
      <c r="H893">
        <v>100.60619049076938</v>
      </c>
      <c r="I893">
        <v>100.28568257661574</v>
      </c>
      <c r="J893">
        <v>0.32050791415363733</v>
      </c>
    </row>
    <row r="894" spans="1:10" x14ac:dyDescent="0.35">
      <c r="A894">
        <v>9</v>
      </c>
      <c r="B894">
        <v>2016</v>
      </c>
      <c r="C894" t="s">
        <v>25</v>
      </c>
      <c r="D894" t="s">
        <v>39</v>
      </c>
      <c r="F894">
        <v>71008</v>
      </c>
      <c r="G894">
        <v>71286</v>
      </c>
      <c r="H894">
        <v>100.39150518251465</v>
      </c>
      <c r="I894">
        <v>100.1336117057233</v>
      </c>
      <c r="J894">
        <v>0.25789347679135233</v>
      </c>
    </row>
    <row r="895" spans="1:10" x14ac:dyDescent="0.35">
      <c r="A895">
        <v>9</v>
      </c>
      <c r="B895">
        <v>2016</v>
      </c>
      <c r="C895" t="s">
        <v>30</v>
      </c>
      <c r="D895" t="s">
        <v>32</v>
      </c>
      <c r="F895">
        <v>66655</v>
      </c>
      <c r="G895">
        <v>66807</v>
      </c>
      <c r="H895">
        <v>100.22803990698372</v>
      </c>
      <c r="I895">
        <v>100.1967219263371</v>
      </c>
      <c r="J895">
        <v>3.1317980646619503E-2</v>
      </c>
    </row>
    <row r="896" spans="1:10" x14ac:dyDescent="0.35">
      <c r="A896">
        <v>9</v>
      </c>
      <c r="B896">
        <v>2016</v>
      </c>
      <c r="C896" t="s">
        <v>27</v>
      </c>
      <c r="D896" t="s">
        <v>33</v>
      </c>
      <c r="F896">
        <v>69000</v>
      </c>
      <c r="G896">
        <v>69084</v>
      </c>
      <c r="H896">
        <v>100.12173913043479</v>
      </c>
      <c r="I896">
        <v>100.10652173913044</v>
      </c>
      <c r="J896">
        <v>1.5217391304346961E-2</v>
      </c>
    </row>
    <row r="897" spans="1:10" x14ac:dyDescent="0.35">
      <c r="A897">
        <v>9</v>
      </c>
      <c r="B897">
        <v>2016</v>
      </c>
      <c r="C897" t="s">
        <v>23</v>
      </c>
      <c r="D897" t="s">
        <v>38</v>
      </c>
      <c r="F897">
        <v>67895</v>
      </c>
      <c r="G897">
        <v>67431</v>
      </c>
      <c r="H897">
        <v>99.316591796155834</v>
      </c>
      <c r="I897">
        <v>94.721444878120636</v>
      </c>
      <c r="J897">
        <v>4.5951469180351978</v>
      </c>
    </row>
    <row r="898" spans="1:10" x14ac:dyDescent="0.35">
      <c r="A898">
        <v>9</v>
      </c>
      <c r="B898">
        <v>2016</v>
      </c>
      <c r="C898" t="s">
        <v>29</v>
      </c>
      <c r="D898" t="s">
        <v>43</v>
      </c>
      <c r="F898">
        <v>71750</v>
      </c>
      <c r="G898">
        <v>70178</v>
      </c>
      <c r="H898">
        <v>97.809059233449474</v>
      </c>
      <c r="I898">
        <v>97.809059233449474</v>
      </c>
      <c r="J898">
        <v>0</v>
      </c>
    </row>
    <row r="899" spans="1:10" x14ac:dyDescent="0.35">
      <c r="A899">
        <v>9</v>
      </c>
      <c r="B899">
        <v>2016</v>
      </c>
      <c r="C899" t="s">
        <v>37</v>
      </c>
      <c r="D899" t="s">
        <v>24</v>
      </c>
      <c r="F899">
        <v>82500</v>
      </c>
      <c r="G899">
        <v>80309</v>
      </c>
      <c r="H899">
        <v>97.344242424242424</v>
      </c>
      <c r="I899">
        <v>95.502272727272725</v>
      </c>
      <c r="J899">
        <v>1.8419696969696986</v>
      </c>
    </row>
    <row r="900" spans="1:10" x14ac:dyDescent="0.35">
      <c r="A900">
        <v>9</v>
      </c>
      <c r="B900">
        <v>2016</v>
      </c>
      <c r="C900" t="s">
        <v>18</v>
      </c>
      <c r="D900" t="s">
        <v>22</v>
      </c>
      <c r="F900">
        <v>56603</v>
      </c>
      <c r="G900">
        <v>54957</v>
      </c>
      <c r="H900">
        <v>97.092026924367971</v>
      </c>
      <c r="I900">
        <v>101.26693814815468</v>
      </c>
      <c r="J900">
        <v>-4.1749112237867081</v>
      </c>
    </row>
    <row r="901" spans="1:10" x14ac:dyDescent="0.35">
      <c r="A901">
        <v>9</v>
      </c>
      <c r="B901">
        <v>2016</v>
      </c>
      <c r="C901" t="s">
        <v>41</v>
      </c>
      <c r="D901" t="s">
        <v>40</v>
      </c>
      <c r="F901">
        <v>81441</v>
      </c>
      <c r="G901">
        <v>78437</v>
      </c>
      <c r="H901">
        <v>96.311440183691261</v>
      </c>
      <c r="I901">
        <v>96.039924607998429</v>
      </c>
      <c r="J901">
        <v>0.27151557569283113</v>
      </c>
    </row>
    <row r="902" spans="1:10" x14ac:dyDescent="0.35">
      <c r="A902">
        <v>9</v>
      </c>
      <c r="B902">
        <v>2016</v>
      </c>
      <c r="C902" t="s">
        <v>21</v>
      </c>
      <c r="D902" t="s">
        <v>9</v>
      </c>
      <c r="F902">
        <v>76416</v>
      </c>
      <c r="G902">
        <v>73294</v>
      </c>
      <c r="H902">
        <v>95.914468174204359</v>
      </c>
      <c r="I902">
        <v>95.958961474036855</v>
      </c>
      <c r="J902">
        <v>-4.4493299832495836E-2</v>
      </c>
    </row>
    <row r="903" spans="1:10" x14ac:dyDescent="0.35">
      <c r="A903">
        <v>9</v>
      </c>
      <c r="B903">
        <v>2016</v>
      </c>
      <c r="C903" t="s">
        <v>13</v>
      </c>
      <c r="D903" t="s">
        <v>16</v>
      </c>
      <c r="F903">
        <v>93607</v>
      </c>
      <c r="G903">
        <v>86109</v>
      </c>
      <c r="H903">
        <v>91.989915284113366</v>
      </c>
      <c r="I903">
        <v>88.844584272543727</v>
      </c>
      <c r="J903">
        <v>3.1453310115696382</v>
      </c>
    </row>
    <row r="904" spans="1:10" x14ac:dyDescent="0.35">
      <c r="A904">
        <v>9</v>
      </c>
      <c r="B904">
        <v>2016</v>
      </c>
      <c r="C904" t="s">
        <v>15</v>
      </c>
      <c r="D904" t="s">
        <v>42</v>
      </c>
      <c r="F904">
        <v>65890</v>
      </c>
      <c r="G904">
        <v>57797</v>
      </c>
      <c r="H904">
        <v>87.717407800880252</v>
      </c>
      <c r="I904">
        <v>92.009030201851573</v>
      </c>
      <c r="J904">
        <v>-4.2916224009713204</v>
      </c>
    </row>
    <row r="905" spans="1:10" x14ac:dyDescent="0.35">
      <c r="A905">
        <v>9</v>
      </c>
      <c r="B905">
        <v>2016</v>
      </c>
      <c r="C905" t="s">
        <v>20</v>
      </c>
      <c r="D905" t="s">
        <v>31</v>
      </c>
      <c r="F905">
        <v>70561</v>
      </c>
      <c r="G905">
        <v>52281</v>
      </c>
      <c r="H905">
        <v>74.093337679454649</v>
      </c>
      <c r="I905">
        <v>80.816066949164551</v>
      </c>
      <c r="J905">
        <v>-6.7227292697099017</v>
      </c>
    </row>
    <row r="906" spans="1:10" x14ac:dyDescent="0.35">
      <c r="A906">
        <v>8</v>
      </c>
      <c r="B906">
        <v>2016</v>
      </c>
      <c r="C906" t="s">
        <v>14</v>
      </c>
      <c r="D906" t="s">
        <v>34</v>
      </c>
      <c r="E906" t="s">
        <v>11</v>
      </c>
      <c r="F906">
        <v>65515</v>
      </c>
      <c r="G906">
        <v>84488</v>
      </c>
      <c r="H906">
        <v>128.95978020300694</v>
      </c>
      <c r="I906">
        <v>96.937914981301986</v>
      </c>
      <c r="J906">
        <v>32.021865221704957</v>
      </c>
    </row>
    <row r="907" spans="1:10" x14ac:dyDescent="0.35">
      <c r="A907">
        <v>8</v>
      </c>
      <c r="B907">
        <v>2016</v>
      </c>
      <c r="C907" t="s">
        <v>22</v>
      </c>
      <c r="D907" t="s">
        <v>20</v>
      </c>
      <c r="F907">
        <v>76125</v>
      </c>
      <c r="G907">
        <v>76756</v>
      </c>
      <c r="H907">
        <v>100.82889983579639</v>
      </c>
      <c r="I907">
        <v>100.85270935960591</v>
      </c>
      <c r="J907">
        <v>-2.3809523809518396E-2</v>
      </c>
    </row>
    <row r="908" spans="1:10" x14ac:dyDescent="0.35">
      <c r="A908">
        <v>8</v>
      </c>
      <c r="B908">
        <v>2016</v>
      </c>
      <c r="C908" t="s">
        <v>38</v>
      </c>
      <c r="D908" t="s">
        <v>24</v>
      </c>
      <c r="F908">
        <v>92500</v>
      </c>
      <c r="G908">
        <v>93103</v>
      </c>
      <c r="H908">
        <v>100.65189189189189</v>
      </c>
      <c r="I908">
        <v>100.04297297297298</v>
      </c>
      <c r="J908">
        <v>0.60891891891891703</v>
      </c>
    </row>
    <row r="909" spans="1:10" x14ac:dyDescent="0.35">
      <c r="A909">
        <v>8</v>
      </c>
      <c r="B909">
        <v>2016</v>
      </c>
      <c r="C909" t="s">
        <v>43</v>
      </c>
      <c r="D909" t="s">
        <v>27</v>
      </c>
      <c r="F909">
        <v>73208</v>
      </c>
      <c r="G909">
        <v>73188</v>
      </c>
      <c r="H909">
        <v>99.972680581357238</v>
      </c>
      <c r="I909">
        <v>99.865451863184347</v>
      </c>
      <c r="J909">
        <v>0.10722871817289104</v>
      </c>
    </row>
    <row r="910" spans="1:10" x14ac:dyDescent="0.35">
      <c r="A910">
        <v>8</v>
      </c>
      <c r="B910">
        <v>2016</v>
      </c>
      <c r="C910" t="s">
        <v>10</v>
      </c>
      <c r="D910" t="s">
        <v>32</v>
      </c>
      <c r="F910">
        <v>72220</v>
      </c>
      <c r="G910">
        <v>71882</v>
      </c>
      <c r="H910">
        <v>99.531985599556904</v>
      </c>
      <c r="I910">
        <v>99.513119634450291</v>
      </c>
      <c r="J910">
        <v>1.8865965106613203E-2</v>
      </c>
    </row>
    <row r="911" spans="1:10" x14ac:dyDescent="0.35">
      <c r="A911">
        <v>8</v>
      </c>
      <c r="B911">
        <v>2016</v>
      </c>
      <c r="C911" t="s">
        <v>23</v>
      </c>
      <c r="D911" t="s">
        <v>36</v>
      </c>
      <c r="F911">
        <v>67895</v>
      </c>
      <c r="G911">
        <v>67431</v>
      </c>
      <c r="H911">
        <v>99.316591796155834</v>
      </c>
      <c r="I911">
        <v>94.721444878120636</v>
      </c>
      <c r="J911">
        <v>4.5951469180351978</v>
      </c>
    </row>
    <row r="912" spans="1:10" x14ac:dyDescent="0.35">
      <c r="A912">
        <v>8</v>
      </c>
      <c r="B912">
        <v>2016</v>
      </c>
      <c r="C912" t="s">
        <v>42</v>
      </c>
      <c r="D912" t="s">
        <v>41</v>
      </c>
      <c r="F912">
        <v>71228</v>
      </c>
      <c r="G912">
        <v>70165</v>
      </c>
      <c r="H912">
        <v>98.507609367102816</v>
      </c>
      <c r="I912">
        <v>98.275607907002865</v>
      </c>
      <c r="J912">
        <v>0.23200146009995137</v>
      </c>
    </row>
    <row r="913" spans="1:10" x14ac:dyDescent="0.35">
      <c r="A913">
        <v>8</v>
      </c>
      <c r="B913">
        <v>2016</v>
      </c>
      <c r="C913" t="s">
        <v>33</v>
      </c>
      <c r="D913" t="s">
        <v>26</v>
      </c>
      <c r="F913">
        <v>71608</v>
      </c>
      <c r="G913">
        <v>70442</v>
      </c>
      <c r="H913">
        <v>98.37169031393141</v>
      </c>
      <c r="I913">
        <v>95.672445816109928</v>
      </c>
      <c r="J913">
        <v>2.699244497821482</v>
      </c>
    </row>
    <row r="914" spans="1:10" x14ac:dyDescent="0.35">
      <c r="A914">
        <v>8</v>
      </c>
      <c r="B914">
        <v>2016</v>
      </c>
      <c r="C914" t="s">
        <v>19</v>
      </c>
      <c r="D914" t="s">
        <v>30</v>
      </c>
      <c r="F914">
        <v>61500</v>
      </c>
      <c r="G914">
        <v>60422</v>
      </c>
      <c r="H914">
        <v>98.247154471544718</v>
      </c>
      <c r="I914">
        <v>98.160772357723573</v>
      </c>
      <c r="J914">
        <v>8.6382113821144912E-2</v>
      </c>
    </row>
    <row r="915" spans="1:10" x14ac:dyDescent="0.35">
      <c r="A915">
        <v>8</v>
      </c>
      <c r="B915">
        <v>2016</v>
      </c>
      <c r="C915" t="s">
        <v>16</v>
      </c>
      <c r="D915" t="s">
        <v>28</v>
      </c>
      <c r="F915">
        <v>75523</v>
      </c>
      <c r="G915">
        <v>74088</v>
      </c>
      <c r="H915">
        <v>98.099916581703582</v>
      </c>
      <c r="I915">
        <v>97.709141586006908</v>
      </c>
      <c r="J915">
        <v>0.39077499569667395</v>
      </c>
    </row>
    <row r="916" spans="1:10" x14ac:dyDescent="0.35">
      <c r="A916">
        <v>8</v>
      </c>
      <c r="B916">
        <v>2016</v>
      </c>
      <c r="C916" t="s">
        <v>40</v>
      </c>
      <c r="D916" t="s">
        <v>21</v>
      </c>
      <c r="F916">
        <v>67000</v>
      </c>
      <c r="G916">
        <v>65417</v>
      </c>
      <c r="H916">
        <v>97.637313432835825</v>
      </c>
      <c r="I916">
        <v>97.834514925373142</v>
      </c>
      <c r="J916">
        <v>-0.19720149253731734</v>
      </c>
    </row>
    <row r="917" spans="1:10" x14ac:dyDescent="0.35">
      <c r="A917">
        <v>8</v>
      </c>
      <c r="B917">
        <v>2016</v>
      </c>
      <c r="C917" t="s">
        <v>15</v>
      </c>
      <c r="D917" t="s">
        <v>18</v>
      </c>
      <c r="F917">
        <v>65890</v>
      </c>
      <c r="G917">
        <v>61068</v>
      </c>
      <c r="H917">
        <v>92.681742297769006</v>
      </c>
      <c r="I917">
        <v>92.009030201851573</v>
      </c>
      <c r="J917">
        <v>0.67271209591743286</v>
      </c>
    </row>
    <row r="918" spans="1:10" x14ac:dyDescent="0.35">
      <c r="A918">
        <v>8</v>
      </c>
      <c r="B918">
        <v>2016</v>
      </c>
      <c r="C918" t="s">
        <v>31</v>
      </c>
      <c r="D918" t="s">
        <v>9</v>
      </c>
      <c r="F918">
        <v>69143</v>
      </c>
      <c r="G918">
        <v>61619</v>
      </c>
      <c r="H918">
        <v>89.11820430123079</v>
      </c>
      <c r="I918">
        <v>93.515070216797071</v>
      </c>
      <c r="J918">
        <v>-4.3968659155662806</v>
      </c>
    </row>
    <row r="919" spans="1:10" x14ac:dyDescent="0.35">
      <c r="A919">
        <v>7</v>
      </c>
      <c r="B919">
        <v>2016</v>
      </c>
      <c r="C919" t="s">
        <v>28</v>
      </c>
      <c r="D919" t="s">
        <v>27</v>
      </c>
      <c r="F919">
        <v>63400</v>
      </c>
      <c r="G919">
        <v>65089</v>
      </c>
      <c r="H919">
        <v>102.6640378548896</v>
      </c>
      <c r="I919">
        <v>102.25788643533123</v>
      </c>
      <c r="J919">
        <v>0.40615141955836975</v>
      </c>
    </row>
    <row r="920" spans="1:10" x14ac:dyDescent="0.35">
      <c r="A920">
        <v>7</v>
      </c>
      <c r="B920">
        <v>2016</v>
      </c>
      <c r="C920" t="s">
        <v>22</v>
      </c>
      <c r="D920" t="s">
        <v>10</v>
      </c>
      <c r="F920">
        <v>76125</v>
      </c>
      <c r="G920">
        <v>76865</v>
      </c>
      <c r="H920">
        <v>100.9720853858785</v>
      </c>
      <c r="I920">
        <v>100.85270935960591</v>
      </c>
      <c r="J920">
        <v>0.11937602627259025</v>
      </c>
    </row>
    <row r="921" spans="1:10" x14ac:dyDescent="0.35">
      <c r="A921">
        <v>7</v>
      </c>
      <c r="B921">
        <v>2016</v>
      </c>
      <c r="C921" t="s">
        <v>35</v>
      </c>
      <c r="D921" t="s">
        <v>33</v>
      </c>
      <c r="F921">
        <v>65326</v>
      </c>
      <c r="G921">
        <v>65658</v>
      </c>
      <c r="H921">
        <v>100.50822031044302</v>
      </c>
      <c r="I921">
        <v>100.28568257661574</v>
      </c>
      <c r="J921">
        <v>0.2225377338272807</v>
      </c>
    </row>
    <row r="922" spans="1:10" x14ac:dyDescent="0.35">
      <c r="A922">
        <v>7</v>
      </c>
      <c r="B922">
        <v>2016</v>
      </c>
      <c r="C922" t="s">
        <v>24</v>
      </c>
      <c r="D922" t="s">
        <v>30</v>
      </c>
      <c r="F922">
        <v>69596</v>
      </c>
      <c r="G922">
        <v>69596</v>
      </c>
      <c r="H922">
        <v>100</v>
      </c>
      <c r="I922">
        <v>100</v>
      </c>
      <c r="J922">
        <v>0</v>
      </c>
    </row>
    <row r="923" spans="1:10" x14ac:dyDescent="0.35">
      <c r="A923">
        <v>7</v>
      </c>
      <c r="B923">
        <v>2016</v>
      </c>
      <c r="C923" t="s">
        <v>21</v>
      </c>
      <c r="D923" t="s">
        <v>43</v>
      </c>
      <c r="F923">
        <v>76416</v>
      </c>
      <c r="G923">
        <v>76282</v>
      </c>
      <c r="H923">
        <v>99.824644053601347</v>
      </c>
      <c r="I923">
        <v>95.958961474036855</v>
      </c>
      <c r="J923">
        <v>3.865682579564492</v>
      </c>
    </row>
    <row r="924" spans="1:10" x14ac:dyDescent="0.35">
      <c r="A924">
        <v>7</v>
      </c>
      <c r="B924">
        <v>2016</v>
      </c>
      <c r="C924" t="s">
        <v>14</v>
      </c>
      <c r="D924" t="s">
        <v>23</v>
      </c>
      <c r="F924">
        <v>65515</v>
      </c>
      <c r="G924">
        <v>65047</v>
      </c>
      <c r="H924">
        <v>99.285659772571165</v>
      </c>
      <c r="I924">
        <v>96.937914981301986</v>
      </c>
      <c r="J924">
        <v>2.3477447912691787</v>
      </c>
    </row>
    <row r="925" spans="1:10" x14ac:dyDescent="0.35">
      <c r="A925">
        <v>7</v>
      </c>
      <c r="B925">
        <v>2016</v>
      </c>
      <c r="C925" t="s">
        <v>42</v>
      </c>
      <c r="D925" t="s">
        <v>20</v>
      </c>
      <c r="F925">
        <v>71228</v>
      </c>
      <c r="G925">
        <v>69832</v>
      </c>
      <c r="H925">
        <v>98.040096591228163</v>
      </c>
      <c r="I925">
        <v>98.275607907002865</v>
      </c>
      <c r="J925">
        <v>-0.2355113157747013</v>
      </c>
    </row>
    <row r="926" spans="1:10" x14ac:dyDescent="0.35">
      <c r="A926">
        <v>7</v>
      </c>
      <c r="B926">
        <v>2016</v>
      </c>
      <c r="C926" t="s">
        <v>29</v>
      </c>
      <c r="D926" t="s">
        <v>15</v>
      </c>
      <c r="F926">
        <v>71750</v>
      </c>
      <c r="G926">
        <v>70178</v>
      </c>
      <c r="H926">
        <v>97.809059233449474</v>
      </c>
      <c r="I926">
        <v>97.809059233449474</v>
      </c>
      <c r="J926">
        <v>0</v>
      </c>
    </row>
    <row r="927" spans="1:10" x14ac:dyDescent="0.35">
      <c r="A927">
        <v>7</v>
      </c>
      <c r="B927">
        <v>2016</v>
      </c>
      <c r="C927" t="s">
        <v>39</v>
      </c>
      <c r="D927" t="s">
        <v>26</v>
      </c>
      <c r="F927">
        <v>68400</v>
      </c>
      <c r="G927">
        <v>66009</v>
      </c>
      <c r="H927">
        <v>96.504385964912274</v>
      </c>
      <c r="I927">
        <v>94.024671052631575</v>
      </c>
      <c r="J927">
        <v>2.4797149122806985</v>
      </c>
    </row>
    <row r="928" spans="1:10" x14ac:dyDescent="0.35">
      <c r="A928">
        <v>7</v>
      </c>
      <c r="B928">
        <v>2016</v>
      </c>
      <c r="C928" t="s">
        <v>41</v>
      </c>
      <c r="D928" t="s">
        <v>19</v>
      </c>
      <c r="F928">
        <v>81441</v>
      </c>
      <c r="G928">
        <v>78217</v>
      </c>
      <c r="H928">
        <v>96.041305976105406</v>
      </c>
      <c r="I928">
        <v>96.039924607998429</v>
      </c>
      <c r="J928">
        <v>1.3813681069763106E-3</v>
      </c>
    </row>
    <row r="929" spans="1:10" x14ac:dyDescent="0.35">
      <c r="A929">
        <v>7</v>
      </c>
      <c r="B929">
        <v>2016</v>
      </c>
      <c r="C929" t="s">
        <v>36</v>
      </c>
      <c r="D929" t="s">
        <v>25</v>
      </c>
      <c r="F929">
        <v>82500</v>
      </c>
      <c r="G929">
        <v>78160</v>
      </c>
      <c r="H929">
        <v>94.739393939393935</v>
      </c>
      <c r="I929">
        <v>94.739393939393935</v>
      </c>
      <c r="J929">
        <v>0</v>
      </c>
    </row>
    <row r="930" spans="1:10" x14ac:dyDescent="0.35">
      <c r="A930">
        <v>7</v>
      </c>
      <c r="B930">
        <v>2016</v>
      </c>
      <c r="C930" t="s">
        <v>31</v>
      </c>
      <c r="D930" t="s">
        <v>40</v>
      </c>
      <c r="F930">
        <v>69143</v>
      </c>
      <c r="G930">
        <v>65470</v>
      </c>
      <c r="H930">
        <v>94.687820892932038</v>
      </c>
      <c r="I930">
        <v>93.515070216797071</v>
      </c>
      <c r="J930">
        <v>1.1727506761349673</v>
      </c>
    </row>
    <row r="931" spans="1:10" x14ac:dyDescent="0.35">
      <c r="A931">
        <v>7</v>
      </c>
      <c r="B931">
        <v>2016</v>
      </c>
      <c r="C931" t="s">
        <v>32</v>
      </c>
      <c r="D931" t="s">
        <v>34</v>
      </c>
      <c r="F931">
        <v>65000</v>
      </c>
      <c r="G931">
        <v>60461</v>
      </c>
      <c r="H931">
        <v>93.016923076923078</v>
      </c>
      <c r="I931">
        <v>93.527307692307687</v>
      </c>
      <c r="J931">
        <v>-0.51038461538460922</v>
      </c>
    </row>
    <row r="932" spans="1:10" x14ac:dyDescent="0.35">
      <c r="A932">
        <v>7</v>
      </c>
      <c r="B932">
        <v>2016</v>
      </c>
      <c r="C932" t="s">
        <v>9</v>
      </c>
      <c r="D932" t="s">
        <v>18</v>
      </c>
      <c r="F932">
        <v>69132</v>
      </c>
      <c r="G932">
        <v>62614</v>
      </c>
      <c r="H932">
        <v>90.571660012729268</v>
      </c>
      <c r="I932">
        <v>93.511687785685353</v>
      </c>
      <c r="J932">
        <v>-2.9400277729560855</v>
      </c>
    </row>
    <row r="933" spans="1:10" x14ac:dyDescent="0.35">
      <c r="A933">
        <v>7</v>
      </c>
      <c r="B933">
        <v>2016</v>
      </c>
      <c r="C933" t="s">
        <v>13</v>
      </c>
      <c r="D933" t="s">
        <v>37</v>
      </c>
      <c r="E933" t="s">
        <v>11</v>
      </c>
      <c r="F933">
        <v>93607</v>
      </c>
      <c r="G933">
        <v>74121</v>
      </c>
      <c r="H933">
        <v>79.183180745029759</v>
      </c>
      <c r="I933">
        <v>88.844584272543727</v>
      </c>
      <c r="J933">
        <v>-9.6614035275139685</v>
      </c>
    </row>
    <row r="934" spans="1:10" x14ac:dyDescent="0.35">
      <c r="A934">
        <v>6</v>
      </c>
      <c r="B934">
        <v>2016</v>
      </c>
      <c r="C934" t="s">
        <v>28</v>
      </c>
      <c r="D934" t="s">
        <v>36</v>
      </c>
      <c r="F934">
        <v>63400</v>
      </c>
      <c r="G934">
        <v>64709</v>
      </c>
      <c r="H934">
        <v>102.06466876971609</v>
      </c>
      <c r="I934">
        <v>102.25788643533123</v>
      </c>
      <c r="J934">
        <v>-0.19321766561513698</v>
      </c>
    </row>
    <row r="935" spans="1:10" x14ac:dyDescent="0.35">
      <c r="A935">
        <v>6</v>
      </c>
      <c r="B935">
        <v>2016</v>
      </c>
      <c r="C935" t="s">
        <v>27</v>
      </c>
      <c r="D935" t="s">
        <v>42</v>
      </c>
      <c r="F935">
        <v>69000</v>
      </c>
      <c r="G935">
        <v>69071</v>
      </c>
      <c r="H935">
        <v>100.10289855072463</v>
      </c>
      <c r="I935">
        <v>100.10652173913044</v>
      </c>
      <c r="J935">
        <v>-3.6231884058111063E-3</v>
      </c>
    </row>
    <row r="936" spans="1:10" x14ac:dyDescent="0.35">
      <c r="A936">
        <v>6</v>
      </c>
      <c r="B936">
        <v>2016</v>
      </c>
      <c r="C936" t="s">
        <v>35</v>
      </c>
      <c r="D936" t="s">
        <v>39</v>
      </c>
      <c r="F936">
        <v>65326</v>
      </c>
      <c r="G936">
        <v>65351</v>
      </c>
      <c r="H936">
        <v>100.03826960168998</v>
      </c>
      <c r="I936">
        <v>100.28568257661574</v>
      </c>
      <c r="J936">
        <v>-0.24741297492576564</v>
      </c>
    </row>
    <row r="937" spans="1:10" x14ac:dyDescent="0.35">
      <c r="A937">
        <v>6</v>
      </c>
      <c r="B937">
        <v>2016</v>
      </c>
      <c r="C937" t="s">
        <v>26</v>
      </c>
      <c r="D937" t="s">
        <v>14</v>
      </c>
      <c r="F937">
        <v>66829</v>
      </c>
      <c r="G937">
        <v>66829</v>
      </c>
      <c r="H937">
        <v>100</v>
      </c>
      <c r="I937">
        <v>100</v>
      </c>
      <c r="J937">
        <v>0</v>
      </c>
    </row>
    <row r="938" spans="1:10" x14ac:dyDescent="0.35">
      <c r="A938">
        <v>6</v>
      </c>
      <c r="B938">
        <v>2016</v>
      </c>
      <c r="C938" t="s">
        <v>43</v>
      </c>
      <c r="D938" t="s">
        <v>16</v>
      </c>
      <c r="F938">
        <v>73208</v>
      </c>
      <c r="G938">
        <v>73138</v>
      </c>
      <c r="H938">
        <v>99.904382034750299</v>
      </c>
      <c r="I938">
        <v>99.865451863184347</v>
      </c>
      <c r="J938">
        <v>3.8930171565951355E-2</v>
      </c>
    </row>
    <row r="939" spans="1:10" x14ac:dyDescent="0.35">
      <c r="A939">
        <v>6</v>
      </c>
      <c r="B939">
        <v>2016</v>
      </c>
      <c r="C939" t="s">
        <v>10</v>
      </c>
      <c r="D939" t="s">
        <v>40</v>
      </c>
      <c r="F939">
        <v>72220</v>
      </c>
      <c r="G939">
        <v>71891</v>
      </c>
      <c r="H939">
        <v>99.544447521462203</v>
      </c>
      <c r="I939">
        <v>99.513119634450291</v>
      </c>
      <c r="J939">
        <v>3.1327887011912026E-2</v>
      </c>
    </row>
    <row r="940" spans="1:10" x14ac:dyDescent="0.35">
      <c r="A940">
        <v>6</v>
      </c>
      <c r="B940">
        <v>2016</v>
      </c>
      <c r="C940" t="s">
        <v>19</v>
      </c>
      <c r="D940" t="s">
        <v>9</v>
      </c>
      <c r="F940">
        <v>61500</v>
      </c>
      <c r="G940">
        <v>61054</v>
      </c>
      <c r="H940">
        <v>99.274796747967471</v>
      </c>
      <c r="I940">
        <v>98.160772357723573</v>
      </c>
      <c r="J940">
        <v>1.1140243902438982</v>
      </c>
    </row>
    <row r="941" spans="1:10" x14ac:dyDescent="0.35">
      <c r="A941">
        <v>6</v>
      </c>
      <c r="B941">
        <v>2016</v>
      </c>
      <c r="C941" t="s">
        <v>33</v>
      </c>
      <c r="D941" t="s">
        <v>29</v>
      </c>
      <c r="F941">
        <v>71608</v>
      </c>
      <c r="G941">
        <v>70003</v>
      </c>
      <c r="H941">
        <v>97.758630320634566</v>
      </c>
      <c r="I941">
        <v>95.672445816109928</v>
      </c>
      <c r="J941">
        <v>2.0861845045246383</v>
      </c>
    </row>
    <row r="942" spans="1:10" x14ac:dyDescent="0.35">
      <c r="A942">
        <v>6</v>
      </c>
      <c r="B942">
        <v>2016</v>
      </c>
      <c r="C942" t="s">
        <v>41</v>
      </c>
      <c r="D942" t="s">
        <v>38</v>
      </c>
      <c r="F942">
        <v>81441</v>
      </c>
      <c r="G942">
        <v>78481</v>
      </c>
      <c r="H942">
        <v>96.365467025208432</v>
      </c>
      <c r="I942">
        <v>96.039924607998429</v>
      </c>
      <c r="J942">
        <v>0.3255424172100021</v>
      </c>
    </row>
    <row r="943" spans="1:10" x14ac:dyDescent="0.35">
      <c r="A943">
        <v>6</v>
      </c>
      <c r="B943">
        <v>2016</v>
      </c>
      <c r="C943" t="s">
        <v>34</v>
      </c>
      <c r="D943" t="s">
        <v>24</v>
      </c>
      <c r="F943">
        <v>82000</v>
      </c>
      <c r="G943">
        <v>78934</v>
      </c>
      <c r="H943">
        <v>96.260975609756088</v>
      </c>
      <c r="I943">
        <v>95.492682926829261</v>
      </c>
      <c r="J943">
        <v>0.76829268292682684</v>
      </c>
    </row>
    <row r="944" spans="1:10" x14ac:dyDescent="0.35">
      <c r="A944">
        <v>6</v>
      </c>
      <c r="B944">
        <v>2016</v>
      </c>
      <c r="C944" t="s">
        <v>18</v>
      </c>
      <c r="D944" t="s">
        <v>21</v>
      </c>
      <c r="F944">
        <v>56603</v>
      </c>
      <c r="G944">
        <v>54211</v>
      </c>
      <c r="H944">
        <v>95.77407557903291</v>
      </c>
      <c r="I944">
        <v>101.26693814815468</v>
      </c>
      <c r="J944">
        <v>-5.492862569121769</v>
      </c>
    </row>
    <row r="945" spans="1:10" x14ac:dyDescent="0.35">
      <c r="A945">
        <v>6</v>
      </c>
      <c r="B945">
        <v>2016</v>
      </c>
      <c r="C945" t="s">
        <v>37</v>
      </c>
      <c r="D945" t="s">
        <v>25</v>
      </c>
      <c r="F945">
        <v>82500</v>
      </c>
      <c r="G945">
        <v>78487</v>
      </c>
      <c r="H945">
        <v>95.13575757575758</v>
      </c>
      <c r="I945">
        <v>95.502272727272725</v>
      </c>
      <c r="J945">
        <v>-0.36651515151514502</v>
      </c>
    </row>
    <row r="946" spans="1:10" x14ac:dyDescent="0.35">
      <c r="A946">
        <v>6</v>
      </c>
      <c r="B946">
        <v>2016</v>
      </c>
      <c r="C946" t="s">
        <v>31</v>
      </c>
      <c r="D946" t="s">
        <v>23</v>
      </c>
      <c r="F946">
        <v>69143</v>
      </c>
      <c r="G946">
        <v>60897</v>
      </c>
      <c r="H946">
        <v>88.073991582662018</v>
      </c>
      <c r="I946">
        <v>93.515070216797071</v>
      </c>
      <c r="J946">
        <v>-5.441078634135053</v>
      </c>
    </row>
    <row r="947" spans="1:10" x14ac:dyDescent="0.35">
      <c r="A947">
        <v>6</v>
      </c>
      <c r="B947">
        <v>2016</v>
      </c>
      <c r="C947" t="s">
        <v>32</v>
      </c>
      <c r="D947" t="s">
        <v>13</v>
      </c>
      <c r="F947">
        <v>65000</v>
      </c>
      <c r="G947">
        <v>56018</v>
      </c>
      <c r="H947">
        <v>86.181538461538466</v>
      </c>
      <c r="I947">
        <v>93.527307692307687</v>
      </c>
      <c r="J947">
        <v>-7.3457692307692213</v>
      </c>
    </row>
    <row r="948" spans="1:10" x14ac:dyDescent="0.35">
      <c r="A948">
        <v>6</v>
      </c>
      <c r="B948">
        <v>2016</v>
      </c>
      <c r="C948" t="s">
        <v>20</v>
      </c>
      <c r="D948" t="s">
        <v>22</v>
      </c>
      <c r="F948">
        <v>70561</v>
      </c>
      <c r="G948">
        <v>58904</v>
      </c>
      <c r="H948">
        <v>83.479542523490309</v>
      </c>
      <c r="I948">
        <v>80.816066949164551</v>
      </c>
      <c r="J948">
        <v>2.6634755743257585</v>
      </c>
    </row>
    <row r="949" spans="1:10" x14ac:dyDescent="0.35">
      <c r="A949">
        <v>5</v>
      </c>
      <c r="B949">
        <v>2016</v>
      </c>
      <c r="C949" t="s">
        <v>22</v>
      </c>
      <c r="D949" t="s">
        <v>42</v>
      </c>
      <c r="F949">
        <v>76125</v>
      </c>
      <c r="G949">
        <v>76802</v>
      </c>
      <c r="H949">
        <v>100.88932676518883</v>
      </c>
      <c r="I949">
        <v>100.85270935960591</v>
      </c>
      <c r="J949">
        <v>3.6617405582916263E-2</v>
      </c>
    </row>
    <row r="950" spans="1:10" x14ac:dyDescent="0.35">
      <c r="A950">
        <v>5</v>
      </c>
      <c r="B950">
        <v>2016</v>
      </c>
      <c r="C950" t="s">
        <v>25</v>
      </c>
      <c r="D950" t="s">
        <v>34</v>
      </c>
      <c r="F950">
        <v>71008</v>
      </c>
      <c r="G950">
        <v>71318</v>
      </c>
      <c r="H950">
        <v>100.43657052726454</v>
      </c>
      <c r="I950">
        <v>100.1336117057233</v>
      </c>
      <c r="J950">
        <v>0.30295882154123888</v>
      </c>
    </row>
    <row r="951" spans="1:10" x14ac:dyDescent="0.35">
      <c r="A951">
        <v>5</v>
      </c>
      <c r="B951">
        <v>2016</v>
      </c>
      <c r="C951" t="s">
        <v>30</v>
      </c>
      <c r="D951" t="s">
        <v>10</v>
      </c>
      <c r="F951">
        <v>66655</v>
      </c>
      <c r="G951">
        <v>66683</v>
      </c>
      <c r="H951">
        <v>100.04200735128647</v>
      </c>
      <c r="I951">
        <v>100.1967219263371</v>
      </c>
      <c r="J951">
        <v>-0.15471457505063313</v>
      </c>
    </row>
    <row r="952" spans="1:10" x14ac:dyDescent="0.35">
      <c r="A952">
        <v>5</v>
      </c>
      <c r="B952">
        <v>2016</v>
      </c>
      <c r="C952" t="s">
        <v>40</v>
      </c>
      <c r="D952" t="s">
        <v>19</v>
      </c>
      <c r="F952">
        <v>67000</v>
      </c>
      <c r="G952">
        <v>66622</v>
      </c>
      <c r="H952">
        <v>99.435820895522383</v>
      </c>
      <c r="I952">
        <v>97.834514925373142</v>
      </c>
      <c r="J952">
        <v>1.6013059701492409</v>
      </c>
    </row>
    <row r="953" spans="1:10" x14ac:dyDescent="0.35">
      <c r="A953">
        <v>5</v>
      </c>
      <c r="B953">
        <v>2016</v>
      </c>
      <c r="C953" t="s">
        <v>23</v>
      </c>
      <c r="D953" t="s">
        <v>26</v>
      </c>
      <c r="F953">
        <v>67895</v>
      </c>
      <c r="G953">
        <v>67431</v>
      </c>
      <c r="H953">
        <v>99.316591796155834</v>
      </c>
      <c r="I953">
        <v>94.721444878120636</v>
      </c>
      <c r="J953">
        <v>4.5951469180351978</v>
      </c>
    </row>
    <row r="954" spans="1:10" x14ac:dyDescent="0.35">
      <c r="A954">
        <v>5</v>
      </c>
      <c r="B954">
        <v>2016</v>
      </c>
      <c r="C954" t="s">
        <v>38</v>
      </c>
      <c r="D954" t="s">
        <v>14</v>
      </c>
      <c r="F954">
        <v>92500</v>
      </c>
      <c r="G954">
        <v>91653</v>
      </c>
      <c r="H954">
        <v>99.084324324324328</v>
      </c>
      <c r="I954">
        <v>100.04297297297298</v>
      </c>
      <c r="J954">
        <v>-0.95864864864864785</v>
      </c>
    </row>
    <row r="955" spans="1:10" x14ac:dyDescent="0.35">
      <c r="A955">
        <v>5</v>
      </c>
      <c r="B955">
        <v>2016</v>
      </c>
      <c r="C955" t="s">
        <v>35</v>
      </c>
      <c r="D955" t="s">
        <v>31</v>
      </c>
      <c r="F955">
        <v>65326</v>
      </c>
      <c r="G955">
        <v>64425</v>
      </c>
      <c r="H955">
        <v>98.620763555092921</v>
      </c>
      <c r="I955">
        <v>100.28568257661574</v>
      </c>
      <c r="J955">
        <v>-1.6649190215228202</v>
      </c>
    </row>
    <row r="956" spans="1:10" x14ac:dyDescent="0.35">
      <c r="A956">
        <v>5</v>
      </c>
      <c r="B956">
        <v>2016</v>
      </c>
      <c r="C956" t="s">
        <v>29</v>
      </c>
      <c r="D956" t="s">
        <v>28</v>
      </c>
      <c r="F956">
        <v>71750</v>
      </c>
      <c r="G956">
        <v>70178</v>
      </c>
      <c r="H956">
        <v>97.809059233449474</v>
      </c>
      <c r="I956">
        <v>97.809059233449474</v>
      </c>
      <c r="J956">
        <v>0</v>
      </c>
    </row>
    <row r="957" spans="1:10" x14ac:dyDescent="0.35">
      <c r="A957">
        <v>5</v>
      </c>
      <c r="B957">
        <v>2016</v>
      </c>
      <c r="C957" t="s">
        <v>16</v>
      </c>
      <c r="D957" t="s">
        <v>15</v>
      </c>
      <c r="F957">
        <v>75523</v>
      </c>
      <c r="G957">
        <v>73425</v>
      </c>
      <c r="H957">
        <v>97.222038319452352</v>
      </c>
      <c r="I957">
        <v>97.709141586006908</v>
      </c>
      <c r="J957">
        <v>-0.4871032665545556</v>
      </c>
    </row>
    <row r="958" spans="1:10" x14ac:dyDescent="0.35">
      <c r="A958">
        <v>5</v>
      </c>
      <c r="B958">
        <v>2016</v>
      </c>
      <c r="C958" t="s">
        <v>39</v>
      </c>
      <c r="D958" t="s">
        <v>36</v>
      </c>
      <c r="F958">
        <v>68400</v>
      </c>
      <c r="G958">
        <v>66385</v>
      </c>
      <c r="H958">
        <v>97.054093567251471</v>
      </c>
      <c r="I958">
        <v>94.024671052631575</v>
      </c>
      <c r="J958">
        <v>3.0294225146198954</v>
      </c>
    </row>
    <row r="959" spans="1:10" x14ac:dyDescent="0.35">
      <c r="A959">
        <v>5</v>
      </c>
      <c r="B959">
        <v>2016</v>
      </c>
      <c r="C959" t="s">
        <v>41</v>
      </c>
      <c r="D959" t="s">
        <v>37</v>
      </c>
      <c r="F959">
        <v>81441</v>
      </c>
      <c r="G959">
        <v>78401</v>
      </c>
      <c r="H959">
        <v>96.267236404268118</v>
      </c>
      <c r="I959">
        <v>96.039924607998429</v>
      </c>
      <c r="J959">
        <v>0.22731179626968867</v>
      </c>
    </row>
    <row r="960" spans="1:10" x14ac:dyDescent="0.35">
      <c r="A960">
        <v>5</v>
      </c>
      <c r="B960">
        <v>2016</v>
      </c>
      <c r="C960" t="s">
        <v>18</v>
      </c>
      <c r="D960" t="s">
        <v>20</v>
      </c>
      <c r="F960">
        <v>56603</v>
      </c>
      <c r="G960">
        <v>54275</v>
      </c>
      <c r="H960">
        <v>95.887143790965141</v>
      </c>
      <c r="I960">
        <v>101.26693814815468</v>
      </c>
      <c r="J960">
        <v>-5.3797943571895388</v>
      </c>
    </row>
    <row r="961" spans="1:10" x14ac:dyDescent="0.35">
      <c r="A961">
        <v>5</v>
      </c>
      <c r="B961">
        <v>2016</v>
      </c>
      <c r="C961" t="s">
        <v>13</v>
      </c>
      <c r="D961" t="s">
        <v>33</v>
      </c>
      <c r="F961">
        <v>93607</v>
      </c>
      <c r="G961">
        <v>83679</v>
      </c>
      <c r="H961">
        <v>89.393955580245063</v>
      </c>
      <c r="I961">
        <v>88.844584272543727</v>
      </c>
      <c r="J961">
        <v>0.54937130770133535</v>
      </c>
    </row>
    <row r="962" spans="1:10" x14ac:dyDescent="0.35">
      <c r="A962">
        <v>5</v>
      </c>
      <c r="B962">
        <v>2016</v>
      </c>
      <c r="C962" t="s">
        <v>32</v>
      </c>
      <c r="D962" t="s">
        <v>24</v>
      </c>
      <c r="F962">
        <v>65000</v>
      </c>
      <c r="G962">
        <v>58047</v>
      </c>
      <c r="H962">
        <v>89.303076923076915</v>
      </c>
      <c r="I962">
        <v>93.527307692307687</v>
      </c>
      <c r="J962">
        <v>-4.2242307692307719</v>
      </c>
    </row>
    <row r="963" spans="1:10" x14ac:dyDescent="0.35">
      <c r="A963">
        <v>4</v>
      </c>
      <c r="B963">
        <v>2016</v>
      </c>
      <c r="C963" t="s">
        <v>9</v>
      </c>
      <c r="D963" t="s">
        <v>40</v>
      </c>
      <c r="E963" t="s">
        <v>11</v>
      </c>
      <c r="F963">
        <v>69132</v>
      </c>
      <c r="G963">
        <v>83764</v>
      </c>
      <c r="H963">
        <v>121.16530694902505</v>
      </c>
      <c r="I963">
        <v>93.511687785685353</v>
      </c>
      <c r="J963">
        <v>27.653619163339698</v>
      </c>
    </row>
    <row r="964" spans="1:10" x14ac:dyDescent="0.35">
      <c r="A964">
        <v>4</v>
      </c>
      <c r="B964">
        <v>2016</v>
      </c>
      <c r="C964" t="s">
        <v>28</v>
      </c>
      <c r="D964" t="s">
        <v>13</v>
      </c>
      <c r="F964">
        <v>63400</v>
      </c>
      <c r="G964">
        <v>64622</v>
      </c>
      <c r="H964">
        <v>101.92744479495268</v>
      </c>
      <c r="I964">
        <v>102.25788643533123</v>
      </c>
      <c r="J964">
        <v>-0.33044164037855239</v>
      </c>
    </row>
    <row r="965" spans="1:10" x14ac:dyDescent="0.35">
      <c r="A965">
        <v>4</v>
      </c>
      <c r="B965">
        <v>2016</v>
      </c>
      <c r="C965" t="s">
        <v>25</v>
      </c>
      <c r="D965" t="s">
        <v>18</v>
      </c>
      <c r="F965">
        <v>71008</v>
      </c>
      <c r="G965">
        <v>71152</v>
      </c>
      <c r="H965">
        <v>100.20279405137448</v>
      </c>
      <c r="I965">
        <v>100.1336117057233</v>
      </c>
      <c r="J965">
        <v>6.9182345651185528E-2</v>
      </c>
    </row>
    <row r="966" spans="1:10" x14ac:dyDescent="0.35">
      <c r="A966">
        <v>4</v>
      </c>
      <c r="B966">
        <v>2016</v>
      </c>
      <c r="C966" t="s">
        <v>30</v>
      </c>
      <c r="D966" t="s">
        <v>37</v>
      </c>
      <c r="F966">
        <v>66655</v>
      </c>
      <c r="G966">
        <v>66690</v>
      </c>
      <c r="H966">
        <v>100.05250918910808</v>
      </c>
      <c r="I966">
        <v>100.1967219263371</v>
      </c>
      <c r="J966">
        <v>-0.14421273722902583</v>
      </c>
    </row>
    <row r="967" spans="1:10" x14ac:dyDescent="0.35">
      <c r="A967">
        <v>4</v>
      </c>
      <c r="B967">
        <v>2016</v>
      </c>
      <c r="C967" t="s">
        <v>26</v>
      </c>
      <c r="D967" t="s">
        <v>33</v>
      </c>
      <c r="F967">
        <v>66829</v>
      </c>
      <c r="G967">
        <v>66829</v>
      </c>
      <c r="H967">
        <v>100</v>
      </c>
      <c r="I967">
        <v>100</v>
      </c>
      <c r="J967">
        <v>0</v>
      </c>
    </row>
    <row r="968" spans="1:10" x14ac:dyDescent="0.35">
      <c r="A968">
        <v>4</v>
      </c>
      <c r="B968">
        <v>2016</v>
      </c>
      <c r="C968" t="s">
        <v>10</v>
      </c>
      <c r="D968" t="s">
        <v>31</v>
      </c>
      <c r="F968">
        <v>72220</v>
      </c>
      <c r="G968">
        <v>71815</v>
      </c>
      <c r="H968">
        <v>99.439213514261979</v>
      </c>
      <c r="I968">
        <v>99.513119634450291</v>
      </c>
      <c r="J968">
        <v>-7.3906120188311775E-2</v>
      </c>
    </row>
    <row r="969" spans="1:10" x14ac:dyDescent="0.35">
      <c r="A969">
        <v>4</v>
      </c>
      <c r="B969">
        <v>2016</v>
      </c>
      <c r="C969" t="s">
        <v>42</v>
      </c>
      <c r="D969" t="s">
        <v>16</v>
      </c>
      <c r="F969">
        <v>71228</v>
      </c>
      <c r="G969">
        <v>70508</v>
      </c>
      <c r="H969">
        <v>98.989161565676426</v>
      </c>
      <c r="I969">
        <v>98.275607907002865</v>
      </c>
      <c r="J969">
        <v>0.71355365867356113</v>
      </c>
    </row>
    <row r="970" spans="1:10" x14ac:dyDescent="0.35">
      <c r="A970">
        <v>4</v>
      </c>
      <c r="B970">
        <v>2016</v>
      </c>
      <c r="C970" t="s">
        <v>19</v>
      </c>
      <c r="D970" t="s">
        <v>32</v>
      </c>
      <c r="F970">
        <v>61500</v>
      </c>
      <c r="G970">
        <v>60841</v>
      </c>
      <c r="H970">
        <v>98.92845528455284</v>
      </c>
      <c r="I970">
        <v>98.160772357723573</v>
      </c>
      <c r="J970">
        <v>0.76768292682926642</v>
      </c>
    </row>
    <row r="971" spans="1:10" x14ac:dyDescent="0.35">
      <c r="A971">
        <v>4</v>
      </c>
      <c r="B971">
        <v>2016</v>
      </c>
      <c r="C971" t="s">
        <v>29</v>
      </c>
      <c r="D971" t="s">
        <v>38</v>
      </c>
      <c r="F971">
        <v>71750</v>
      </c>
      <c r="G971">
        <v>70178</v>
      </c>
      <c r="H971">
        <v>97.809059233449474</v>
      </c>
      <c r="I971">
        <v>97.809059233449474</v>
      </c>
      <c r="J971">
        <v>0</v>
      </c>
    </row>
    <row r="972" spans="1:10" x14ac:dyDescent="0.35">
      <c r="A972">
        <v>4</v>
      </c>
      <c r="B972">
        <v>2016</v>
      </c>
      <c r="C972" t="s">
        <v>36</v>
      </c>
      <c r="D972" t="s">
        <v>27</v>
      </c>
      <c r="F972">
        <v>82500</v>
      </c>
      <c r="G972">
        <v>78160</v>
      </c>
      <c r="H972">
        <v>94.739393939393935</v>
      </c>
      <c r="I972">
        <v>94.739393939393935</v>
      </c>
      <c r="J972">
        <v>0</v>
      </c>
    </row>
    <row r="973" spans="1:10" x14ac:dyDescent="0.35">
      <c r="A973">
        <v>4</v>
      </c>
      <c r="B973">
        <v>2016</v>
      </c>
      <c r="C973" t="s">
        <v>34</v>
      </c>
      <c r="D973" t="s">
        <v>23</v>
      </c>
      <c r="F973">
        <v>82000</v>
      </c>
      <c r="G973">
        <v>76249</v>
      </c>
      <c r="H973">
        <v>92.986585365853657</v>
      </c>
      <c r="I973">
        <v>95.492682926829261</v>
      </c>
      <c r="J973">
        <v>-2.5060975609756042</v>
      </c>
    </row>
    <row r="974" spans="1:10" x14ac:dyDescent="0.35">
      <c r="A974">
        <v>4</v>
      </c>
      <c r="B974">
        <v>2016</v>
      </c>
      <c r="C974" t="s">
        <v>14</v>
      </c>
      <c r="D974" t="s">
        <v>35</v>
      </c>
      <c r="F974">
        <v>65515</v>
      </c>
      <c r="G974">
        <v>60834</v>
      </c>
      <c r="H974">
        <v>92.855071357704347</v>
      </c>
      <c r="I974">
        <v>96.937914981301986</v>
      </c>
      <c r="J974">
        <v>-4.0828436235976397</v>
      </c>
    </row>
    <row r="975" spans="1:10" x14ac:dyDescent="0.35">
      <c r="A975">
        <v>4</v>
      </c>
      <c r="B975">
        <v>2016</v>
      </c>
      <c r="C975" t="s">
        <v>15</v>
      </c>
      <c r="D975" t="s">
        <v>22</v>
      </c>
      <c r="F975">
        <v>65890</v>
      </c>
      <c r="G975">
        <v>60375</v>
      </c>
      <c r="H975">
        <v>91.629989376233112</v>
      </c>
      <c r="I975">
        <v>92.009030201851573</v>
      </c>
      <c r="J975">
        <v>-0.37904082561846053</v>
      </c>
    </row>
    <row r="976" spans="1:10" x14ac:dyDescent="0.35">
      <c r="A976">
        <v>4</v>
      </c>
      <c r="B976">
        <v>2016</v>
      </c>
      <c r="C976" t="s">
        <v>39</v>
      </c>
      <c r="D976" t="s">
        <v>21</v>
      </c>
      <c r="F976">
        <v>68400</v>
      </c>
      <c r="G976">
        <v>61278</v>
      </c>
      <c r="H976">
        <v>89.587719298245617</v>
      </c>
      <c r="I976">
        <v>94.024671052631575</v>
      </c>
      <c r="J976">
        <v>-4.4369517543859587</v>
      </c>
    </row>
    <row r="977" spans="1:10" x14ac:dyDescent="0.35">
      <c r="A977">
        <v>4</v>
      </c>
      <c r="B977">
        <v>2016</v>
      </c>
      <c r="C977" t="s">
        <v>20</v>
      </c>
      <c r="D977" t="s">
        <v>43</v>
      </c>
      <c r="F977">
        <v>70561</v>
      </c>
      <c r="G977">
        <v>60641</v>
      </c>
      <c r="H977">
        <v>85.94124232933207</v>
      </c>
      <c r="I977">
        <v>80.816066949164551</v>
      </c>
      <c r="J977">
        <v>5.1251753801675193</v>
      </c>
    </row>
    <row r="978" spans="1:10" x14ac:dyDescent="0.35">
      <c r="A978">
        <v>3</v>
      </c>
      <c r="B978">
        <v>2016</v>
      </c>
      <c r="C978" t="s">
        <v>27</v>
      </c>
      <c r="D978" t="s">
        <v>29</v>
      </c>
      <c r="F978">
        <v>69000</v>
      </c>
      <c r="G978">
        <v>69010</v>
      </c>
      <c r="H978">
        <v>100.0144927536232</v>
      </c>
      <c r="I978">
        <v>100.10652173913044</v>
      </c>
      <c r="J978">
        <v>-9.2028985507241146E-2</v>
      </c>
    </row>
    <row r="979" spans="1:10" x14ac:dyDescent="0.35">
      <c r="A979">
        <v>3</v>
      </c>
      <c r="B979">
        <v>2016</v>
      </c>
      <c r="C979" t="s">
        <v>24</v>
      </c>
      <c r="D979" t="s">
        <v>39</v>
      </c>
      <c r="F979">
        <v>69596</v>
      </c>
      <c r="G979">
        <v>69596</v>
      </c>
      <c r="H979">
        <v>100</v>
      </c>
      <c r="I979">
        <v>100</v>
      </c>
      <c r="J979">
        <v>0</v>
      </c>
    </row>
    <row r="980" spans="1:10" x14ac:dyDescent="0.35">
      <c r="A980">
        <v>3</v>
      </c>
      <c r="B980">
        <v>2016</v>
      </c>
      <c r="C980" t="s">
        <v>26</v>
      </c>
      <c r="D980" t="s">
        <v>10</v>
      </c>
      <c r="F980">
        <v>66829</v>
      </c>
      <c r="G980">
        <v>66829</v>
      </c>
      <c r="H980">
        <v>100</v>
      </c>
      <c r="I980">
        <v>100</v>
      </c>
      <c r="J980">
        <v>0</v>
      </c>
    </row>
    <row r="981" spans="1:10" x14ac:dyDescent="0.35">
      <c r="A981">
        <v>3</v>
      </c>
      <c r="B981">
        <v>2016</v>
      </c>
      <c r="C981" t="s">
        <v>35</v>
      </c>
      <c r="D981" t="s">
        <v>23</v>
      </c>
      <c r="F981">
        <v>65326</v>
      </c>
      <c r="G981">
        <v>65176</v>
      </c>
      <c r="H981">
        <v>99.770382389860089</v>
      </c>
      <c r="I981">
        <v>100.28568257661574</v>
      </c>
      <c r="J981">
        <v>-0.51530018675565259</v>
      </c>
    </row>
    <row r="982" spans="1:10" x14ac:dyDescent="0.35">
      <c r="A982">
        <v>3</v>
      </c>
      <c r="B982">
        <v>2016</v>
      </c>
      <c r="C982" t="s">
        <v>43</v>
      </c>
      <c r="D982" t="s">
        <v>42</v>
      </c>
      <c r="F982">
        <v>73208</v>
      </c>
      <c r="G982">
        <v>73003</v>
      </c>
      <c r="H982">
        <v>99.719975958911604</v>
      </c>
      <c r="I982">
        <v>99.865451863184347</v>
      </c>
      <c r="J982">
        <v>-0.14547590427274315</v>
      </c>
    </row>
    <row r="983" spans="1:10" x14ac:dyDescent="0.35">
      <c r="A983">
        <v>3</v>
      </c>
      <c r="B983">
        <v>2016</v>
      </c>
      <c r="C983" t="s">
        <v>38</v>
      </c>
      <c r="D983" t="s">
        <v>19</v>
      </c>
      <c r="F983">
        <v>92500</v>
      </c>
      <c r="G983">
        <v>90554</v>
      </c>
      <c r="H983">
        <v>97.896216216216217</v>
      </c>
      <c r="I983">
        <v>100.04297297297298</v>
      </c>
      <c r="J983">
        <v>-2.1467567567567585</v>
      </c>
    </row>
    <row r="984" spans="1:10" x14ac:dyDescent="0.35">
      <c r="A984">
        <v>3</v>
      </c>
      <c r="B984">
        <v>2016</v>
      </c>
      <c r="C984" t="s">
        <v>16</v>
      </c>
      <c r="D984" t="s">
        <v>30</v>
      </c>
      <c r="F984">
        <v>75523</v>
      </c>
      <c r="G984">
        <v>73813</v>
      </c>
      <c r="H984">
        <v>97.735789097361064</v>
      </c>
      <c r="I984">
        <v>97.709141586006908</v>
      </c>
      <c r="J984">
        <v>2.6647511354155995E-2</v>
      </c>
    </row>
    <row r="985" spans="1:10" x14ac:dyDescent="0.35">
      <c r="A985">
        <v>3</v>
      </c>
      <c r="B985">
        <v>2016</v>
      </c>
      <c r="C985" t="s">
        <v>14</v>
      </c>
      <c r="D985" t="s">
        <v>22</v>
      </c>
      <c r="F985">
        <v>65515</v>
      </c>
      <c r="G985">
        <v>63850</v>
      </c>
      <c r="H985">
        <v>97.458597267801267</v>
      </c>
      <c r="I985">
        <v>96.937914981301986</v>
      </c>
      <c r="J985">
        <v>0.52068228649928017</v>
      </c>
    </row>
    <row r="986" spans="1:10" x14ac:dyDescent="0.35">
      <c r="A986">
        <v>3</v>
      </c>
      <c r="B986">
        <v>2016</v>
      </c>
      <c r="C986" t="s">
        <v>40</v>
      </c>
      <c r="D986" t="s">
        <v>20</v>
      </c>
      <c r="F986">
        <v>67000</v>
      </c>
      <c r="G986">
        <v>64747</v>
      </c>
      <c r="H986">
        <v>96.637313432835825</v>
      </c>
      <c r="I986">
        <v>97.834514925373142</v>
      </c>
      <c r="J986">
        <v>-1.1972014925373173</v>
      </c>
    </row>
    <row r="987" spans="1:10" x14ac:dyDescent="0.35">
      <c r="A987">
        <v>3</v>
      </c>
      <c r="B987">
        <v>2016</v>
      </c>
      <c r="C987" t="s">
        <v>41</v>
      </c>
      <c r="D987" t="s">
        <v>32</v>
      </c>
      <c r="F987">
        <v>81441</v>
      </c>
      <c r="G987">
        <v>78411</v>
      </c>
      <c r="H987">
        <v>96.279515231885654</v>
      </c>
      <c r="I987">
        <v>96.039924607998429</v>
      </c>
      <c r="J987">
        <v>0.2395906238872243</v>
      </c>
    </row>
    <row r="988" spans="1:10" x14ac:dyDescent="0.35">
      <c r="A988">
        <v>3</v>
      </c>
      <c r="B988">
        <v>2016</v>
      </c>
      <c r="C988" t="s">
        <v>33</v>
      </c>
      <c r="D988" t="s">
        <v>28</v>
      </c>
      <c r="F988">
        <v>71608</v>
      </c>
      <c r="G988">
        <v>68647</v>
      </c>
      <c r="H988">
        <v>95.864987152273486</v>
      </c>
      <c r="I988">
        <v>95.672445816109928</v>
      </c>
      <c r="J988">
        <v>0.19254133616355773</v>
      </c>
    </row>
    <row r="989" spans="1:10" x14ac:dyDescent="0.35">
      <c r="A989">
        <v>3</v>
      </c>
      <c r="B989">
        <v>2016</v>
      </c>
      <c r="C989" t="s">
        <v>37</v>
      </c>
      <c r="D989" t="s">
        <v>34</v>
      </c>
      <c r="F989">
        <v>82500</v>
      </c>
      <c r="G989">
        <v>78368</v>
      </c>
      <c r="H989">
        <v>94.991515151515145</v>
      </c>
      <c r="I989">
        <v>95.502272727272725</v>
      </c>
      <c r="J989">
        <v>-0.51075757575758018</v>
      </c>
    </row>
    <row r="990" spans="1:10" x14ac:dyDescent="0.35">
      <c r="A990">
        <v>3</v>
      </c>
      <c r="B990">
        <v>2016</v>
      </c>
      <c r="C990" t="s">
        <v>21</v>
      </c>
      <c r="D990" t="s">
        <v>36</v>
      </c>
      <c r="F990">
        <v>76416</v>
      </c>
      <c r="G990">
        <v>71587</v>
      </c>
      <c r="H990">
        <v>93.680642797319933</v>
      </c>
      <c r="I990">
        <v>95.958961474036855</v>
      </c>
      <c r="J990">
        <v>-2.2783186767169212</v>
      </c>
    </row>
    <row r="991" spans="1:10" x14ac:dyDescent="0.35">
      <c r="A991">
        <v>3</v>
      </c>
      <c r="B991">
        <v>2016</v>
      </c>
      <c r="C991" t="s">
        <v>31</v>
      </c>
      <c r="D991" t="s">
        <v>18</v>
      </c>
      <c r="F991">
        <v>69143</v>
      </c>
      <c r="G991">
        <v>62370</v>
      </c>
      <c r="H991">
        <v>90.204359081902723</v>
      </c>
      <c r="I991">
        <v>93.515070216797071</v>
      </c>
      <c r="J991">
        <v>-3.3107111348943477</v>
      </c>
    </row>
    <row r="992" spans="1:10" x14ac:dyDescent="0.35">
      <c r="A992">
        <v>3</v>
      </c>
      <c r="B992">
        <v>2016</v>
      </c>
      <c r="C992" t="s">
        <v>9</v>
      </c>
      <c r="D992" t="s">
        <v>25</v>
      </c>
      <c r="F992">
        <v>69132</v>
      </c>
      <c r="G992">
        <v>60127</v>
      </c>
      <c r="H992">
        <v>86.974194294971937</v>
      </c>
      <c r="I992">
        <v>93.511687785685353</v>
      </c>
      <c r="J992">
        <v>-6.5374934907134161</v>
      </c>
    </row>
    <row r="993" spans="1:10" x14ac:dyDescent="0.35">
      <c r="A993">
        <v>3</v>
      </c>
      <c r="B993">
        <v>2016</v>
      </c>
      <c r="C993" t="s">
        <v>15</v>
      </c>
      <c r="D993" t="s">
        <v>13</v>
      </c>
      <c r="F993">
        <v>65890</v>
      </c>
      <c r="G993">
        <v>55009</v>
      </c>
      <c r="H993">
        <v>83.486113219001368</v>
      </c>
      <c r="I993">
        <v>92.009030201851573</v>
      </c>
      <c r="J993">
        <v>-8.5229169828502052</v>
      </c>
    </row>
    <row r="994" spans="1:10" x14ac:dyDescent="0.35">
      <c r="A994">
        <v>2</v>
      </c>
      <c r="B994">
        <v>2016</v>
      </c>
      <c r="C994" t="s">
        <v>28</v>
      </c>
      <c r="D994" t="s">
        <v>15</v>
      </c>
      <c r="F994">
        <v>63400</v>
      </c>
      <c r="G994">
        <v>64230</v>
      </c>
      <c r="H994">
        <v>101.30914826498423</v>
      </c>
      <c r="I994">
        <v>102.25788643533123</v>
      </c>
      <c r="J994">
        <v>-0.94873817034699925</v>
      </c>
    </row>
    <row r="995" spans="1:10" x14ac:dyDescent="0.35">
      <c r="A995">
        <v>2</v>
      </c>
      <c r="B995">
        <v>2016</v>
      </c>
      <c r="C995" t="s">
        <v>19</v>
      </c>
      <c r="D995" t="s">
        <v>24</v>
      </c>
      <c r="F995">
        <v>61500</v>
      </c>
      <c r="G995">
        <v>62268</v>
      </c>
      <c r="H995">
        <v>101.24878048780488</v>
      </c>
      <c r="I995">
        <v>98.160772357723573</v>
      </c>
      <c r="J995">
        <v>3.088008130081306</v>
      </c>
    </row>
    <row r="996" spans="1:10" x14ac:dyDescent="0.35">
      <c r="A996">
        <v>2</v>
      </c>
      <c r="B996">
        <v>2016</v>
      </c>
      <c r="C996" t="s">
        <v>22</v>
      </c>
      <c r="D996" t="s">
        <v>40</v>
      </c>
      <c r="F996">
        <v>76125</v>
      </c>
      <c r="G996">
        <v>76379</v>
      </c>
      <c r="H996">
        <v>100.33366174055828</v>
      </c>
      <c r="I996">
        <v>100.85270935960591</v>
      </c>
      <c r="J996">
        <v>-0.51904761904762609</v>
      </c>
    </row>
    <row r="997" spans="1:10" x14ac:dyDescent="0.35">
      <c r="A997">
        <v>2</v>
      </c>
      <c r="B997">
        <v>2016</v>
      </c>
      <c r="C997" t="s">
        <v>30</v>
      </c>
      <c r="D997" t="s">
        <v>41</v>
      </c>
      <c r="F997">
        <v>66655</v>
      </c>
      <c r="G997">
        <v>66813</v>
      </c>
      <c r="H997">
        <v>100.2370414822594</v>
      </c>
      <c r="I997">
        <v>100.1967219263371</v>
      </c>
      <c r="J997">
        <v>4.0319555922295081E-2</v>
      </c>
    </row>
    <row r="998" spans="1:10" x14ac:dyDescent="0.35">
      <c r="A998">
        <v>2</v>
      </c>
      <c r="B998">
        <v>2016</v>
      </c>
      <c r="C998" t="s">
        <v>26</v>
      </c>
      <c r="D998" t="s">
        <v>35</v>
      </c>
      <c r="F998">
        <v>66829</v>
      </c>
      <c r="G998">
        <v>66829</v>
      </c>
      <c r="H998">
        <v>100</v>
      </c>
      <c r="I998">
        <v>100</v>
      </c>
      <c r="J998">
        <v>0</v>
      </c>
    </row>
    <row r="999" spans="1:10" x14ac:dyDescent="0.35">
      <c r="A999">
        <v>2</v>
      </c>
      <c r="B999">
        <v>2016</v>
      </c>
      <c r="C999" t="s">
        <v>10</v>
      </c>
      <c r="D999" t="s">
        <v>21</v>
      </c>
      <c r="F999">
        <v>72220</v>
      </c>
      <c r="G999">
        <v>71890</v>
      </c>
      <c r="H999">
        <v>99.543062863472727</v>
      </c>
      <c r="I999">
        <v>99.513119634450291</v>
      </c>
      <c r="J999">
        <v>2.9943229022435958E-2</v>
      </c>
    </row>
    <row r="1000" spans="1:10" x14ac:dyDescent="0.35">
      <c r="A1000">
        <v>2</v>
      </c>
      <c r="B1000">
        <v>2016</v>
      </c>
      <c r="C1000" t="s">
        <v>23</v>
      </c>
      <c r="D1000" t="s">
        <v>25</v>
      </c>
      <c r="F1000">
        <v>67895</v>
      </c>
      <c r="G1000">
        <v>67431</v>
      </c>
      <c r="H1000">
        <v>99.316591796155834</v>
      </c>
      <c r="I1000">
        <v>94.721444878120636</v>
      </c>
      <c r="J1000">
        <v>4.5951469180351978</v>
      </c>
    </row>
    <row r="1001" spans="1:10" x14ac:dyDescent="0.35">
      <c r="A1001">
        <v>2</v>
      </c>
      <c r="B1001">
        <v>2016</v>
      </c>
      <c r="C1001" t="s">
        <v>34</v>
      </c>
      <c r="D1001" t="s">
        <v>38</v>
      </c>
      <c r="F1001">
        <v>82000</v>
      </c>
      <c r="G1001">
        <v>80612</v>
      </c>
      <c r="H1001">
        <v>98.307317073170736</v>
      </c>
      <c r="I1001">
        <v>95.492682926829261</v>
      </c>
      <c r="J1001">
        <v>2.8146341463414757</v>
      </c>
    </row>
    <row r="1002" spans="1:10" x14ac:dyDescent="0.35">
      <c r="A1002">
        <v>2</v>
      </c>
      <c r="B1002">
        <v>2016</v>
      </c>
      <c r="C1002" t="s">
        <v>16</v>
      </c>
      <c r="D1002" t="s">
        <v>29</v>
      </c>
      <c r="F1002">
        <v>75523</v>
      </c>
      <c r="G1002">
        <v>74143</v>
      </c>
      <c r="H1002">
        <v>98.172742078572099</v>
      </c>
      <c r="I1002">
        <v>97.709141586006908</v>
      </c>
      <c r="J1002">
        <v>0.46360049256519176</v>
      </c>
    </row>
    <row r="1003" spans="1:10" x14ac:dyDescent="0.35">
      <c r="A1003">
        <v>2</v>
      </c>
      <c r="B1003">
        <v>2016</v>
      </c>
      <c r="C1003" t="s">
        <v>33</v>
      </c>
      <c r="D1003" t="s">
        <v>36</v>
      </c>
      <c r="F1003">
        <v>71608</v>
      </c>
      <c r="G1003">
        <v>70256</v>
      </c>
      <c r="H1003">
        <v>98.111942799687185</v>
      </c>
      <c r="I1003">
        <v>95.672445816109928</v>
      </c>
      <c r="J1003">
        <v>2.4394969835772571</v>
      </c>
    </row>
    <row r="1004" spans="1:10" x14ac:dyDescent="0.35">
      <c r="A1004">
        <v>2</v>
      </c>
      <c r="B1004">
        <v>2016</v>
      </c>
      <c r="C1004" t="s">
        <v>13</v>
      </c>
      <c r="D1004" t="s">
        <v>27</v>
      </c>
      <c r="F1004">
        <v>93607</v>
      </c>
      <c r="G1004">
        <v>91046</v>
      </c>
      <c r="H1004">
        <v>97.264093497281195</v>
      </c>
      <c r="I1004">
        <v>88.844584272543727</v>
      </c>
      <c r="J1004">
        <v>8.4195092247374674</v>
      </c>
    </row>
    <row r="1005" spans="1:10" x14ac:dyDescent="0.35">
      <c r="A1005">
        <v>2</v>
      </c>
      <c r="B1005">
        <v>2016</v>
      </c>
      <c r="C1005" t="s">
        <v>18</v>
      </c>
      <c r="D1005" t="s">
        <v>42</v>
      </c>
      <c r="F1005">
        <v>56603</v>
      </c>
      <c r="G1005">
        <v>54081</v>
      </c>
      <c r="H1005">
        <v>95.544405773545577</v>
      </c>
      <c r="I1005">
        <v>101.26693814815468</v>
      </c>
      <c r="J1005">
        <v>-5.7225323746091021</v>
      </c>
    </row>
    <row r="1006" spans="1:10" x14ac:dyDescent="0.35">
      <c r="A1006">
        <v>2</v>
      </c>
      <c r="B1006">
        <v>2016</v>
      </c>
      <c r="C1006" t="s">
        <v>39</v>
      </c>
      <c r="D1006" t="s">
        <v>14</v>
      </c>
      <c r="F1006">
        <v>68400</v>
      </c>
      <c r="G1006">
        <v>65072</v>
      </c>
      <c r="H1006">
        <v>95.134502923976612</v>
      </c>
      <c r="I1006">
        <v>94.024671052631575</v>
      </c>
      <c r="J1006">
        <v>1.1098318713450368</v>
      </c>
    </row>
    <row r="1007" spans="1:10" x14ac:dyDescent="0.35">
      <c r="A1007">
        <v>2</v>
      </c>
      <c r="B1007">
        <v>2016</v>
      </c>
      <c r="C1007" t="s">
        <v>37</v>
      </c>
      <c r="D1007" t="s">
        <v>43</v>
      </c>
      <c r="F1007">
        <v>82500</v>
      </c>
      <c r="G1007">
        <v>77727</v>
      </c>
      <c r="H1007">
        <v>94.214545454545444</v>
      </c>
      <c r="I1007">
        <v>95.502272727272725</v>
      </c>
      <c r="J1007">
        <v>-1.287727272727281</v>
      </c>
    </row>
    <row r="1008" spans="1:10" x14ac:dyDescent="0.35">
      <c r="A1008">
        <v>2</v>
      </c>
      <c r="B1008">
        <v>2016</v>
      </c>
      <c r="C1008" t="s">
        <v>32</v>
      </c>
      <c r="D1008" t="s">
        <v>31</v>
      </c>
      <c r="F1008">
        <v>65000</v>
      </c>
      <c r="G1008">
        <v>58466</v>
      </c>
      <c r="H1008">
        <v>89.947692307692307</v>
      </c>
      <c r="I1008">
        <v>93.527307692307687</v>
      </c>
      <c r="J1008">
        <v>-3.57961538461538</v>
      </c>
    </row>
    <row r="1009" spans="1:10" x14ac:dyDescent="0.35">
      <c r="A1009">
        <v>2</v>
      </c>
      <c r="B1009">
        <v>2016</v>
      </c>
      <c r="C1009" t="s">
        <v>20</v>
      </c>
      <c r="D1009" t="s">
        <v>9</v>
      </c>
      <c r="F1009">
        <v>70561</v>
      </c>
      <c r="G1009">
        <v>52165</v>
      </c>
      <c r="H1009">
        <v>73.928940916370237</v>
      </c>
      <c r="I1009">
        <v>80.816066949164551</v>
      </c>
      <c r="J1009">
        <v>-6.8871260327943133</v>
      </c>
    </row>
    <row r="1010" spans="1:10" x14ac:dyDescent="0.35">
      <c r="A1010">
        <v>1</v>
      </c>
      <c r="B1010">
        <v>2016</v>
      </c>
      <c r="C1010" t="s">
        <v>28</v>
      </c>
      <c r="D1010" t="s">
        <v>26</v>
      </c>
      <c r="F1010">
        <v>63400</v>
      </c>
      <c r="G1010">
        <v>64864</v>
      </c>
      <c r="H1010">
        <v>102.30914826498423</v>
      </c>
      <c r="I1010">
        <v>102.25788643533123</v>
      </c>
      <c r="J1010">
        <v>5.1261829653000746E-2</v>
      </c>
    </row>
    <row r="1011" spans="1:10" x14ac:dyDescent="0.35">
      <c r="A1011">
        <v>1</v>
      </c>
      <c r="B1011">
        <v>2016</v>
      </c>
      <c r="C1011" t="s">
        <v>22</v>
      </c>
      <c r="D1011" t="s">
        <v>16</v>
      </c>
      <c r="F1011">
        <v>76125</v>
      </c>
      <c r="G1011">
        <v>76843</v>
      </c>
      <c r="H1011">
        <v>100.94318555008211</v>
      </c>
      <c r="I1011">
        <v>100.85270935960591</v>
      </c>
      <c r="J1011">
        <v>9.0476190476195484E-2</v>
      </c>
    </row>
    <row r="1012" spans="1:10" x14ac:dyDescent="0.35">
      <c r="A1012">
        <v>1</v>
      </c>
      <c r="B1012">
        <v>2016</v>
      </c>
      <c r="C1012" t="s">
        <v>38</v>
      </c>
      <c r="D1012" t="s">
        <v>37</v>
      </c>
      <c r="F1012">
        <v>92500</v>
      </c>
      <c r="G1012">
        <v>92867</v>
      </c>
      <c r="H1012">
        <v>100.39675675675677</v>
      </c>
      <c r="I1012">
        <v>100.04297297297298</v>
      </c>
      <c r="J1012">
        <v>0.35378378378379693</v>
      </c>
    </row>
    <row r="1013" spans="1:10" x14ac:dyDescent="0.35">
      <c r="A1013">
        <v>1</v>
      </c>
      <c r="B1013">
        <v>2016</v>
      </c>
      <c r="C1013" t="s">
        <v>25</v>
      </c>
      <c r="D1013" t="s">
        <v>33</v>
      </c>
      <c r="F1013">
        <v>71008</v>
      </c>
      <c r="G1013">
        <v>71104</v>
      </c>
      <c r="H1013">
        <v>100.13519603424965</v>
      </c>
      <c r="I1013">
        <v>100.1336117057233</v>
      </c>
      <c r="J1013">
        <v>1.5843285263485996E-3</v>
      </c>
    </row>
    <row r="1014" spans="1:10" x14ac:dyDescent="0.35">
      <c r="A1014">
        <v>1</v>
      </c>
      <c r="B1014">
        <v>2016</v>
      </c>
      <c r="C1014" t="s">
        <v>27</v>
      </c>
      <c r="D1014" t="s">
        <v>35</v>
      </c>
      <c r="F1014">
        <v>69000</v>
      </c>
      <c r="G1014">
        <v>69012</v>
      </c>
      <c r="H1014">
        <v>100.01739130434784</v>
      </c>
      <c r="I1014">
        <v>100.10652173913044</v>
      </c>
      <c r="J1014">
        <v>-8.9130434782603629E-2</v>
      </c>
    </row>
    <row r="1015" spans="1:10" x14ac:dyDescent="0.35">
      <c r="A1015">
        <v>1</v>
      </c>
      <c r="B1015">
        <v>2016</v>
      </c>
      <c r="C1015" t="s">
        <v>24</v>
      </c>
      <c r="D1015" t="s">
        <v>23</v>
      </c>
      <c r="F1015">
        <v>69596</v>
      </c>
      <c r="G1015">
        <v>69596</v>
      </c>
      <c r="H1015">
        <v>100</v>
      </c>
      <c r="I1015">
        <v>100</v>
      </c>
      <c r="J1015">
        <v>0</v>
      </c>
    </row>
    <row r="1016" spans="1:10" x14ac:dyDescent="0.35">
      <c r="A1016">
        <v>1</v>
      </c>
      <c r="B1016">
        <v>2016</v>
      </c>
      <c r="C1016" t="s">
        <v>43</v>
      </c>
      <c r="D1016" t="s">
        <v>18</v>
      </c>
      <c r="F1016">
        <v>73208</v>
      </c>
      <c r="G1016">
        <v>73028</v>
      </c>
      <c r="H1016">
        <v>99.75412523221506</v>
      </c>
      <c r="I1016">
        <v>99.865451863184347</v>
      </c>
      <c r="J1016">
        <v>-0.11132663096928752</v>
      </c>
    </row>
    <row r="1017" spans="1:10" x14ac:dyDescent="0.35">
      <c r="A1017">
        <v>1</v>
      </c>
      <c r="B1017">
        <v>2016</v>
      </c>
      <c r="C1017" t="s">
        <v>10</v>
      </c>
      <c r="D1017" t="s">
        <v>19</v>
      </c>
      <c r="F1017">
        <v>72220</v>
      </c>
      <c r="G1017">
        <v>71933</v>
      </c>
      <c r="H1017">
        <v>99.602603157020226</v>
      </c>
      <c r="I1017">
        <v>99.513119634450291</v>
      </c>
      <c r="J1017">
        <v>8.9483522569935303E-2</v>
      </c>
    </row>
    <row r="1018" spans="1:10" x14ac:dyDescent="0.35">
      <c r="A1018">
        <v>1</v>
      </c>
      <c r="B1018">
        <v>2016</v>
      </c>
      <c r="C1018" t="s">
        <v>40</v>
      </c>
      <c r="D1018" t="s">
        <v>32</v>
      </c>
      <c r="F1018">
        <v>67000</v>
      </c>
      <c r="G1018">
        <v>65566</v>
      </c>
      <c r="H1018">
        <v>97.859701492537312</v>
      </c>
      <c r="I1018">
        <v>97.834514925373142</v>
      </c>
      <c r="J1018">
        <v>2.518656716416956E-2</v>
      </c>
    </row>
    <row r="1019" spans="1:10" x14ac:dyDescent="0.35">
      <c r="A1019">
        <v>1</v>
      </c>
      <c r="B1019">
        <v>2016</v>
      </c>
      <c r="C1019" t="s">
        <v>29</v>
      </c>
      <c r="D1019" t="s">
        <v>13</v>
      </c>
      <c r="F1019">
        <v>71750</v>
      </c>
      <c r="G1019">
        <v>70178</v>
      </c>
      <c r="H1019">
        <v>97.809059233449474</v>
      </c>
      <c r="I1019">
        <v>97.809059233449474</v>
      </c>
      <c r="J1019">
        <v>0</v>
      </c>
    </row>
    <row r="1020" spans="1:10" x14ac:dyDescent="0.35">
      <c r="A1020">
        <v>1</v>
      </c>
      <c r="B1020">
        <v>2016</v>
      </c>
      <c r="C1020" t="s">
        <v>42</v>
      </c>
      <c r="D1020" t="s">
        <v>15</v>
      </c>
      <c r="F1020">
        <v>71228</v>
      </c>
      <c r="G1020">
        <v>69382</v>
      </c>
      <c r="H1020">
        <v>97.408322569775933</v>
      </c>
      <c r="I1020">
        <v>98.275607907002865</v>
      </c>
      <c r="J1020">
        <v>-0.86728533722693157</v>
      </c>
    </row>
    <row r="1021" spans="1:10" x14ac:dyDescent="0.35">
      <c r="A1021">
        <v>1</v>
      </c>
      <c r="B1021">
        <v>2016</v>
      </c>
      <c r="C1021" t="s">
        <v>34</v>
      </c>
      <c r="D1021" t="s">
        <v>39</v>
      </c>
      <c r="F1021">
        <v>82000</v>
      </c>
      <c r="G1021">
        <v>79124</v>
      </c>
      <c r="H1021">
        <v>96.492682926829261</v>
      </c>
      <c r="I1021">
        <v>95.492682926829261</v>
      </c>
      <c r="J1021">
        <v>1</v>
      </c>
    </row>
    <row r="1022" spans="1:10" x14ac:dyDescent="0.35">
      <c r="A1022">
        <v>1</v>
      </c>
      <c r="B1022">
        <v>2016</v>
      </c>
      <c r="C1022" t="s">
        <v>21</v>
      </c>
      <c r="D1022" t="s">
        <v>20</v>
      </c>
      <c r="F1022">
        <v>76416</v>
      </c>
      <c r="G1022">
        <v>73238</v>
      </c>
      <c r="H1022">
        <v>95.841185092127304</v>
      </c>
      <c r="I1022">
        <v>95.958961474036855</v>
      </c>
      <c r="J1022">
        <v>-0.11777638190955031</v>
      </c>
    </row>
    <row r="1023" spans="1:10" x14ac:dyDescent="0.35">
      <c r="A1023">
        <v>1</v>
      </c>
      <c r="B1023">
        <v>2016</v>
      </c>
      <c r="C1023" t="s">
        <v>36</v>
      </c>
      <c r="D1023" t="s">
        <v>14</v>
      </c>
      <c r="F1023">
        <v>82500</v>
      </c>
      <c r="G1023">
        <v>78160</v>
      </c>
      <c r="H1023">
        <v>94.739393939393935</v>
      </c>
      <c r="I1023">
        <v>94.739393939393935</v>
      </c>
      <c r="J1023">
        <v>0</v>
      </c>
    </row>
    <row r="1024" spans="1:10" x14ac:dyDescent="0.35">
      <c r="A1024">
        <v>1</v>
      </c>
      <c r="B1024">
        <v>2016</v>
      </c>
      <c r="C1024" t="s">
        <v>31</v>
      </c>
      <c r="D1024" t="s">
        <v>30</v>
      </c>
      <c r="F1024">
        <v>69143</v>
      </c>
      <c r="G1024">
        <v>63816</v>
      </c>
      <c r="H1024">
        <v>92.295677075047365</v>
      </c>
      <c r="I1024">
        <v>93.515070216797071</v>
      </c>
      <c r="J1024">
        <v>-1.2193931417497055</v>
      </c>
    </row>
    <row r="1025" spans="1:10" x14ac:dyDescent="0.35">
      <c r="A1025">
        <v>1</v>
      </c>
      <c r="B1025">
        <v>2016</v>
      </c>
      <c r="C1025" t="s">
        <v>9</v>
      </c>
      <c r="D1025" t="s">
        <v>41</v>
      </c>
      <c r="F1025">
        <v>69132</v>
      </c>
      <c r="G1025">
        <v>63179</v>
      </c>
      <c r="H1025">
        <v>91.388937105826543</v>
      </c>
      <c r="I1025">
        <v>93.511687785685353</v>
      </c>
      <c r="J1025">
        <v>-2.1227506798588109</v>
      </c>
    </row>
    <row r="1026" spans="1:10" x14ac:dyDescent="0.35">
      <c r="A1026">
        <v>17</v>
      </c>
      <c r="B1026">
        <v>2015</v>
      </c>
      <c r="C1026" t="s">
        <v>28</v>
      </c>
      <c r="D1026" t="s">
        <v>27</v>
      </c>
      <c r="F1026">
        <v>63400</v>
      </c>
      <c r="G1026">
        <v>64646</v>
      </c>
      <c r="H1026">
        <v>101.96529968454257</v>
      </c>
      <c r="I1026">
        <v>101.23955047318611</v>
      </c>
      <c r="J1026">
        <v>0.72574921135645809</v>
      </c>
    </row>
    <row r="1027" spans="1:10" x14ac:dyDescent="0.35">
      <c r="A1027">
        <v>17</v>
      </c>
      <c r="B1027">
        <v>2015</v>
      </c>
      <c r="C1027" t="s">
        <v>22</v>
      </c>
      <c r="D1027" t="s">
        <v>20</v>
      </c>
      <c r="F1027">
        <v>76125</v>
      </c>
      <c r="G1027">
        <v>76844</v>
      </c>
      <c r="H1027">
        <v>100.94449917898194</v>
      </c>
      <c r="I1027">
        <v>101.04778325123154</v>
      </c>
      <c r="J1027">
        <v>-0.10328407224959335</v>
      </c>
    </row>
    <row r="1028" spans="1:10" x14ac:dyDescent="0.35">
      <c r="A1028">
        <v>17</v>
      </c>
      <c r="B1028">
        <v>2015</v>
      </c>
      <c r="C1028" t="s">
        <v>21</v>
      </c>
      <c r="D1028" t="s">
        <v>18</v>
      </c>
      <c r="F1028">
        <v>76416</v>
      </c>
      <c r="G1028">
        <v>76114</v>
      </c>
      <c r="H1028">
        <v>99.604794807370183</v>
      </c>
      <c r="I1028">
        <v>96.951274228284277</v>
      </c>
      <c r="J1028">
        <v>2.6535205790859067</v>
      </c>
    </row>
    <row r="1029" spans="1:10" x14ac:dyDescent="0.35">
      <c r="A1029">
        <v>17</v>
      </c>
      <c r="B1029">
        <v>2015</v>
      </c>
      <c r="C1029" t="s">
        <v>10</v>
      </c>
      <c r="D1029" t="s">
        <v>9</v>
      </c>
      <c r="F1029">
        <v>72220</v>
      </c>
      <c r="G1029">
        <v>71899</v>
      </c>
      <c r="H1029">
        <v>99.555524785378012</v>
      </c>
      <c r="I1029">
        <v>99.376730822486849</v>
      </c>
      <c r="J1029">
        <v>0.17879396289116301</v>
      </c>
    </row>
    <row r="1030" spans="1:10" x14ac:dyDescent="0.35">
      <c r="A1030">
        <v>17</v>
      </c>
      <c r="B1030">
        <v>2015</v>
      </c>
      <c r="C1030" t="s">
        <v>19</v>
      </c>
      <c r="D1030" t="s">
        <v>32</v>
      </c>
      <c r="F1030">
        <v>61500</v>
      </c>
      <c r="G1030">
        <v>61177</v>
      </c>
      <c r="H1030">
        <v>99.474796747967474</v>
      </c>
      <c r="I1030">
        <v>100.87134146341464</v>
      </c>
      <c r="J1030">
        <v>-1.3965447154471633</v>
      </c>
    </row>
    <row r="1031" spans="1:10" x14ac:dyDescent="0.35">
      <c r="A1031">
        <v>17</v>
      </c>
      <c r="B1031">
        <v>2015</v>
      </c>
      <c r="C1031" t="s">
        <v>29</v>
      </c>
      <c r="D1031" t="s">
        <v>13</v>
      </c>
      <c r="F1031">
        <v>71750</v>
      </c>
      <c r="G1031">
        <v>70799</v>
      </c>
      <c r="H1031">
        <v>98.674564459930309</v>
      </c>
      <c r="I1031">
        <v>98.622299651567943</v>
      </c>
      <c r="J1031">
        <v>5.2264808362366466E-2</v>
      </c>
    </row>
    <row r="1032" spans="1:10" x14ac:dyDescent="0.35">
      <c r="A1032">
        <v>17</v>
      </c>
      <c r="B1032">
        <v>2015</v>
      </c>
      <c r="C1032" t="s">
        <v>23</v>
      </c>
      <c r="D1032" t="s">
        <v>39</v>
      </c>
      <c r="F1032">
        <v>67895</v>
      </c>
      <c r="G1032">
        <v>66693</v>
      </c>
      <c r="H1032">
        <v>98.229619265041606</v>
      </c>
      <c r="I1032">
        <v>97.482877973341189</v>
      </c>
      <c r="J1032">
        <v>0.74674129170041681</v>
      </c>
    </row>
    <row r="1033" spans="1:10" x14ac:dyDescent="0.35">
      <c r="A1033">
        <v>17</v>
      </c>
      <c r="B1033">
        <v>2015</v>
      </c>
      <c r="C1033" t="s">
        <v>16</v>
      </c>
      <c r="D1033" t="s">
        <v>15</v>
      </c>
      <c r="F1033">
        <v>75523</v>
      </c>
      <c r="G1033">
        <v>74169</v>
      </c>
      <c r="H1033">
        <v>98.207168677091744</v>
      </c>
      <c r="I1033">
        <v>98.058538458482843</v>
      </c>
      <c r="J1033">
        <v>0.14863021860890058</v>
      </c>
    </row>
    <row r="1034" spans="1:10" x14ac:dyDescent="0.35">
      <c r="A1034">
        <v>17</v>
      </c>
      <c r="B1034">
        <v>2015</v>
      </c>
      <c r="C1034" t="s">
        <v>40</v>
      </c>
      <c r="D1034" t="s">
        <v>31</v>
      </c>
      <c r="F1034">
        <v>67000</v>
      </c>
      <c r="G1034">
        <v>65733</v>
      </c>
      <c r="H1034">
        <v>98.108955223880599</v>
      </c>
      <c r="I1034">
        <v>98.578544776119401</v>
      </c>
      <c r="J1034">
        <v>-0.46958955223880139</v>
      </c>
    </row>
    <row r="1035" spans="1:10" x14ac:dyDescent="0.35">
      <c r="A1035">
        <v>17</v>
      </c>
      <c r="B1035">
        <v>2015</v>
      </c>
      <c r="C1035" t="s">
        <v>42</v>
      </c>
      <c r="D1035" t="s">
        <v>43</v>
      </c>
      <c r="F1035">
        <v>71228</v>
      </c>
      <c r="G1035">
        <v>69699</v>
      </c>
      <c r="H1035">
        <v>97.853372269332283</v>
      </c>
      <c r="I1035">
        <v>98.775235862301344</v>
      </c>
      <c r="J1035">
        <v>-0.92186359296906062</v>
      </c>
    </row>
    <row r="1036" spans="1:10" x14ac:dyDescent="0.35">
      <c r="A1036">
        <v>17</v>
      </c>
      <c r="B1036">
        <v>2015</v>
      </c>
      <c r="C1036" t="s">
        <v>38</v>
      </c>
      <c r="D1036" t="s">
        <v>34</v>
      </c>
      <c r="F1036">
        <v>92500</v>
      </c>
      <c r="G1036">
        <v>90127</v>
      </c>
      <c r="H1036">
        <v>97.434594594594586</v>
      </c>
      <c r="I1036">
        <v>98.874594594594583</v>
      </c>
      <c r="J1036">
        <v>-1.4399999999999977</v>
      </c>
    </row>
    <row r="1037" spans="1:10" x14ac:dyDescent="0.35">
      <c r="A1037">
        <v>17</v>
      </c>
      <c r="B1037">
        <v>2015</v>
      </c>
      <c r="C1037" t="s">
        <v>35</v>
      </c>
      <c r="D1037" t="s">
        <v>26</v>
      </c>
      <c r="F1037">
        <v>65326</v>
      </c>
      <c r="G1037">
        <v>62918</v>
      </c>
      <c r="H1037">
        <v>96.313871965220585</v>
      </c>
      <c r="I1037">
        <v>99.186497609790024</v>
      </c>
      <c r="J1037">
        <v>-2.8726256445694389</v>
      </c>
    </row>
    <row r="1038" spans="1:10" x14ac:dyDescent="0.35">
      <c r="A1038">
        <v>17</v>
      </c>
      <c r="B1038">
        <v>2015</v>
      </c>
      <c r="C1038" t="s">
        <v>41</v>
      </c>
      <c r="D1038" t="s">
        <v>30</v>
      </c>
      <c r="F1038">
        <v>81441</v>
      </c>
      <c r="G1038">
        <v>78412</v>
      </c>
      <c r="H1038">
        <v>96.280743114647422</v>
      </c>
      <c r="I1038">
        <v>96.282584938790038</v>
      </c>
      <c r="J1038">
        <v>-1.841824142616133E-3</v>
      </c>
    </row>
    <row r="1039" spans="1:10" x14ac:dyDescent="0.35">
      <c r="A1039">
        <v>17</v>
      </c>
      <c r="B1039">
        <v>2015</v>
      </c>
      <c r="C1039" t="s">
        <v>33</v>
      </c>
      <c r="D1039" t="s">
        <v>36</v>
      </c>
      <c r="F1039">
        <v>71608</v>
      </c>
      <c r="G1039">
        <v>68670</v>
      </c>
      <c r="H1039">
        <v>95.897106468551002</v>
      </c>
      <c r="I1039">
        <v>97.588083733661051</v>
      </c>
      <c r="J1039">
        <v>-1.6909772651100496</v>
      </c>
    </row>
    <row r="1040" spans="1:10" x14ac:dyDescent="0.35">
      <c r="A1040">
        <v>17</v>
      </c>
      <c r="B1040">
        <v>2015</v>
      </c>
      <c r="C1040" t="s">
        <v>37</v>
      </c>
      <c r="D1040" t="s">
        <v>24</v>
      </c>
      <c r="F1040">
        <v>82500</v>
      </c>
      <c r="G1040">
        <v>78023</v>
      </c>
      <c r="H1040">
        <v>94.573333333333338</v>
      </c>
      <c r="I1040">
        <v>95.759242424242416</v>
      </c>
      <c r="J1040">
        <v>-1.1859090909090781</v>
      </c>
    </row>
    <row r="1041" spans="1:10" x14ac:dyDescent="0.35">
      <c r="A1041">
        <v>17</v>
      </c>
      <c r="B1041">
        <v>2015</v>
      </c>
      <c r="C1041" t="s">
        <v>14</v>
      </c>
      <c r="D1041" t="s">
        <v>25</v>
      </c>
      <c r="F1041">
        <v>65515</v>
      </c>
      <c r="G1041">
        <v>57254</v>
      </c>
      <c r="H1041">
        <v>87.390673891475231</v>
      </c>
      <c r="I1041">
        <v>93.70335037777609</v>
      </c>
      <c r="J1041">
        <v>-6.3126764863008589</v>
      </c>
    </row>
    <row r="1042" spans="1:10" x14ac:dyDescent="0.35">
      <c r="A1042">
        <v>16</v>
      </c>
      <c r="B1042">
        <v>2015</v>
      </c>
      <c r="C1042" t="s">
        <v>30</v>
      </c>
      <c r="D1042" t="s">
        <v>37</v>
      </c>
      <c r="F1042">
        <v>50805</v>
      </c>
      <c r="G1042">
        <v>52455</v>
      </c>
      <c r="H1042">
        <v>103.24771183938589</v>
      </c>
      <c r="I1042">
        <v>103.19850408424367</v>
      </c>
      <c r="J1042">
        <v>4.9207755142219867E-2</v>
      </c>
    </row>
    <row r="1043" spans="1:10" x14ac:dyDescent="0.35">
      <c r="A1043">
        <v>16</v>
      </c>
      <c r="B1043">
        <v>2015</v>
      </c>
      <c r="C1043" t="s">
        <v>28</v>
      </c>
      <c r="D1043" t="s">
        <v>41</v>
      </c>
      <c r="F1043">
        <v>63400</v>
      </c>
      <c r="G1043">
        <v>64878</v>
      </c>
      <c r="H1043">
        <v>102.33123028391167</v>
      </c>
      <c r="I1043">
        <v>101.23955047318611</v>
      </c>
      <c r="J1043">
        <v>1.0916798107255516</v>
      </c>
    </row>
    <row r="1044" spans="1:10" x14ac:dyDescent="0.35">
      <c r="A1044">
        <v>16</v>
      </c>
      <c r="B1044">
        <v>2015</v>
      </c>
      <c r="C1044" t="s">
        <v>22</v>
      </c>
      <c r="D1044" t="s">
        <v>14</v>
      </c>
      <c r="F1044">
        <v>76125</v>
      </c>
      <c r="G1044">
        <v>76868</v>
      </c>
      <c r="H1044">
        <v>100.976026272578</v>
      </c>
      <c r="I1044">
        <v>101.04778325123154</v>
      </c>
      <c r="J1044">
        <v>-7.175697865353925E-2</v>
      </c>
    </row>
    <row r="1045" spans="1:10" x14ac:dyDescent="0.35">
      <c r="A1045">
        <v>16</v>
      </c>
      <c r="B1045">
        <v>2015</v>
      </c>
      <c r="C1045" t="s">
        <v>25</v>
      </c>
      <c r="D1045" t="s">
        <v>39</v>
      </c>
      <c r="F1045">
        <v>71008</v>
      </c>
      <c r="G1045">
        <v>71261</v>
      </c>
      <c r="H1045">
        <v>100.3562978819288</v>
      </c>
      <c r="I1045">
        <v>99.99190232086525</v>
      </c>
      <c r="J1045">
        <v>0.36439556106354587</v>
      </c>
    </row>
    <row r="1046" spans="1:10" x14ac:dyDescent="0.35">
      <c r="A1046">
        <v>16</v>
      </c>
      <c r="B1046">
        <v>2015</v>
      </c>
      <c r="C1046" t="s">
        <v>35</v>
      </c>
      <c r="D1046" t="s">
        <v>40</v>
      </c>
      <c r="F1046">
        <v>65326</v>
      </c>
      <c r="G1046">
        <v>65482</v>
      </c>
      <c r="H1046">
        <v>100.23880231454552</v>
      </c>
      <c r="I1046">
        <v>99.186497609790024</v>
      </c>
      <c r="J1046">
        <v>1.0523047047554996</v>
      </c>
    </row>
    <row r="1047" spans="1:10" x14ac:dyDescent="0.35">
      <c r="A1047">
        <v>16</v>
      </c>
      <c r="B1047">
        <v>2015</v>
      </c>
      <c r="C1047" t="s">
        <v>27</v>
      </c>
      <c r="D1047" t="s">
        <v>13</v>
      </c>
      <c r="F1047">
        <v>69000</v>
      </c>
      <c r="G1047">
        <v>69080</v>
      </c>
      <c r="H1047">
        <v>100.1159420289855</v>
      </c>
      <c r="I1047">
        <v>100.02934782608696</v>
      </c>
      <c r="J1047">
        <v>8.6594202898538697E-2</v>
      </c>
    </row>
    <row r="1048" spans="1:10" x14ac:dyDescent="0.35">
      <c r="A1048">
        <v>16</v>
      </c>
      <c r="B1048">
        <v>2015</v>
      </c>
      <c r="C1048" t="s">
        <v>24</v>
      </c>
      <c r="D1048" t="s">
        <v>34</v>
      </c>
      <c r="F1048">
        <v>69596</v>
      </c>
      <c r="G1048">
        <v>69596</v>
      </c>
      <c r="H1048">
        <v>100</v>
      </c>
      <c r="I1048">
        <v>99.838352778895327</v>
      </c>
      <c r="J1048">
        <v>0.16164722110467267</v>
      </c>
    </row>
    <row r="1049" spans="1:10" x14ac:dyDescent="0.35">
      <c r="A1049">
        <v>16</v>
      </c>
      <c r="B1049">
        <v>2015</v>
      </c>
      <c r="C1049" t="s">
        <v>43</v>
      </c>
      <c r="D1049" t="s">
        <v>9</v>
      </c>
      <c r="F1049">
        <v>73208</v>
      </c>
      <c r="G1049">
        <v>73064</v>
      </c>
      <c r="H1049">
        <v>99.803300185772045</v>
      </c>
      <c r="I1049">
        <v>99.767955687902969</v>
      </c>
      <c r="J1049">
        <v>3.5344497869076008E-2</v>
      </c>
    </row>
    <row r="1050" spans="1:10" x14ac:dyDescent="0.35">
      <c r="A1050">
        <v>16</v>
      </c>
      <c r="B1050">
        <v>2015</v>
      </c>
      <c r="C1050" t="s">
        <v>42</v>
      </c>
      <c r="D1050" t="s">
        <v>16</v>
      </c>
      <c r="F1050">
        <v>71228</v>
      </c>
      <c r="G1050">
        <v>70981</v>
      </c>
      <c r="H1050">
        <v>99.653226259336208</v>
      </c>
      <c r="I1050">
        <v>98.775235862301344</v>
      </c>
      <c r="J1050">
        <v>0.87799039703486415</v>
      </c>
    </row>
    <row r="1051" spans="1:10" x14ac:dyDescent="0.35">
      <c r="A1051">
        <v>16</v>
      </c>
      <c r="B1051">
        <v>2015</v>
      </c>
      <c r="C1051" t="s">
        <v>33</v>
      </c>
      <c r="D1051" t="s">
        <v>38</v>
      </c>
      <c r="F1051">
        <v>71608</v>
      </c>
      <c r="G1051">
        <v>70172</v>
      </c>
      <c r="H1051">
        <v>97.994637470673666</v>
      </c>
      <c r="I1051">
        <v>97.588083733661051</v>
      </c>
      <c r="J1051">
        <v>0.4065537370126151</v>
      </c>
    </row>
    <row r="1052" spans="1:10" x14ac:dyDescent="0.35">
      <c r="A1052">
        <v>16</v>
      </c>
      <c r="B1052">
        <v>2015</v>
      </c>
      <c r="C1052" t="s">
        <v>15</v>
      </c>
      <c r="D1052" t="s">
        <v>19</v>
      </c>
      <c r="F1052">
        <v>65890</v>
      </c>
      <c r="G1052">
        <v>63734</v>
      </c>
      <c r="H1052">
        <v>96.727879799666113</v>
      </c>
      <c r="I1052">
        <v>93.424647139171341</v>
      </c>
      <c r="J1052">
        <v>3.3032326604947713</v>
      </c>
    </row>
    <row r="1053" spans="1:10" x14ac:dyDescent="0.35">
      <c r="A1053">
        <v>16</v>
      </c>
      <c r="B1053">
        <v>2015</v>
      </c>
      <c r="C1053" t="s">
        <v>18</v>
      </c>
      <c r="D1053" t="s">
        <v>20</v>
      </c>
      <c r="F1053">
        <v>56603</v>
      </c>
      <c r="G1053">
        <v>54400</v>
      </c>
      <c r="H1053">
        <v>96.107980142395277</v>
      </c>
      <c r="I1053">
        <v>96.372321255057145</v>
      </c>
      <c r="J1053">
        <v>-0.26434111266186733</v>
      </c>
    </row>
    <row r="1054" spans="1:10" x14ac:dyDescent="0.35">
      <c r="A1054">
        <v>16</v>
      </c>
      <c r="B1054">
        <v>2015</v>
      </c>
      <c r="C1054" t="s">
        <v>36</v>
      </c>
      <c r="D1054" t="s">
        <v>26</v>
      </c>
      <c r="F1054">
        <v>82500</v>
      </c>
      <c r="G1054">
        <v>78160</v>
      </c>
      <c r="H1054">
        <v>94.739393939393935</v>
      </c>
      <c r="I1054">
        <v>94.739393939393935</v>
      </c>
      <c r="J1054">
        <v>0</v>
      </c>
    </row>
    <row r="1055" spans="1:10" x14ac:dyDescent="0.35">
      <c r="A1055">
        <v>16</v>
      </c>
      <c r="B1055">
        <v>2015</v>
      </c>
      <c r="C1055" t="s">
        <v>32</v>
      </c>
      <c r="D1055" t="s">
        <v>29</v>
      </c>
      <c r="F1055">
        <v>65000</v>
      </c>
      <c r="G1055">
        <v>61313</v>
      </c>
      <c r="H1055">
        <v>94.327692307692317</v>
      </c>
      <c r="I1055">
        <v>94.381153846153836</v>
      </c>
      <c r="J1055">
        <v>-5.3461538461519353E-2</v>
      </c>
    </row>
    <row r="1056" spans="1:10" x14ac:dyDescent="0.35">
      <c r="A1056">
        <v>16</v>
      </c>
      <c r="B1056">
        <v>2015</v>
      </c>
      <c r="C1056" t="s">
        <v>21</v>
      </c>
      <c r="D1056" t="s">
        <v>23</v>
      </c>
      <c r="F1056">
        <v>76416</v>
      </c>
      <c r="G1056">
        <v>69115</v>
      </c>
      <c r="H1056">
        <v>90.445718174204359</v>
      </c>
      <c r="I1056">
        <v>96.951274228284277</v>
      </c>
      <c r="J1056">
        <v>-6.5055560540799178</v>
      </c>
    </row>
    <row r="1057" spans="1:10" x14ac:dyDescent="0.35">
      <c r="A1057">
        <v>16</v>
      </c>
      <c r="B1057">
        <v>2015</v>
      </c>
      <c r="C1057" t="s">
        <v>31</v>
      </c>
      <c r="D1057" t="s">
        <v>10</v>
      </c>
      <c r="F1057">
        <v>69143</v>
      </c>
      <c r="G1057">
        <v>62153</v>
      </c>
      <c r="H1057">
        <v>89.890516755130662</v>
      </c>
      <c r="I1057">
        <v>90.109447087919236</v>
      </c>
      <c r="J1057">
        <v>-0.21893033278857388</v>
      </c>
    </row>
    <row r="1058" spans="1:10" x14ac:dyDescent="0.35">
      <c r="A1058">
        <v>15</v>
      </c>
      <c r="B1058">
        <v>2015</v>
      </c>
      <c r="C1058" t="s">
        <v>30</v>
      </c>
      <c r="D1058" t="s">
        <v>19</v>
      </c>
      <c r="F1058">
        <v>50805</v>
      </c>
      <c r="G1058">
        <v>52421</v>
      </c>
      <c r="H1058">
        <v>103.18078929239248</v>
      </c>
      <c r="I1058">
        <v>103.19850408424367</v>
      </c>
      <c r="J1058">
        <v>-1.7714791851190625E-2</v>
      </c>
    </row>
    <row r="1059" spans="1:10" x14ac:dyDescent="0.35">
      <c r="A1059">
        <v>15</v>
      </c>
      <c r="B1059">
        <v>2015</v>
      </c>
      <c r="C1059" t="s">
        <v>27</v>
      </c>
      <c r="D1059" t="s">
        <v>23</v>
      </c>
      <c r="F1059">
        <v>69000</v>
      </c>
      <c r="G1059">
        <v>69002</v>
      </c>
      <c r="H1059">
        <v>100.00289855072464</v>
      </c>
      <c r="I1059">
        <v>100.02934782608696</v>
      </c>
      <c r="J1059">
        <v>-2.6449275362324443E-2</v>
      </c>
    </row>
    <row r="1060" spans="1:10" x14ac:dyDescent="0.35">
      <c r="A1060">
        <v>15</v>
      </c>
      <c r="B1060">
        <v>2015</v>
      </c>
      <c r="C1060" t="s">
        <v>24</v>
      </c>
      <c r="D1060" t="s">
        <v>28</v>
      </c>
      <c r="F1060">
        <v>69596</v>
      </c>
      <c r="G1060">
        <v>69596</v>
      </c>
      <c r="H1060">
        <v>100</v>
      </c>
      <c r="I1060">
        <v>99.838352778895327</v>
      </c>
      <c r="J1060">
        <v>0.16164722110467267</v>
      </c>
    </row>
    <row r="1061" spans="1:10" x14ac:dyDescent="0.35">
      <c r="A1061">
        <v>15</v>
      </c>
      <c r="B1061">
        <v>2015</v>
      </c>
      <c r="C1061" t="s">
        <v>26</v>
      </c>
      <c r="D1061" t="s">
        <v>31</v>
      </c>
      <c r="F1061">
        <v>66829</v>
      </c>
      <c r="G1061">
        <v>66829</v>
      </c>
      <c r="H1061">
        <v>100</v>
      </c>
      <c r="I1061">
        <v>100</v>
      </c>
      <c r="J1061">
        <v>0</v>
      </c>
    </row>
    <row r="1062" spans="1:10" x14ac:dyDescent="0.35">
      <c r="A1062">
        <v>15</v>
      </c>
      <c r="B1062">
        <v>2015</v>
      </c>
      <c r="C1062" t="s">
        <v>43</v>
      </c>
      <c r="D1062" t="s">
        <v>32</v>
      </c>
      <c r="F1062">
        <v>73208</v>
      </c>
      <c r="G1062">
        <v>73017</v>
      </c>
      <c r="H1062">
        <v>99.73909955196153</v>
      </c>
      <c r="I1062">
        <v>99.767955687902969</v>
      </c>
      <c r="J1062">
        <v>-2.8856135941438765E-2</v>
      </c>
    </row>
    <row r="1063" spans="1:10" x14ac:dyDescent="0.35">
      <c r="A1063">
        <v>15</v>
      </c>
      <c r="B1063">
        <v>2015</v>
      </c>
      <c r="C1063" t="s">
        <v>25</v>
      </c>
      <c r="D1063" t="s">
        <v>21</v>
      </c>
      <c r="F1063">
        <v>71008</v>
      </c>
      <c r="G1063">
        <v>70791</v>
      </c>
      <c r="H1063">
        <v>99.694400630914828</v>
      </c>
      <c r="I1063">
        <v>99.99190232086525</v>
      </c>
      <c r="J1063">
        <v>-0.29750168995042259</v>
      </c>
    </row>
    <row r="1064" spans="1:10" x14ac:dyDescent="0.35">
      <c r="A1064">
        <v>15</v>
      </c>
      <c r="B1064">
        <v>2015</v>
      </c>
      <c r="C1064" t="s">
        <v>29</v>
      </c>
      <c r="D1064" t="s">
        <v>14</v>
      </c>
      <c r="F1064">
        <v>71750</v>
      </c>
      <c r="G1064">
        <v>70799</v>
      </c>
      <c r="H1064">
        <v>98.674564459930309</v>
      </c>
      <c r="I1064">
        <v>98.622299651567943</v>
      </c>
      <c r="J1064">
        <v>5.2264808362366466E-2</v>
      </c>
    </row>
    <row r="1065" spans="1:10" x14ac:dyDescent="0.35">
      <c r="A1065">
        <v>15</v>
      </c>
      <c r="B1065">
        <v>2015</v>
      </c>
      <c r="C1065" t="s">
        <v>40</v>
      </c>
      <c r="D1065" t="s">
        <v>10</v>
      </c>
      <c r="F1065">
        <v>67000</v>
      </c>
      <c r="G1065">
        <v>66083</v>
      </c>
      <c r="H1065">
        <v>98.631343283582083</v>
      </c>
      <c r="I1065">
        <v>98.578544776119401</v>
      </c>
      <c r="J1065">
        <v>5.2798507462682664E-2</v>
      </c>
    </row>
    <row r="1066" spans="1:10" x14ac:dyDescent="0.35">
      <c r="A1066">
        <v>15</v>
      </c>
      <c r="B1066">
        <v>2015</v>
      </c>
      <c r="C1066" t="s">
        <v>39</v>
      </c>
      <c r="D1066" t="s">
        <v>22</v>
      </c>
      <c r="F1066">
        <v>68400</v>
      </c>
      <c r="G1066">
        <v>67234</v>
      </c>
      <c r="H1066">
        <v>98.295321637426909</v>
      </c>
      <c r="I1066">
        <v>94.088815789473685</v>
      </c>
      <c r="J1066">
        <v>4.206505847953224</v>
      </c>
    </row>
    <row r="1067" spans="1:10" x14ac:dyDescent="0.35">
      <c r="A1067">
        <v>15</v>
      </c>
      <c r="B1067">
        <v>2015</v>
      </c>
      <c r="C1067" t="s">
        <v>34</v>
      </c>
      <c r="D1067" t="s">
        <v>33</v>
      </c>
      <c r="F1067">
        <v>82000</v>
      </c>
      <c r="G1067">
        <v>80124</v>
      </c>
      <c r="H1067">
        <v>97.712195121951211</v>
      </c>
      <c r="I1067">
        <v>92.93780487804878</v>
      </c>
      <c r="J1067">
        <v>4.7743902439024311</v>
      </c>
    </row>
    <row r="1068" spans="1:10" x14ac:dyDescent="0.35">
      <c r="A1068">
        <v>15</v>
      </c>
      <c r="B1068">
        <v>2015</v>
      </c>
      <c r="C1068" t="s">
        <v>38</v>
      </c>
      <c r="D1068" t="s">
        <v>36</v>
      </c>
      <c r="F1068">
        <v>92500</v>
      </c>
      <c r="G1068">
        <v>90345</v>
      </c>
      <c r="H1068">
        <v>97.670270270270265</v>
      </c>
      <c r="I1068">
        <v>98.874594594594583</v>
      </c>
      <c r="J1068">
        <v>-1.2043243243243182</v>
      </c>
    </row>
    <row r="1069" spans="1:10" x14ac:dyDescent="0.35">
      <c r="A1069">
        <v>15</v>
      </c>
      <c r="B1069">
        <v>2015</v>
      </c>
      <c r="C1069" t="s">
        <v>18</v>
      </c>
      <c r="D1069" t="s">
        <v>41</v>
      </c>
      <c r="F1069">
        <v>56603</v>
      </c>
      <c r="G1069">
        <v>55087</v>
      </c>
      <c r="H1069">
        <v>97.321696729855319</v>
      </c>
      <c r="I1069">
        <v>96.372321255057145</v>
      </c>
      <c r="J1069">
        <v>0.94937547479817397</v>
      </c>
    </row>
    <row r="1070" spans="1:10" x14ac:dyDescent="0.35">
      <c r="A1070">
        <v>15</v>
      </c>
      <c r="B1070">
        <v>2015</v>
      </c>
      <c r="C1070" t="s">
        <v>37</v>
      </c>
      <c r="D1070" t="s">
        <v>16</v>
      </c>
      <c r="F1070">
        <v>82500</v>
      </c>
      <c r="G1070">
        <v>79436</v>
      </c>
      <c r="H1070">
        <v>96.286060606060602</v>
      </c>
      <c r="I1070">
        <v>95.759242424242416</v>
      </c>
      <c r="J1070">
        <v>0.52681818181818585</v>
      </c>
    </row>
    <row r="1071" spans="1:10" x14ac:dyDescent="0.35">
      <c r="A1071">
        <v>15</v>
      </c>
      <c r="B1071">
        <v>2015</v>
      </c>
      <c r="C1071" t="s">
        <v>20</v>
      </c>
      <c r="D1071" t="s">
        <v>35</v>
      </c>
      <c r="F1071">
        <v>70561</v>
      </c>
      <c r="G1071">
        <v>66676</v>
      </c>
      <c r="H1071">
        <v>94.494125650146671</v>
      </c>
      <c r="I1071">
        <v>94.63088675047122</v>
      </c>
      <c r="J1071">
        <v>-0.13676110032454858</v>
      </c>
    </row>
    <row r="1072" spans="1:10" x14ac:dyDescent="0.35">
      <c r="A1072">
        <v>15</v>
      </c>
      <c r="B1072">
        <v>2015</v>
      </c>
      <c r="C1072" t="s">
        <v>9</v>
      </c>
      <c r="D1072" t="s">
        <v>42</v>
      </c>
      <c r="F1072">
        <v>69132</v>
      </c>
      <c r="G1072">
        <v>64016</v>
      </c>
      <c r="H1072">
        <v>92.599664410113974</v>
      </c>
      <c r="I1072">
        <v>88.907969019928743</v>
      </c>
      <c r="J1072">
        <v>3.691695390185231</v>
      </c>
    </row>
    <row r="1073" spans="1:10" x14ac:dyDescent="0.35">
      <c r="A1073">
        <v>15</v>
      </c>
      <c r="B1073">
        <v>2015</v>
      </c>
      <c r="C1073" t="s">
        <v>13</v>
      </c>
      <c r="D1073" t="s">
        <v>15</v>
      </c>
      <c r="F1073">
        <v>67277</v>
      </c>
      <c r="G1073">
        <v>51295</v>
      </c>
      <c r="H1073">
        <v>76.244481769401133</v>
      </c>
      <c r="I1073">
        <v>77.890660998558204</v>
      </c>
      <c r="J1073">
        <v>-1.6461792291570703</v>
      </c>
    </row>
    <row r="1074" spans="1:10" x14ac:dyDescent="0.35">
      <c r="A1074">
        <v>14</v>
      </c>
      <c r="B1074">
        <v>2015</v>
      </c>
      <c r="C1074" t="s">
        <v>28</v>
      </c>
      <c r="D1074" t="s">
        <v>30</v>
      </c>
      <c r="F1074">
        <v>63400</v>
      </c>
      <c r="G1074">
        <v>64784</v>
      </c>
      <c r="H1074">
        <v>102.18296529968454</v>
      </c>
      <c r="I1074">
        <v>101.23955047318611</v>
      </c>
      <c r="J1074">
        <v>0.9434148264984259</v>
      </c>
    </row>
    <row r="1075" spans="1:10" x14ac:dyDescent="0.35">
      <c r="A1075">
        <v>14</v>
      </c>
      <c r="B1075">
        <v>2015</v>
      </c>
      <c r="C1075" t="s">
        <v>22</v>
      </c>
      <c r="D1075" t="s">
        <v>18</v>
      </c>
      <c r="F1075">
        <v>76125</v>
      </c>
      <c r="G1075">
        <v>76824</v>
      </c>
      <c r="H1075">
        <v>100.91822660098522</v>
      </c>
      <c r="I1075">
        <v>101.04778325123154</v>
      </c>
      <c r="J1075">
        <v>-0.12955665024631458</v>
      </c>
    </row>
    <row r="1076" spans="1:10" x14ac:dyDescent="0.35">
      <c r="A1076">
        <v>14</v>
      </c>
      <c r="B1076">
        <v>2015</v>
      </c>
      <c r="C1076" t="s">
        <v>25</v>
      </c>
      <c r="D1076" t="s">
        <v>27</v>
      </c>
      <c r="F1076">
        <v>71008</v>
      </c>
      <c r="G1076">
        <v>71179</v>
      </c>
      <c r="H1076">
        <v>100.2408179360072</v>
      </c>
      <c r="I1076">
        <v>99.99190232086525</v>
      </c>
      <c r="J1076">
        <v>0.24891561514195359</v>
      </c>
    </row>
    <row r="1077" spans="1:10" x14ac:dyDescent="0.35">
      <c r="A1077">
        <v>14</v>
      </c>
      <c r="B1077">
        <v>2015</v>
      </c>
      <c r="C1077" t="s">
        <v>35</v>
      </c>
      <c r="D1077" t="s">
        <v>37</v>
      </c>
      <c r="F1077">
        <v>65326</v>
      </c>
      <c r="G1077">
        <v>65408</v>
      </c>
      <c r="H1077">
        <v>100.12552429354315</v>
      </c>
      <c r="I1077">
        <v>99.186497609790024</v>
      </c>
      <c r="J1077">
        <v>0.93902668375312714</v>
      </c>
    </row>
    <row r="1078" spans="1:10" x14ac:dyDescent="0.35">
      <c r="A1078">
        <v>14</v>
      </c>
      <c r="B1078">
        <v>2015</v>
      </c>
      <c r="C1078" t="s">
        <v>14</v>
      </c>
      <c r="D1078" t="s">
        <v>39</v>
      </c>
      <c r="F1078">
        <v>65515</v>
      </c>
      <c r="G1078">
        <v>65564</v>
      </c>
      <c r="H1078">
        <v>100.074792032359</v>
      </c>
      <c r="I1078">
        <v>93.70335037777609</v>
      </c>
      <c r="J1078">
        <v>6.3714416545829096</v>
      </c>
    </row>
    <row r="1079" spans="1:10" x14ac:dyDescent="0.35">
      <c r="A1079">
        <v>14</v>
      </c>
      <c r="B1079">
        <v>2015</v>
      </c>
      <c r="C1079" t="s">
        <v>24</v>
      </c>
      <c r="D1079" t="s">
        <v>33</v>
      </c>
      <c r="F1079">
        <v>69596</v>
      </c>
      <c r="G1079">
        <v>69596</v>
      </c>
      <c r="H1079">
        <v>100</v>
      </c>
      <c r="I1079">
        <v>99.838352778895327</v>
      </c>
      <c r="J1079">
        <v>0.16164722110467267</v>
      </c>
    </row>
    <row r="1080" spans="1:10" x14ac:dyDescent="0.35">
      <c r="A1080">
        <v>14</v>
      </c>
      <c r="B1080">
        <v>2015</v>
      </c>
      <c r="C1080" t="s">
        <v>10</v>
      </c>
      <c r="D1080" t="s">
        <v>26</v>
      </c>
      <c r="F1080">
        <v>72220</v>
      </c>
      <c r="G1080">
        <v>71908</v>
      </c>
      <c r="H1080">
        <v>99.567986707283296</v>
      </c>
      <c r="I1080">
        <v>99.376730822486849</v>
      </c>
      <c r="J1080">
        <v>0.19125588479644762</v>
      </c>
    </row>
    <row r="1081" spans="1:10" x14ac:dyDescent="0.35">
      <c r="A1081">
        <v>14</v>
      </c>
      <c r="B1081">
        <v>2015</v>
      </c>
      <c r="C1081" t="s">
        <v>19</v>
      </c>
      <c r="D1081" t="s">
        <v>34</v>
      </c>
      <c r="F1081">
        <v>61500</v>
      </c>
      <c r="G1081">
        <v>61026</v>
      </c>
      <c r="H1081">
        <v>99.229268292682931</v>
      </c>
      <c r="I1081">
        <v>100.87134146341464</v>
      </c>
      <c r="J1081">
        <v>-1.642073170731706</v>
      </c>
    </row>
    <row r="1082" spans="1:10" x14ac:dyDescent="0.35">
      <c r="A1082">
        <v>14</v>
      </c>
      <c r="B1082">
        <v>2015</v>
      </c>
      <c r="C1082" t="s">
        <v>16</v>
      </c>
      <c r="D1082" t="s">
        <v>42</v>
      </c>
      <c r="F1082">
        <v>75523</v>
      </c>
      <c r="G1082">
        <v>74420</v>
      </c>
      <c r="H1082">
        <v>98.539517762800727</v>
      </c>
      <c r="I1082">
        <v>98.058538458482843</v>
      </c>
      <c r="J1082">
        <v>0.48097930431788427</v>
      </c>
    </row>
    <row r="1083" spans="1:10" x14ac:dyDescent="0.35">
      <c r="A1083">
        <v>14</v>
      </c>
      <c r="B1083">
        <v>2015</v>
      </c>
      <c r="C1083" t="s">
        <v>41</v>
      </c>
      <c r="D1083" t="s">
        <v>38</v>
      </c>
      <c r="F1083">
        <v>81441</v>
      </c>
      <c r="G1083">
        <v>78369</v>
      </c>
      <c r="H1083">
        <v>96.227944155892004</v>
      </c>
      <c r="I1083">
        <v>96.282584938790038</v>
      </c>
      <c r="J1083">
        <v>-5.4640782898033535E-2</v>
      </c>
    </row>
    <row r="1084" spans="1:10" x14ac:dyDescent="0.35">
      <c r="A1084">
        <v>14</v>
      </c>
      <c r="B1084">
        <v>2015</v>
      </c>
      <c r="C1084" t="s">
        <v>36</v>
      </c>
      <c r="D1084" t="s">
        <v>31</v>
      </c>
      <c r="F1084">
        <v>82500</v>
      </c>
      <c r="G1084">
        <v>78160</v>
      </c>
      <c r="H1084">
        <v>94.739393939393935</v>
      </c>
      <c r="I1084">
        <v>94.739393939393935</v>
      </c>
      <c r="J1084">
        <v>0</v>
      </c>
    </row>
    <row r="1085" spans="1:10" x14ac:dyDescent="0.35">
      <c r="A1085">
        <v>14</v>
      </c>
      <c r="B1085">
        <v>2015</v>
      </c>
      <c r="C1085" t="s">
        <v>21</v>
      </c>
      <c r="D1085" t="s">
        <v>20</v>
      </c>
      <c r="F1085">
        <v>76416</v>
      </c>
      <c r="G1085">
        <v>72314</v>
      </c>
      <c r="H1085">
        <v>94.632014237855941</v>
      </c>
      <c r="I1085">
        <v>96.951274228284277</v>
      </c>
      <c r="J1085">
        <v>-2.3192599904283355</v>
      </c>
    </row>
    <row r="1086" spans="1:10" x14ac:dyDescent="0.35">
      <c r="A1086">
        <v>14</v>
      </c>
      <c r="B1086">
        <v>2015</v>
      </c>
      <c r="C1086" t="s">
        <v>15</v>
      </c>
      <c r="D1086" t="s">
        <v>43</v>
      </c>
      <c r="F1086">
        <v>65890</v>
      </c>
      <c r="G1086">
        <v>62138</v>
      </c>
      <c r="H1086">
        <v>94.305660950068287</v>
      </c>
      <c r="I1086">
        <v>93.424647139171341</v>
      </c>
      <c r="J1086">
        <v>0.88101381089694542</v>
      </c>
    </row>
    <row r="1087" spans="1:10" x14ac:dyDescent="0.35">
      <c r="A1087">
        <v>14</v>
      </c>
      <c r="B1087">
        <v>2015</v>
      </c>
      <c r="C1087" t="s">
        <v>23</v>
      </c>
      <c r="D1087" t="s">
        <v>29</v>
      </c>
      <c r="F1087">
        <v>67895</v>
      </c>
      <c r="G1087">
        <v>63916</v>
      </c>
      <c r="H1087">
        <v>94.139480079534579</v>
      </c>
      <c r="I1087">
        <v>97.482877973341189</v>
      </c>
      <c r="J1087">
        <v>-3.3433978938066105</v>
      </c>
    </row>
    <row r="1088" spans="1:10" x14ac:dyDescent="0.35">
      <c r="A1088">
        <v>14</v>
      </c>
      <c r="B1088">
        <v>2015</v>
      </c>
      <c r="C1088" t="s">
        <v>9</v>
      </c>
      <c r="D1088" t="s">
        <v>40</v>
      </c>
      <c r="F1088">
        <v>69132</v>
      </c>
      <c r="G1088">
        <v>62372</v>
      </c>
      <c r="H1088">
        <v>90.221605045420347</v>
      </c>
      <c r="I1088">
        <v>88.907969019928743</v>
      </c>
      <c r="J1088">
        <v>1.3136360254916042</v>
      </c>
    </row>
    <row r="1089" spans="1:10" x14ac:dyDescent="0.35">
      <c r="A1089">
        <v>14</v>
      </c>
      <c r="B1089">
        <v>2015</v>
      </c>
      <c r="C1089" t="s">
        <v>13</v>
      </c>
      <c r="D1089" t="s">
        <v>32</v>
      </c>
      <c r="F1089">
        <v>67277</v>
      </c>
      <c r="G1089">
        <v>51202</v>
      </c>
      <c r="H1089">
        <v>76.106247305914351</v>
      </c>
      <c r="I1089">
        <v>77.890660998558204</v>
      </c>
      <c r="J1089">
        <v>-1.7844136926438523</v>
      </c>
    </row>
    <row r="1090" spans="1:10" x14ac:dyDescent="0.35">
      <c r="A1090">
        <v>13</v>
      </c>
      <c r="B1090">
        <v>2015</v>
      </c>
      <c r="C1090" t="s">
        <v>30</v>
      </c>
      <c r="D1090" t="s">
        <v>27</v>
      </c>
      <c r="F1090">
        <v>50805</v>
      </c>
      <c r="G1090">
        <v>52430</v>
      </c>
      <c r="H1090">
        <v>103.19850408424367</v>
      </c>
      <c r="I1090">
        <v>103.19850408424367</v>
      </c>
      <c r="J1090">
        <v>0</v>
      </c>
    </row>
    <row r="1091" spans="1:10" x14ac:dyDescent="0.35">
      <c r="A1091">
        <v>13</v>
      </c>
      <c r="B1091">
        <v>2015</v>
      </c>
      <c r="C1091" t="s">
        <v>19</v>
      </c>
      <c r="D1091" t="s">
        <v>29</v>
      </c>
      <c r="F1091">
        <v>61500</v>
      </c>
      <c r="G1091">
        <v>62088</v>
      </c>
      <c r="H1091">
        <v>100.95609756097561</v>
      </c>
      <c r="I1091">
        <v>100.87134146341464</v>
      </c>
      <c r="J1091">
        <v>8.4756097560969579E-2</v>
      </c>
    </row>
    <row r="1092" spans="1:10" x14ac:dyDescent="0.35">
      <c r="A1092">
        <v>13</v>
      </c>
      <c r="B1092">
        <v>2015</v>
      </c>
      <c r="C1092" t="s">
        <v>26</v>
      </c>
      <c r="D1092" t="s">
        <v>24</v>
      </c>
      <c r="F1092">
        <v>66829</v>
      </c>
      <c r="G1092">
        <v>66829</v>
      </c>
      <c r="H1092">
        <v>100</v>
      </c>
      <c r="I1092">
        <v>100</v>
      </c>
      <c r="J1092">
        <v>0</v>
      </c>
    </row>
    <row r="1093" spans="1:10" x14ac:dyDescent="0.35">
      <c r="A1093">
        <v>13</v>
      </c>
      <c r="B1093">
        <v>2015</v>
      </c>
      <c r="C1093" t="s">
        <v>43</v>
      </c>
      <c r="D1093" t="s">
        <v>16</v>
      </c>
      <c r="F1093">
        <v>73208</v>
      </c>
      <c r="G1093">
        <v>73097</v>
      </c>
      <c r="H1093">
        <v>99.848377226532619</v>
      </c>
      <c r="I1093">
        <v>99.767955687902969</v>
      </c>
      <c r="J1093">
        <v>8.0421538629650513E-2</v>
      </c>
    </row>
    <row r="1094" spans="1:10" x14ac:dyDescent="0.35">
      <c r="A1094">
        <v>13</v>
      </c>
      <c r="B1094">
        <v>2015</v>
      </c>
      <c r="C1094" t="s">
        <v>35</v>
      </c>
      <c r="D1094" t="s">
        <v>25</v>
      </c>
      <c r="F1094">
        <v>65326</v>
      </c>
      <c r="G1094">
        <v>64519</v>
      </c>
      <c r="H1094">
        <v>98.764657257447269</v>
      </c>
      <c r="I1094">
        <v>99.186497609790024</v>
      </c>
      <c r="J1094">
        <v>-0.42184035234275541</v>
      </c>
    </row>
    <row r="1095" spans="1:10" x14ac:dyDescent="0.35">
      <c r="A1095">
        <v>13</v>
      </c>
      <c r="B1095">
        <v>2015</v>
      </c>
      <c r="C1095" t="s">
        <v>34</v>
      </c>
      <c r="D1095" t="s">
        <v>38</v>
      </c>
      <c r="F1095">
        <v>82000</v>
      </c>
      <c r="G1095">
        <v>80444</v>
      </c>
      <c r="H1095">
        <v>98.102439024390236</v>
      </c>
      <c r="I1095">
        <v>92.93780487804878</v>
      </c>
      <c r="J1095">
        <v>5.1646341463414558</v>
      </c>
    </row>
    <row r="1096" spans="1:10" x14ac:dyDescent="0.35">
      <c r="A1096">
        <v>13</v>
      </c>
      <c r="B1096">
        <v>2015</v>
      </c>
      <c r="C1096" t="s">
        <v>37</v>
      </c>
      <c r="D1096" t="s">
        <v>36</v>
      </c>
      <c r="F1096">
        <v>82500</v>
      </c>
      <c r="G1096">
        <v>80898</v>
      </c>
      <c r="H1096">
        <v>98.058181818181822</v>
      </c>
      <c r="I1096">
        <v>95.759242424242416</v>
      </c>
      <c r="J1096">
        <v>2.2989393939394063</v>
      </c>
    </row>
    <row r="1097" spans="1:10" x14ac:dyDescent="0.35">
      <c r="A1097">
        <v>13</v>
      </c>
      <c r="B1097">
        <v>2015</v>
      </c>
      <c r="C1097" t="s">
        <v>20</v>
      </c>
      <c r="D1097" t="s">
        <v>22</v>
      </c>
      <c r="F1097">
        <v>70561</v>
      </c>
      <c r="G1097">
        <v>68631</v>
      </c>
      <c r="H1097">
        <v>97.264777993509171</v>
      </c>
      <c r="I1097">
        <v>94.63088675047122</v>
      </c>
      <c r="J1097">
        <v>2.6338912430379509</v>
      </c>
    </row>
    <row r="1098" spans="1:10" x14ac:dyDescent="0.35">
      <c r="A1098">
        <v>13</v>
      </c>
      <c r="B1098">
        <v>2015</v>
      </c>
      <c r="C1098" t="s">
        <v>32</v>
      </c>
      <c r="D1098" t="s">
        <v>41</v>
      </c>
      <c r="F1098">
        <v>65000</v>
      </c>
      <c r="G1098">
        <v>63207</v>
      </c>
      <c r="H1098">
        <v>97.241538461538454</v>
      </c>
      <c r="I1098">
        <v>94.381153846153836</v>
      </c>
      <c r="J1098">
        <v>2.8603846153846177</v>
      </c>
    </row>
    <row r="1099" spans="1:10" x14ac:dyDescent="0.35">
      <c r="A1099">
        <v>13</v>
      </c>
      <c r="B1099">
        <v>2015</v>
      </c>
      <c r="C1099" t="s">
        <v>18</v>
      </c>
      <c r="D1099" t="s">
        <v>21</v>
      </c>
      <c r="F1099">
        <v>56603</v>
      </c>
      <c r="G1099">
        <v>55010</v>
      </c>
      <c r="H1099">
        <v>97.185661537374344</v>
      </c>
      <c r="I1099">
        <v>96.372321255057145</v>
      </c>
      <c r="J1099">
        <v>0.81334028231719913</v>
      </c>
    </row>
    <row r="1100" spans="1:10" x14ac:dyDescent="0.35">
      <c r="A1100">
        <v>13</v>
      </c>
      <c r="B1100">
        <v>2015</v>
      </c>
      <c r="C1100" t="s">
        <v>33</v>
      </c>
      <c r="D1100" t="s">
        <v>10</v>
      </c>
      <c r="F1100">
        <v>71608</v>
      </c>
      <c r="G1100">
        <v>68544</v>
      </c>
      <c r="H1100">
        <v>95.721148475030731</v>
      </c>
      <c r="I1100">
        <v>97.588083733661051</v>
      </c>
      <c r="J1100">
        <v>-1.8669352586303205</v>
      </c>
    </row>
    <row r="1101" spans="1:10" x14ac:dyDescent="0.35">
      <c r="A1101">
        <v>13</v>
      </c>
      <c r="B1101">
        <v>2015</v>
      </c>
      <c r="C1101" t="s">
        <v>23</v>
      </c>
      <c r="D1101" t="s">
        <v>14</v>
      </c>
      <c r="F1101">
        <v>67895</v>
      </c>
      <c r="G1101">
        <v>64775</v>
      </c>
      <c r="H1101">
        <v>95.404668974151264</v>
      </c>
      <c r="I1101">
        <v>97.482877973341189</v>
      </c>
      <c r="J1101">
        <v>-2.0782089991899255</v>
      </c>
    </row>
    <row r="1102" spans="1:10" x14ac:dyDescent="0.35">
      <c r="A1102">
        <v>13</v>
      </c>
      <c r="B1102">
        <v>2015</v>
      </c>
      <c r="C1102" t="s">
        <v>15</v>
      </c>
      <c r="D1102" t="s">
        <v>42</v>
      </c>
      <c r="F1102">
        <v>65890</v>
      </c>
      <c r="G1102">
        <v>58221</v>
      </c>
      <c r="H1102">
        <v>88.360904537866134</v>
      </c>
      <c r="I1102">
        <v>93.424647139171341</v>
      </c>
      <c r="J1102">
        <v>-5.0637426013052078</v>
      </c>
    </row>
    <row r="1103" spans="1:10" x14ac:dyDescent="0.35">
      <c r="A1103">
        <v>13</v>
      </c>
      <c r="B1103">
        <v>2015</v>
      </c>
      <c r="C1103" t="s">
        <v>39</v>
      </c>
      <c r="D1103" t="s">
        <v>40</v>
      </c>
      <c r="F1103">
        <v>68400</v>
      </c>
      <c r="G1103">
        <v>58701</v>
      </c>
      <c r="H1103">
        <v>85.820175438596493</v>
      </c>
      <c r="I1103">
        <v>94.088815789473685</v>
      </c>
      <c r="J1103">
        <v>-8.2686403508771917</v>
      </c>
    </row>
    <row r="1104" spans="1:10" x14ac:dyDescent="0.35">
      <c r="A1104">
        <v>13</v>
      </c>
      <c r="B1104">
        <v>2015</v>
      </c>
      <c r="C1104" t="s">
        <v>31</v>
      </c>
      <c r="D1104" t="s">
        <v>9</v>
      </c>
      <c r="F1104">
        <v>69143</v>
      </c>
      <c r="G1104">
        <v>57355</v>
      </c>
      <c r="H1104">
        <v>82.951274894060134</v>
      </c>
      <c r="I1104">
        <v>90.109447087919236</v>
      </c>
      <c r="J1104">
        <v>-7.1581721938591016</v>
      </c>
    </row>
    <row r="1105" spans="1:10" x14ac:dyDescent="0.35">
      <c r="A1105">
        <v>13</v>
      </c>
      <c r="B1105">
        <v>2015</v>
      </c>
      <c r="C1105" t="s">
        <v>13</v>
      </c>
      <c r="D1105" t="s">
        <v>28</v>
      </c>
      <c r="F1105">
        <v>67277</v>
      </c>
      <c r="G1105">
        <v>51115</v>
      </c>
      <c r="H1105">
        <v>75.976931194910591</v>
      </c>
      <c r="I1105">
        <v>77.890660998558204</v>
      </c>
      <c r="J1105">
        <v>-1.9137298036476125</v>
      </c>
    </row>
    <row r="1106" spans="1:10" x14ac:dyDescent="0.35">
      <c r="A1106">
        <v>12</v>
      </c>
      <c r="B1106">
        <v>2015</v>
      </c>
      <c r="C1106" t="s">
        <v>22</v>
      </c>
      <c r="D1106" t="s">
        <v>26</v>
      </c>
      <c r="F1106">
        <v>76125</v>
      </c>
      <c r="G1106">
        <v>76970</v>
      </c>
      <c r="H1106">
        <v>101.11001642036123</v>
      </c>
      <c r="I1106">
        <v>101.04778325123154</v>
      </c>
      <c r="J1106">
        <v>6.2233169129697785E-2</v>
      </c>
    </row>
    <row r="1107" spans="1:10" x14ac:dyDescent="0.35">
      <c r="A1107">
        <v>12</v>
      </c>
      <c r="B1107">
        <v>2015</v>
      </c>
      <c r="C1107" t="s">
        <v>27</v>
      </c>
      <c r="D1107" t="s">
        <v>39</v>
      </c>
      <c r="F1107">
        <v>69000</v>
      </c>
      <c r="G1107">
        <v>69055</v>
      </c>
      <c r="H1107">
        <v>100.07971014492753</v>
      </c>
      <c r="I1107">
        <v>100.02934782608696</v>
      </c>
      <c r="J1107">
        <v>5.0362318840569742E-2</v>
      </c>
    </row>
    <row r="1108" spans="1:10" x14ac:dyDescent="0.35">
      <c r="A1108">
        <v>12</v>
      </c>
      <c r="B1108">
        <v>2015</v>
      </c>
      <c r="C1108" t="s">
        <v>10</v>
      </c>
      <c r="D1108" t="s">
        <v>43</v>
      </c>
      <c r="F1108">
        <v>72220</v>
      </c>
      <c r="G1108">
        <v>71778</v>
      </c>
      <c r="H1108">
        <v>99.387981168651336</v>
      </c>
      <c r="I1108">
        <v>99.376730822486849</v>
      </c>
      <c r="J1108">
        <v>1.1250346164487723E-2</v>
      </c>
    </row>
    <row r="1109" spans="1:10" x14ac:dyDescent="0.35">
      <c r="A1109">
        <v>12</v>
      </c>
      <c r="B1109">
        <v>2015</v>
      </c>
      <c r="C1109" t="s">
        <v>32</v>
      </c>
      <c r="D1109" t="s">
        <v>24</v>
      </c>
      <c r="F1109">
        <v>65000</v>
      </c>
      <c r="G1109">
        <v>64445</v>
      </c>
      <c r="H1109">
        <v>99.146153846153851</v>
      </c>
      <c r="I1109">
        <v>94.381153846153836</v>
      </c>
      <c r="J1109">
        <v>4.7650000000000148</v>
      </c>
    </row>
    <row r="1110" spans="1:10" x14ac:dyDescent="0.35">
      <c r="A1110">
        <v>12</v>
      </c>
      <c r="B1110">
        <v>2015</v>
      </c>
      <c r="C1110" t="s">
        <v>42</v>
      </c>
      <c r="D1110" t="s">
        <v>30</v>
      </c>
      <c r="F1110">
        <v>71228</v>
      </c>
      <c r="G1110">
        <v>70610</v>
      </c>
      <c r="H1110">
        <v>99.132363677205589</v>
      </c>
      <c r="I1110">
        <v>98.775235862301344</v>
      </c>
      <c r="J1110">
        <v>0.35712781490424561</v>
      </c>
    </row>
    <row r="1111" spans="1:10" x14ac:dyDescent="0.35">
      <c r="A1111">
        <v>12</v>
      </c>
      <c r="B1111">
        <v>2015</v>
      </c>
      <c r="C1111" t="s">
        <v>29</v>
      </c>
      <c r="D1111" t="s">
        <v>28</v>
      </c>
      <c r="F1111">
        <v>71750</v>
      </c>
      <c r="G1111">
        <v>70799</v>
      </c>
      <c r="H1111">
        <v>98.674564459930309</v>
      </c>
      <c r="I1111">
        <v>98.622299651567943</v>
      </c>
      <c r="J1111">
        <v>5.2264808362366466E-2</v>
      </c>
    </row>
    <row r="1112" spans="1:10" x14ac:dyDescent="0.35">
      <c r="A1112">
        <v>12</v>
      </c>
      <c r="B1112">
        <v>2015</v>
      </c>
      <c r="C1112" t="s">
        <v>38</v>
      </c>
      <c r="D1112" t="s">
        <v>16</v>
      </c>
      <c r="F1112">
        <v>92500</v>
      </c>
      <c r="G1112">
        <v>90909</v>
      </c>
      <c r="H1112">
        <v>98.28</v>
      </c>
      <c r="I1112">
        <v>98.874594594594583</v>
      </c>
      <c r="J1112">
        <v>-0.5945945945945823</v>
      </c>
    </row>
    <row r="1113" spans="1:10" x14ac:dyDescent="0.35">
      <c r="A1113">
        <v>12</v>
      </c>
      <c r="B1113">
        <v>2015</v>
      </c>
      <c r="C1113" t="s">
        <v>40</v>
      </c>
      <c r="D1113" t="s">
        <v>15</v>
      </c>
      <c r="F1113">
        <v>67000</v>
      </c>
      <c r="G1113">
        <v>65696</v>
      </c>
      <c r="H1113">
        <v>98.053731343283573</v>
      </c>
      <c r="I1113">
        <v>98.578544776119401</v>
      </c>
      <c r="J1113">
        <v>-0.5248134328358276</v>
      </c>
    </row>
    <row r="1114" spans="1:10" x14ac:dyDescent="0.35">
      <c r="A1114">
        <v>12</v>
      </c>
      <c r="B1114">
        <v>2015</v>
      </c>
      <c r="C1114" t="s">
        <v>41</v>
      </c>
      <c r="D1114" t="s">
        <v>19</v>
      </c>
      <c r="F1114">
        <v>81441</v>
      </c>
      <c r="G1114">
        <v>78488</v>
      </c>
      <c r="H1114">
        <v>96.374062204540706</v>
      </c>
      <c r="I1114">
        <v>96.282584938790038</v>
      </c>
      <c r="J1114">
        <v>9.1477265750668835E-2</v>
      </c>
    </row>
    <row r="1115" spans="1:10" x14ac:dyDescent="0.35">
      <c r="A1115">
        <v>12</v>
      </c>
      <c r="B1115">
        <v>2015</v>
      </c>
      <c r="C1115" t="s">
        <v>21</v>
      </c>
      <c r="D1115" t="s">
        <v>33</v>
      </c>
      <c r="F1115">
        <v>76416</v>
      </c>
      <c r="G1115">
        <v>72493</v>
      </c>
      <c r="H1115">
        <v>94.866258375209384</v>
      </c>
      <c r="I1115">
        <v>96.951274228284277</v>
      </c>
      <c r="J1115">
        <v>-2.0850158530748928</v>
      </c>
    </row>
    <row r="1116" spans="1:10" x14ac:dyDescent="0.35">
      <c r="A1116">
        <v>12</v>
      </c>
      <c r="B1116">
        <v>2015</v>
      </c>
      <c r="C1116" t="s">
        <v>23</v>
      </c>
      <c r="D1116" t="s">
        <v>25</v>
      </c>
      <c r="F1116">
        <v>67895</v>
      </c>
      <c r="G1116">
        <v>64380</v>
      </c>
      <c r="H1116">
        <v>94.822888283378745</v>
      </c>
      <c r="I1116">
        <v>97.482877973341189</v>
      </c>
      <c r="J1116">
        <v>-2.659989689962444</v>
      </c>
    </row>
    <row r="1117" spans="1:10" x14ac:dyDescent="0.35">
      <c r="A1117">
        <v>12</v>
      </c>
      <c r="B1117">
        <v>2015</v>
      </c>
      <c r="C1117" t="s">
        <v>36</v>
      </c>
      <c r="D1117" t="s">
        <v>35</v>
      </c>
      <c r="F1117">
        <v>82500</v>
      </c>
      <c r="G1117">
        <v>78160</v>
      </c>
      <c r="H1117">
        <v>94.739393939393935</v>
      </c>
      <c r="I1117">
        <v>94.739393939393935</v>
      </c>
      <c r="J1117">
        <v>0</v>
      </c>
    </row>
    <row r="1118" spans="1:10" x14ac:dyDescent="0.35">
      <c r="A1118">
        <v>12</v>
      </c>
      <c r="B1118">
        <v>2015</v>
      </c>
      <c r="C1118" t="s">
        <v>34</v>
      </c>
      <c r="D1118" t="s">
        <v>37</v>
      </c>
      <c r="F1118">
        <v>82000</v>
      </c>
      <c r="G1118">
        <v>77367</v>
      </c>
      <c r="H1118">
        <v>94.35</v>
      </c>
      <c r="I1118">
        <v>92.93780487804878</v>
      </c>
      <c r="J1118">
        <v>1.4121951219512141</v>
      </c>
    </row>
    <row r="1119" spans="1:10" x14ac:dyDescent="0.35">
      <c r="A1119">
        <v>12</v>
      </c>
      <c r="B1119">
        <v>2015</v>
      </c>
      <c r="C1119" t="s">
        <v>14</v>
      </c>
      <c r="D1119" t="s">
        <v>13</v>
      </c>
      <c r="F1119">
        <v>65515</v>
      </c>
      <c r="G1119">
        <v>61022</v>
      </c>
      <c r="H1119">
        <v>93.142028543081736</v>
      </c>
      <c r="I1119">
        <v>93.70335037777609</v>
      </c>
      <c r="J1119">
        <v>-0.56132183469435404</v>
      </c>
    </row>
    <row r="1120" spans="1:10" x14ac:dyDescent="0.35">
      <c r="A1120">
        <v>12</v>
      </c>
      <c r="B1120">
        <v>2015</v>
      </c>
      <c r="C1120" t="s">
        <v>9</v>
      </c>
      <c r="D1120" t="s">
        <v>20</v>
      </c>
      <c r="F1120">
        <v>69132</v>
      </c>
      <c r="G1120">
        <v>59477</v>
      </c>
      <c r="H1120">
        <v>86.033964010877739</v>
      </c>
      <c r="I1120">
        <v>88.907969019928743</v>
      </c>
      <c r="J1120">
        <v>-2.8740050090510039</v>
      </c>
    </row>
    <row r="1121" spans="1:10" x14ac:dyDescent="0.35">
      <c r="A1121">
        <v>12</v>
      </c>
      <c r="B1121">
        <v>2015</v>
      </c>
      <c r="C1121" t="s">
        <v>31</v>
      </c>
      <c r="D1121" t="s">
        <v>18</v>
      </c>
      <c r="F1121">
        <v>69143</v>
      </c>
      <c r="G1121">
        <v>58075</v>
      </c>
      <c r="H1121">
        <v>83.992595056621795</v>
      </c>
      <c r="I1121">
        <v>90.109447087919236</v>
      </c>
      <c r="J1121">
        <v>-6.1168520312974408</v>
      </c>
    </row>
    <row r="1122" spans="1:10" x14ac:dyDescent="0.35">
      <c r="A1122">
        <v>11</v>
      </c>
      <c r="B1122">
        <v>2015</v>
      </c>
      <c r="C1122" t="s">
        <v>30</v>
      </c>
      <c r="D1122" t="s">
        <v>41</v>
      </c>
      <c r="F1122">
        <v>50805</v>
      </c>
      <c r="G1122">
        <v>52529</v>
      </c>
      <c r="H1122">
        <v>103.39336679460682</v>
      </c>
      <c r="I1122">
        <v>103.19850408424367</v>
      </c>
      <c r="J1122">
        <v>0.19486271036315372</v>
      </c>
    </row>
    <row r="1123" spans="1:10" x14ac:dyDescent="0.35">
      <c r="A1123">
        <v>11</v>
      </c>
      <c r="B1123">
        <v>2015</v>
      </c>
      <c r="C1123" t="s">
        <v>28</v>
      </c>
      <c r="D1123" t="s">
        <v>14</v>
      </c>
      <c r="F1123">
        <v>63400</v>
      </c>
      <c r="G1123">
        <v>64745</v>
      </c>
      <c r="H1123">
        <v>102.12145110410094</v>
      </c>
      <c r="I1123">
        <v>101.23955047318611</v>
      </c>
      <c r="J1123">
        <v>0.88190063091482784</v>
      </c>
    </row>
    <row r="1124" spans="1:10" x14ac:dyDescent="0.35">
      <c r="A1124">
        <v>11</v>
      </c>
      <c r="B1124">
        <v>2015</v>
      </c>
      <c r="C1124" t="s">
        <v>19</v>
      </c>
      <c r="D1124" t="s">
        <v>22</v>
      </c>
      <c r="F1124">
        <v>61500</v>
      </c>
      <c r="G1124">
        <v>62483</v>
      </c>
      <c r="H1124">
        <v>101.59837398373983</v>
      </c>
      <c r="I1124">
        <v>100.87134146341464</v>
      </c>
      <c r="J1124">
        <v>0.72703252032519572</v>
      </c>
    </row>
    <row r="1125" spans="1:10" x14ac:dyDescent="0.35">
      <c r="A1125">
        <v>11</v>
      </c>
      <c r="B1125">
        <v>2015</v>
      </c>
      <c r="C1125" t="s">
        <v>25</v>
      </c>
      <c r="D1125" t="s">
        <v>13</v>
      </c>
      <c r="F1125">
        <v>71008</v>
      </c>
      <c r="G1125">
        <v>71105</v>
      </c>
      <c r="H1125">
        <v>100.13660432627309</v>
      </c>
      <c r="I1125">
        <v>99.99190232086525</v>
      </c>
      <c r="J1125">
        <v>0.14470200540783651</v>
      </c>
    </row>
    <row r="1126" spans="1:10" x14ac:dyDescent="0.35">
      <c r="A1126">
        <v>11</v>
      </c>
      <c r="B1126">
        <v>2015</v>
      </c>
      <c r="C1126" t="s">
        <v>26</v>
      </c>
      <c r="D1126" t="s">
        <v>33</v>
      </c>
      <c r="F1126">
        <v>66829</v>
      </c>
      <c r="G1126">
        <v>66829</v>
      </c>
      <c r="H1126">
        <v>100</v>
      </c>
      <c r="I1126">
        <v>100</v>
      </c>
      <c r="J1126">
        <v>0</v>
      </c>
    </row>
    <row r="1127" spans="1:10" x14ac:dyDescent="0.35">
      <c r="A1127">
        <v>11</v>
      </c>
      <c r="B1127">
        <v>2015</v>
      </c>
      <c r="C1127" t="s">
        <v>24</v>
      </c>
      <c r="D1127" t="s">
        <v>15</v>
      </c>
      <c r="F1127">
        <v>69596</v>
      </c>
      <c r="G1127">
        <v>69596</v>
      </c>
      <c r="H1127">
        <v>100</v>
      </c>
      <c r="I1127">
        <v>99.838352778895327</v>
      </c>
      <c r="J1127">
        <v>0.16164722110467267</v>
      </c>
    </row>
    <row r="1128" spans="1:10" x14ac:dyDescent="0.35">
      <c r="A1128">
        <v>11</v>
      </c>
      <c r="B1128">
        <v>2015</v>
      </c>
      <c r="C1128" t="s">
        <v>27</v>
      </c>
      <c r="D1128" t="s">
        <v>29</v>
      </c>
      <c r="F1128">
        <v>69000</v>
      </c>
      <c r="G1128">
        <v>68993</v>
      </c>
      <c r="H1128">
        <v>99.989855072463769</v>
      </c>
      <c r="I1128">
        <v>100.02934782608696</v>
      </c>
      <c r="J1128">
        <v>-3.9492753623193266E-2</v>
      </c>
    </row>
    <row r="1129" spans="1:10" x14ac:dyDescent="0.35">
      <c r="A1129">
        <v>11</v>
      </c>
      <c r="B1129">
        <v>2015</v>
      </c>
      <c r="C1129" t="s">
        <v>35</v>
      </c>
      <c r="D1129" t="s">
        <v>38</v>
      </c>
      <c r="F1129">
        <v>65326</v>
      </c>
      <c r="G1129">
        <v>65115</v>
      </c>
      <c r="H1129">
        <v>99.677004561736524</v>
      </c>
      <c r="I1129">
        <v>99.186497609790024</v>
      </c>
      <c r="J1129">
        <v>0.49050695194650018</v>
      </c>
    </row>
    <row r="1130" spans="1:10" x14ac:dyDescent="0.35">
      <c r="A1130">
        <v>11</v>
      </c>
      <c r="B1130">
        <v>2015</v>
      </c>
      <c r="C1130" t="s">
        <v>10</v>
      </c>
      <c r="D1130" t="s">
        <v>36</v>
      </c>
      <c r="F1130">
        <v>72220</v>
      </c>
      <c r="G1130">
        <v>71718</v>
      </c>
      <c r="H1130">
        <v>99.304901689282744</v>
      </c>
      <c r="I1130">
        <v>99.376730822486849</v>
      </c>
      <c r="J1130">
        <v>-7.1829133204104778E-2</v>
      </c>
    </row>
    <row r="1131" spans="1:10" x14ac:dyDescent="0.35">
      <c r="A1131">
        <v>11</v>
      </c>
      <c r="B1131">
        <v>2015</v>
      </c>
      <c r="C1131" t="s">
        <v>42</v>
      </c>
      <c r="D1131" t="s">
        <v>40</v>
      </c>
      <c r="F1131">
        <v>71228</v>
      </c>
      <c r="G1131">
        <v>70433</v>
      </c>
      <c r="H1131">
        <v>98.883865895434369</v>
      </c>
      <c r="I1131">
        <v>98.775235862301344</v>
      </c>
      <c r="J1131">
        <v>0.10863003313302499</v>
      </c>
    </row>
    <row r="1132" spans="1:10" x14ac:dyDescent="0.35">
      <c r="A1132">
        <v>11</v>
      </c>
      <c r="B1132">
        <v>2015</v>
      </c>
      <c r="C1132" t="s">
        <v>16</v>
      </c>
      <c r="D1132" t="s">
        <v>34</v>
      </c>
      <c r="F1132">
        <v>75523</v>
      </c>
      <c r="G1132">
        <v>74418</v>
      </c>
      <c r="H1132">
        <v>98.536869562914603</v>
      </c>
      <c r="I1132">
        <v>98.058538458482843</v>
      </c>
      <c r="J1132">
        <v>0.47833110443175997</v>
      </c>
    </row>
    <row r="1133" spans="1:10" x14ac:dyDescent="0.35">
      <c r="A1133">
        <v>11</v>
      </c>
      <c r="B1133">
        <v>2015</v>
      </c>
      <c r="C1133" t="s">
        <v>20</v>
      </c>
      <c r="D1133" t="s">
        <v>21</v>
      </c>
      <c r="F1133">
        <v>70561</v>
      </c>
      <c r="G1133">
        <v>65837</v>
      </c>
      <c r="H1133">
        <v>93.305083544734345</v>
      </c>
      <c r="I1133">
        <v>94.63088675047122</v>
      </c>
      <c r="J1133">
        <v>-1.3258032057368752</v>
      </c>
    </row>
    <row r="1134" spans="1:10" x14ac:dyDescent="0.35">
      <c r="A1134">
        <v>11</v>
      </c>
      <c r="B1134">
        <v>2015</v>
      </c>
      <c r="C1134" t="s">
        <v>32</v>
      </c>
      <c r="D1134" t="s">
        <v>18</v>
      </c>
      <c r="F1134">
        <v>65000</v>
      </c>
      <c r="G1134">
        <v>60202</v>
      </c>
      <c r="H1134">
        <v>92.618461538461531</v>
      </c>
      <c r="I1134">
        <v>94.381153846153836</v>
      </c>
      <c r="J1134">
        <v>-1.7626923076923049</v>
      </c>
    </row>
    <row r="1135" spans="1:10" x14ac:dyDescent="0.35">
      <c r="A1135">
        <v>11</v>
      </c>
      <c r="B1135">
        <v>2015</v>
      </c>
      <c r="C1135" t="s">
        <v>9</v>
      </c>
      <c r="D1135" t="s">
        <v>31</v>
      </c>
      <c r="F1135">
        <v>69132</v>
      </c>
      <c r="G1135">
        <v>60121</v>
      </c>
      <c r="H1135">
        <v>86.965515246195679</v>
      </c>
      <c r="I1135">
        <v>88.907969019928743</v>
      </c>
      <c r="J1135">
        <v>-1.9424537737330638</v>
      </c>
    </row>
    <row r="1136" spans="1:10" x14ac:dyDescent="0.35">
      <c r="A1136">
        <v>10</v>
      </c>
      <c r="B1136">
        <v>2015</v>
      </c>
      <c r="C1136" t="s">
        <v>22</v>
      </c>
      <c r="D1136" t="s">
        <v>21</v>
      </c>
      <c r="F1136">
        <v>76125</v>
      </c>
      <c r="G1136">
        <v>76973</v>
      </c>
      <c r="H1136">
        <v>101.11395730706076</v>
      </c>
      <c r="I1136">
        <v>101.04778325123154</v>
      </c>
      <c r="J1136">
        <v>6.6174055829222311E-2</v>
      </c>
    </row>
    <row r="1137" spans="1:10" x14ac:dyDescent="0.35">
      <c r="A1137">
        <v>10</v>
      </c>
      <c r="B1137">
        <v>2015</v>
      </c>
      <c r="C1137" t="s">
        <v>27</v>
      </c>
      <c r="D1137" t="s">
        <v>28</v>
      </c>
      <c r="F1137">
        <v>69000</v>
      </c>
      <c r="G1137">
        <v>69005</v>
      </c>
      <c r="H1137">
        <v>100.00724637681159</v>
      </c>
      <c r="I1137">
        <v>100.02934782608696</v>
      </c>
      <c r="J1137">
        <v>-2.2101449275368168E-2</v>
      </c>
    </row>
    <row r="1138" spans="1:10" x14ac:dyDescent="0.35">
      <c r="A1138">
        <v>10</v>
      </c>
      <c r="B1138">
        <v>2015</v>
      </c>
      <c r="C1138" t="s">
        <v>24</v>
      </c>
      <c r="D1138" t="s">
        <v>35</v>
      </c>
      <c r="F1138">
        <v>69596</v>
      </c>
      <c r="G1138">
        <v>69596</v>
      </c>
      <c r="H1138">
        <v>100</v>
      </c>
      <c r="I1138">
        <v>99.838352778895327</v>
      </c>
      <c r="J1138">
        <v>0.16164722110467267</v>
      </c>
    </row>
    <row r="1139" spans="1:10" x14ac:dyDescent="0.35">
      <c r="A1139">
        <v>10</v>
      </c>
      <c r="B1139">
        <v>2015</v>
      </c>
      <c r="C1139" t="s">
        <v>25</v>
      </c>
      <c r="D1139" t="s">
        <v>9</v>
      </c>
      <c r="F1139">
        <v>71008</v>
      </c>
      <c r="G1139">
        <v>70837</v>
      </c>
      <c r="H1139">
        <v>99.759182063992796</v>
      </c>
      <c r="I1139">
        <v>99.99190232086525</v>
      </c>
      <c r="J1139">
        <v>-0.23272025687245446</v>
      </c>
    </row>
    <row r="1140" spans="1:10" x14ac:dyDescent="0.35">
      <c r="A1140">
        <v>10</v>
      </c>
      <c r="B1140">
        <v>2015</v>
      </c>
      <c r="C1140" t="s">
        <v>37</v>
      </c>
      <c r="D1140" t="s">
        <v>26</v>
      </c>
      <c r="F1140">
        <v>82500</v>
      </c>
      <c r="G1140">
        <v>81061</v>
      </c>
      <c r="H1140">
        <v>98.255757575757571</v>
      </c>
      <c r="I1140">
        <v>95.759242424242416</v>
      </c>
      <c r="J1140">
        <v>2.4965151515151547</v>
      </c>
    </row>
    <row r="1141" spans="1:10" x14ac:dyDescent="0.35">
      <c r="A1141">
        <v>10</v>
      </c>
      <c r="B1141">
        <v>2015</v>
      </c>
      <c r="C1141" t="s">
        <v>15</v>
      </c>
      <c r="D1141" t="s">
        <v>38</v>
      </c>
      <c r="F1141">
        <v>65890</v>
      </c>
      <c r="G1141">
        <v>64113</v>
      </c>
      <c r="H1141">
        <v>97.303080892396423</v>
      </c>
      <c r="I1141">
        <v>93.424647139171341</v>
      </c>
      <c r="J1141">
        <v>3.8784337532250817</v>
      </c>
    </row>
    <row r="1142" spans="1:10" x14ac:dyDescent="0.35">
      <c r="A1142">
        <v>10</v>
      </c>
      <c r="B1142">
        <v>2015</v>
      </c>
      <c r="C1142" t="s">
        <v>18</v>
      </c>
      <c r="D1142" t="s">
        <v>30</v>
      </c>
      <c r="F1142">
        <v>56603</v>
      </c>
      <c r="G1142">
        <v>54700</v>
      </c>
      <c r="H1142">
        <v>96.6379873858276</v>
      </c>
      <c r="I1142">
        <v>96.372321255057145</v>
      </c>
      <c r="J1142">
        <v>0.26566613077045531</v>
      </c>
    </row>
    <row r="1143" spans="1:10" x14ac:dyDescent="0.35">
      <c r="A1143">
        <v>10</v>
      </c>
      <c r="B1143">
        <v>2015</v>
      </c>
      <c r="C1143" t="s">
        <v>41</v>
      </c>
      <c r="D1143" t="s">
        <v>32</v>
      </c>
      <c r="F1143">
        <v>81441</v>
      </c>
      <c r="G1143">
        <v>78526</v>
      </c>
      <c r="H1143">
        <v>96.420721749487356</v>
      </c>
      <c r="I1143">
        <v>96.282584938790038</v>
      </c>
      <c r="J1143">
        <v>0.13813681069731842</v>
      </c>
    </row>
    <row r="1144" spans="1:10" x14ac:dyDescent="0.35">
      <c r="A1144">
        <v>10</v>
      </c>
      <c r="B1144">
        <v>2015</v>
      </c>
      <c r="C1144" t="s">
        <v>36</v>
      </c>
      <c r="D1144" t="s">
        <v>33</v>
      </c>
      <c r="F1144">
        <v>82500</v>
      </c>
      <c r="G1144">
        <v>78160</v>
      </c>
      <c r="H1144">
        <v>94.739393939393935</v>
      </c>
      <c r="I1144">
        <v>94.739393939393935</v>
      </c>
      <c r="J1144">
        <v>0</v>
      </c>
    </row>
    <row r="1145" spans="1:10" x14ac:dyDescent="0.35">
      <c r="A1145">
        <v>10</v>
      </c>
      <c r="B1145">
        <v>2015</v>
      </c>
      <c r="C1145" t="s">
        <v>39</v>
      </c>
      <c r="D1145" t="s">
        <v>23</v>
      </c>
      <c r="F1145">
        <v>68400</v>
      </c>
      <c r="G1145">
        <v>64402</v>
      </c>
      <c r="H1145">
        <v>94.154970760233908</v>
      </c>
      <c r="I1145">
        <v>94.088815789473685</v>
      </c>
      <c r="J1145">
        <v>6.6154970760223364E-2</v>
      </c>
    </row>
    <row r="1146" spans="1:10" x14ac:dyDescent="0.35">
      <c r="A1146">
        <v>10</v>
      </c>
      <c r="B1146">
        <v>2015</v>
      </c>
      <c r="C1146" t="s">
        <v>14</v>
      </c>
      <c r="D1146" t="s">
        <v>10</v>
      </c>
      <c r="F1146">
        <v>65515</v>
      </c>
      <c r="G1146">
        <v>61381</v>
      </c>
      <c r="H1146">
        <v>93.689994657711978</v>
      </c>
      <c r="I1146">
        <v>93.70335037777609</v>
      </c>
      <c r="J1146">
        <v>-1.335572006411212E-2</v>
      </c>
    </row>
    <row r="1147" spans="1:10" x14ac:dyDescent="0.35">
      <c r="A1147">
        <v>10</v>
      </c>
      <c r="B1147">
        <v>2015</v>
      </c>
      <c r="C1147" t="s">
        <v>31</v>
      </c>
      <c r="D1147" t="s">
        <v>16</v>
      </c>
      <c r="F1147">
        <v>69143</v>
      </c>
      <c r="G1147">
        <v>63591</v>
      </c>
      <c r="H1147">
        <v>91.970264524246844</v>
      </c>
      <c r="I1147">
        <v>90.109447087919236</v>
      </c>
      <c r="J1147">
        <v>1.8608174363276078</v>
      </c>
    </row>
    <row r="1148" spans="1:10" x14ac:dyDescent="0.35">
      <c r="A1148">
        <v>10</v>
      </c>
      <c r="B1148">
        <v>2015</v>
      </c>
      <c r="C1148" t="s">
        <v>34</v>
      </c>
      <c r="D1148" t="s">
        <v>43</v>
      </c>
      <c r="F1148">
        <v>82000</v>
      </c>
      <c r="G1148">
        <v>75086</v>
      </c>
      <c r="H1148">
        <v>91.568292682926838</v>
      </c>
      <c r="I1148">
        <v>92.93780487804878</v>
      </c>
      <c r="J1148">
        <v>-1.369512195121942</v>
      </c>
    </row>
    <row r="1149" spans="1:10" x14ac:dyDescent="0.35">
      <c r="A1149">
        <v>10</v>
      </c>
      <c r="B1149">
        <v>2015</v>
      </c>
      <c r="C1149" t="s">
        <v>13</v>
      </c>
      <c r="D1149" t="s">
        <v>19</v>
      </c>
      <c r="F1149">
        <v>67277</v>
      </c>
      <c r="G1149">
        <v>58653</v>
      </c>
      <c r="H1149">
        <v>87.181354697742179</v>
      </c>
      <c r="I1149">
        <v>77.890660998558204</v>
      </c>
      <c r="J1149">
        <v>9.2906936991839757</v>
      </c>
    </row>
    <row r="1150" spans="1:10" x14ac:dyDescent="0.35">
      <c r="A1150">
        <v>9</v>
      </c>
      <c r="B1150">
        <v>2015</v>
      </c>
      <c r="C1150" t="s">
        <v>30</v>
      </c>
      <c r="D1150" t="s">
        <v>13</v>
      </c>
      <c r="F1150">
        <v>50805</v>
      </c>
      <c r="G1150">
        <v>52406</v>
      </c>
      <c r="H1150">
        <v>103.15126463930714</v>
      </c>
      <c r="I1150">
        <v>103.19850408424367</v>
      </c>
      <c r="J1150">
        <v>-4.7239444936522546E-2</v>
      </c>
    </row>
    <row r="1151" spans="1:10" x14ac:dyDescent="0.35">
      <c r="A1151">
        <v>9</v>
      </c>
      <c r="B1151">
        <v>2015</v>
      </c>
      <c r="C1151" t="s">
        <v>14</v>
      </c>
      <c r="D1151" t="s">
        <v>23</v>
      </c>
      <c r="F1151">
        <v>65515</v>
      </c>
      <c r="G1151">
        <v>65816</v>
      </c>
      <c r="H1151">
        <v>100.4594367702053</v>
      </c>
      <c r="I1151">
        <v>93.70335037777609</v>
      </c>
      <c r="J1151">
        <v>6.7560863924292107</v>
      </c>
    </row>
    <row r="1152" spans="1:10" x14ac:dyDescent="0.35">
      <c r="A1152">
        <v>9</v>
      </c>
      <c r="B1152">
        <v>2015</v>
      </c>
      <c r="C1152" t="s">
        <v>26</v>
      </c>
      <c r="D1152" t="s">
        <v>34</v>
      </c>
      <c r="F1152">
        <v>66829</v>
      </c>
      <c r="G1152">
        <v>66829</v>
      </c>
      <c r="H1152">
        <v>100</v>
      </c>
      <c r="I1152">
        <v>100</v>
      </c>
      <c r="J1152">
        <v>0</v>
      </c>
    </row>
    <row r="1153" spans="1:10" x14ac:dyDescent="0.35">
      <c r="A1153">
        <v>9</v>
      </c>
      <c r="B1153">
        <v>2015</v>
      </c>
      <c r="C1153" t="s">
        <v>40</v>
      </c>
      <c r="D1153" t="s">
        <v>22</v>
      </c>
      <c r="F1153">
        <v>67000</v>
      </c>
      <c r="G1153">
        <v>66894</v>
      </c>
      <c r="H1153">
        <v>99.841791044776116</v>
      </c>
      <c r="I1153">
        <v>98.578544776119401</v>
      </c>
      <c r="J1153">
        <v>1.2632462686567152</v>
      </c>
    </row>
    <row r="1154" spans="1:10" x14ac:dyDescent="0.35">
      <c r="A1154">
        <v>9</v>
      </c>
      <c r="B1154">
        <v>2015</v>
      </c>
      <c r="C1154" t="s">
        <v>43</v>
      </c>
      <c r="D1154" t="s">
        <v>31</v>
      </c>
      <c r="F1154">
        <v>73208</v>
      </c>
      <c r="G1154">
        <v>73075</v>
      </c>
      <c r="H1154">
        <v>99.818325866025575</v>
      </c>
      <c r="I1154">
        <v>99.767955687902969</v>
      </c>
      <c r="J1154">
        <v>5.037017812260558E-2</v>
      </c>
    </row>
    <row r="1155" spans="1:10" x14ac:dyDescent="0.35">
      <c r="A1155">
        <v>9</v>
      </c>
      <c r="B1155">
        <v>2015</v>
      </c>
      <c r="C1155" t="s">
        <v>38</v>
      </c>
      <c r="D1155" t="s">
        <v>24</v>
      </c>
      <c r="F1155">
        <v>92500</v>
      </c>
      <c r="G1155">
        <v>91827</v>
      </c>
      <c r="H1155">
        <v>99.272432432432439</v>
      </c>
      <c r="I1155">
        <v>98.874594594594583</v>
      </c>
      <c r="J1155">
        <v>0.39783783783785509</v>
      </c>
    </row>
    <row r="1156" spans="1:10" x14ac:dyDescent="0.35">
      <c r="A1156">
        <v>9</v>
      </c>
      <c r="B1156">
        <v>2015</v>
      </c>
      <c r="C1156" t="s">
        <v>29</v>
      </c>
      <c r="D1156" t="s">
        <v>42</v>
      </c>
      <c r="F1156">
        <v>71750</v>
      </c>
      <c r="G1156">
        <v>70799</v>
      </c>
      <c r="H1156">
        <v>98.674564459930309</v>
      </c>
      <c r="I1156">
        <v>98.622299651567943</v>
      </c>
      <c r="J1156">
        <v>5.2264808362366466E-2</v>
      </c>
    </row>
    <row r="1157" spans="1:10" x14ac:dyDescent="0.35">
      <c r="A1157">
        <v>9</v>
      </c>
      <c r="B1157">
        <v>2015</v>
      </c>
      <c r="C1157" t="s">
        <v>16</v>
      </c>
      <c r="D1157" t="s">
        <v>41</v>
      </c>
      <c r="F1157">
        <v>75523</v>
      </c>
      <c r="G1157">
        <v>74461</v>
      </c>
      <c r="H1157">
        <v>98.593805860466347</v>
      </c>
      <c r="I1157">
        <v>98.058538458482843</v>
      </c>
      <c r="J1157">
        <v>0.53526740198350353</v>
      </c>
    </row>
    <row r="1158" spans="1:10" x14ac:dyDescent="0.35">
      <c r="A1158">
        <v>9</v>
      </c>
      <c r="B1158">
        <v>2015</v>
      </c>
      <c r="C1158" t="s">
        <v>33</v>
      </c>
      <c r="D1158" t="s">
        <v>35</v>
      </c>
      <c r="F1158">
        <v>71608</v>
      </c>
      <c r="G1158">
        <v>70214</v>
      </c>
      <c r="H1158">
        <v>98.053290135180433</v>
      </c>
      <c r="I1158">
        <v>97.588083733661051</v>
      </c>
      <c r="J1158">
        <v>0.46520640151938153</v>
      </c>
    </row>
    <row r="1159" spans="1:10" x14ac:dyDescent="0.35">
      <c r="A1159">
        <v>9</v>
      </c>
      <c r="B1159">
        <v>2015</v>
      </c>
      <c r="C1159" t="s">
        <v>15</v>
      </c>
      <c r="D1159" t="s">
        <v>37</v>
      </c>
      <c r="F1159">
        <v>65890</v>
      </c>
      <c r="G1159">
        <v>64351</v>
      </c>
      <c r="H1159">
        <v>97.664288966459239</v>
      </c>
      <c r="I1159">
        <v>93.424647139171341</v>
      </c>
      <c r="J1159">
        <v>4.2396418272878975</v>
      </c>
    </row>
    <row r="1160" spans="1:10" x14ac:dyDescent="0.35">
      <c r="A1160">
        <v>9</v>
      </c>
      <c r="B1160">
        <v>2015</v>
      </c>
      <c r="C1160" t="s">
        <v>20</v>
      </c>
      <c r="D1160" t="s">
        <v>19</v>
      </c>
      <c r="F1160">
        <v>70561</v>
      </c>
      <c r="G1160">
        <v>68033</v>
      </c>
      <c r="H1160">
        <v>96.417284335539463</v>
      </c>
      <c r="I1160">
        <v>94.63088675047122</v>
      </c>
      <c r="J1160">
        <v>1.7863975850682436</v>
      </c>
    </row>
    <row r="1161" spans="1:10" x14ac:dyDescent="0.35">
      <c r="A1161">
        <v>9</v>
      </c>
      <c r="B1161">
        <v>2015</v>
      </c>
      <c r="C1161" t="s">
        <v>39</v>
      </c>
      <c r="D1161" t="s">
        <v>18</v>
      </c>
      <c r="F1161">
        <v>68400</v>
      </c>
      <c r="G1161">
        <v>65520</v>
      </c>
      <c r="H1161">
        <v>95.78947368421052</v>
      </c>
      <c r="I1161">
        <v>94.088815789473685</v>
      </c>
      <c r="J1161">
        <v>1.7006578947368354</v>
      </c>
    </row>
    <row r="1162" spans="1:10" x14ac:dyDescent="0.35">
      <c r="A1162">
        <v>9</v>
      </c>
      <c r="B1162">
        <v>2015</v>
      </c>
      <c r="C1162" t="s">
        <v>36</v>
      </c>
      <c r="D1162" t="s">
        <v>9</v>
      </c>
      <c r="F1162">
        <v>82500</v>
      </c>
      <c r="G1162">
        <v>78160</v>
      </c>
      <c r="H1162">
        <v>94.739393939393935</v>
      </c>
      <c r="I1162">
        <v>94.739393939393935</v>
      </c>
      <c r="J1162">
        <v>0</v>
      </c>
    </row>
    <row r="1163" spans="1:10" x14ac:dyDescent="0.35">
      <c r="A1163">
        <v>8</v>
      </c>
      <c r="B1163">
        <v>2015</v>
      </c>
      <c r="C1163" t="s">
        <v>21</v>
      </c>
      <c r="D1163" t="s">
        <v>32</v>
      </c>
      <c r="E1163" t="s">
        <v>11</v>
      </c>
      <c r="F1163">
        <v>76416</v>
      </c>
      <c r="G1163">
        <v>83624</v>
      </c>
      <c r="H1163">
        <v>109.4325795644891</v>
      </c>
      <c r="I1163">
        <v>96.951274228284277</v>
      </c>
      <c r="J1163">
        <v>12.481305336204827</v>
      </c>
    </row>
    <row r="1164" spans="1:10" x14ac:dyDescent="0.35">
      <c r="A1164">
        <v>8</v>
      </c>
      <c r="B1164">
        <v>2015</v>
      </c>
      <c r="C1164" t="s">
        <v>19</v>
      </c>
      <c r="D1164" t="s">
        <v>30</v>
      </c>
      <c r="F1164">
        <v>61500</v>
      </c>
      <c r="G1164">
        <v>62311</v>
      </c>
      <c r="H1164">
        <v>101.31869918699188</v>
      </c>
      <c r="I1164">
        <v>100.87134146341464</v>
      </c>
      <c r="J1164">
        <v>0.44735772357724102</v>
      </c>
    </row>
    <row r="1165" spans="1:10" x14ac:dyDescent="0.35">
      <c r="A1165">
        <v>8</v>
      </c>
      <c r="B1165">
        <v>2015</v>
      </c>
      <c r="C1165" t="s">
        <v>22</v>
      </c>
      <c r="D1165" t="s">
        <v>41</v>
      </c>
      <c r="F1165">
        <v>76125</v>
      </c>
      <c r="G1165">
        <v>77075</v>
      </c>
      <c r="H1165">
        <v>101.247947454844</v>
      </c>
      <c r="I1165">
        <v>101.04778325123154</v>
      </c>
      <c r="J1165">
        <v>0.20016420361245935</v>
      </c>
    </row>
    <row r="1166" spans="1:10" x14ac:dyDescent="0.35">
      <c r="A1166">
        <v>8</v>
      </c>
      <c r="B1166">
        <v>2015</v>
      </c>
      <c r="C1166" t="s">
        <v>26</v>
      </c>
      <c r="D1166" t="s">
        <v>35</v>
      </c>
      <c r="F1166">
        <v>66829</v>
      </c>
      <c r="G1166">
        <v>66829</v>
      </c>
      <c r="H1166">
        <v>100</v>
      </c>
      <c r="I1166">
        <v>100</v>
      </c>
      <c r="J1166">
        <v>0</v>
      </c>
    </row>
    <row r="1167" spans="1:10" x14ac:dyDescent="0.35">
      <c r="A1167">
        <v>8</v>
      </c>
      <c r="B1167">
        <v>2015</v>
      </c>
      <c r="C1167" t="s">
        <v>25</v>
      </c>
      <c r="D1167" t="s">
        <v>20</v>
      </c>
      <c r="F1167">
        <v>71008</v>
      </c>
      <c r="G1167">
        <v>70829</v>
      </c>
      <c r="H1167">
        <v>99.747915727805321</v>
      </c>
      <c r="I1167">
        <v>99.99190232086525</v>
      </c>
      <c r="J1167">
        <v>-0.24398659305992965</v>
      </c>
    </row>
    <row r="1168" spans="1:10" x14ac:dyDescent="0.35">
      <c r="A1168">
        <v>8</v>
      </c>
      <c r="B1168">
        <v>2015</v>
      </c>
      <c r="C1168" t="s">
        <v>43</v>
      </c>
      <c r="D1168" t="s">
        <v>37</v>
      </c>
      <c r="F1168">
        <v>73208</v>
      </c>
      <c r="G1168">
        <v>73019</v>
      </c>
      <c r="H1168">
        <v>99.741831493825813</v>
      </c>
      <c r="I1168">
        <v>99.767955687902969</v>
      </c>
      <c r="J1168">
        <v>-2.6124194077155494E-2</v>
      </c>
    </row>
    <row r="1169" spans="1:10" x14ac:dyDescent="0.35">
      <c r="A1169">
        <v>8</v>
      </c>
      <c r="B1169">
        <v>2015</v>
      </c>
      <c r="C1169" t="s">
        <v>23</v>
      </c>
      <c r="D1169" t="s">
        <v>28</v>
      </c>
      <c r="F1169">
        <v>67895</v>
      </c>
      <c r="G1169">
        <v>67431</v>
      </c>
      <c r="H1169">
        <v>99.316591796155834</v>
      </c>
      <c r="I1169">
        <v>97.482877973341189</v>
      </c>
      <c r="J1169">
        <v>1.8337138228146443</v>
      </c>
    </row>
    <row r="1170" spans="1:10" x14ac:dyDescent="0.35">
      <c r="A1170">
        <v>8</v>
      </c>
      <c r="B1170">
        <v>2015</v>
      </c>
      <c r="C1170" t="s">
        <v>10</v>
      </c>
      <c r="D1170" t="s">
        <v>31</v>
      </c>
      <c r="F1170">
        <v>72220</v>
      </c>
      <c r="G1170">
        <v>71630</v>
      </c>
      <c r="H1170">
        <v>99.183051786208807</v>
      </c>
      <c r="I1170">
        <v>99.376730822486849</v>
      </c>
      <c r="J1170">
        <v>-0.19367903627804139</v>
      </c>
    </row>
    <row r="1171" spans="1:10" x14ac:dyDescent="0.35">
      <c r="A1171">
        <v>8</v>
      </c>
      <c r="B1171">
        <v>2015</v>
      </c>
      <c r="C1171" t="s">
        <v>42</v>
      </c>
      <c r="D1171" t="s">
        <v>15</v>
      </c>
      <c r="F1171">
        <v>71228</v>
      </c>
      <c r="G1171">
        <v>70524</v>
      </c>
      <c r="H1171">
        <v>99.011624641994729</v>
      </c>
      <c r="I1171">
        <v>98.775235862301344</v>
      </c>
      <c r="J1171">
        <v>0.23638877969338523</v>
      </c>
    </row>
    <row r="1172" spans="1:10" x14ac:dyDescent="0.35">
      <c r="A1172">
        <v>8</v>
      </c>
      <c r="B1172">
        <v>2015</v>
      </c>
      <c r="C1172" t="s">
        <v>38</v>
      </c>
      <c r="D1172" t="s">
        <v>27</v>
      </c>
      <c r="F1172">
        <v>92500</v>
      </c>
      <c r="G1172">
        <v>91486</v>
      </c>
      <c r="H1172">
        <v>98.90378378378378</v>
      </c>
      <c r="I1172">
        <v>98.874594594594583</v>
      </c>
      <c r="J1172">
        <v>2.9189189189196441E-2</v>
      </c>
    </row>
    <row r="1173" spans="1:10" x14ac:dyDescent="0.35">
      <c r="A1173">
        <v>8</v>
      </c>
      <c r="B1173">
        <v>2015</v>
      </c>
      <c r="C1173" t="s">
        <v>16</v>
      </c>
      <c r="D1173" t="s">
        <v>40</v>
      </c>
      <c r="F1173">
        <v>75523</v>
      </c>
      <c r="G1173">
        <v>74136</v>
      </c>
      <c r="H1173">
        <v>98.16347337897065</v>
      </c>
      <c r="I1173">
        <v>98.058538458482843</v>
      </c>
      <c r="J1173">
        <v>0.10493492048780695</v>
      </c>
    </row>
    <row r="1174" spans="1:10" x14ac:dyDescent="0.35">
      <c r="A1174">
        <v>8</v>
      </c>
      <c r="B1174">
        <v>2015</v>
      </c>
      <c r="C1174" t="s">
        <v>18</v>
      </c>
      <c r="D1174" t="s">
        <v>36</v>
      </c>
      <c r="F1174">
        <v>56603</v>
      </c>
      <c r="G1174">
        <v>54700</v>
      </c>
      <c r="H1174">
        <v>96.6379873858276</v>
      </c>
      <c r="I1174">
        <v>96.372321255057145</v>
      </c>
      <c r="J1174">
        <v>0.26566613077045531</v>
      </c>
    </row>
    <row r="1175" spans="1:10" x14ac:dyDescent="0.35">
      <c r="A1175">
        <v>8</v>
      </c>
      <c r="B1175">
        <v>2015</v>
      </c>
      <c r="C1175" t="s">
        <v>39</v>
      </c>
      <c r="D1175" t="s">
        <v>14</v>
      </c>
      <c r="F1175">
        <v>68400</v>
      </c>
      <c r="G1175">
        <v>64750</v>
      </c>
      <c r="H1175">
        <v>94.663742690058484</v>
      </c>
      <c r="I1175">
        <v>94.088815789473685</v>
      </c>
      <c r="J1175">
        <v>0.57492690058479923</v>
      </c>
    </row>
    <row r="1176" spans="1:10" x14ac:dyDescent="0.35">
      <c r="A1176">
        <v>8</v>
      </c>
      <c r="B1176">
        <v>2015</v>
      </c>
      <c r="C1176" t="s">
        <v>13</v>
      </c>
      <c r="D1176" t="s">
        <v>29</v>
      </c>
      <c r="F1176">
        <v>67277</v>
      </c>
      <c r="G1176">
        <v>51207</v>
      </c>
      <c r="H1176">
        <v>76.113679266316865</v>
      </c>
      <c r="I1176">
        <v>77.890660998558204</v>
      </c>
      <c r="J1176">
        <v>-1.7769817322413388</v>
      </c>
    </row>
    <row r="1177" spans="1:10" x14ac:dyDescent="0.35">
      <c r="A1177">
        <v>7</v>
      </c>
      <c r="B1177">
        <v>2015</v>
      </c>
      <c r="C1177" t="s">
        <v>9</v>
      </c>
      <c r="D1177" t="s">
        <v>33</v>
      </c>
      <c r="E1177" t="s">
        <v>11</v>
      </c>
      <c r="F1177">
        <v>69132</v>
      </c>
      <c r="G1177">
        <v>84021</v>
      </c>
      <c r="H1177">
        <v>121.5370595382746</v>
      </c>
      <c r="I1177">
        <v>88.907969019928743</v>
      </c>
      <c r="J1177">
        <v>32.629090518345862</v>
      </c>
    </row>
    <row r="1178" spans="1:10" x14ac:dyDescent="0.35">
      <c r="A1178">
        <v>7</v>
      </c>
      <c r="B1178">
        <v>2015</v>
      </c>
      <c r="C1178" t="s">
        <v>28</v>
      </c>
      <c r="D1178" t="s">
        <v>25</v>
      </c>
      <c r="F1178">
        <v>63400</v>
      </c>
      <c r="G1178">
        <v>64722</v>
      </c>
      <c r="H1178">
        <v>102.08517350157729</v>
      </c>
      <c r="I1178">
        <v>101.23955047318611</v>
      </c>
      <c r="J1178">
        <v>0.84562302839117365</v>
      </c>
    </row>
    <row r="1179" spans="1:10" x14ac:dyDescent="0.35">
      <c r="A1179">
        <v>7</v>
      </c>
      <c r="B1179">
        <v>2015</v>
      </c>
      <c r="C1179" t="s">
        <v>26</v>
      </c>
      <c r="D1179" t="s">
        <v>36</v>
      </c>
      <c r="F1179">
        <v>66829</v>
      </c>
      <c r="G1179">
        <v>66829</v>
      </c>
      <c r="H1179">
        <v>100</v>
      </c>
      <c r="I1179">
        <v>100</v>
      </c>
      <c r="J1179">
        <v>0</v>
      </c>
    </row>
    <row r="1180" spans="1:10" x14ac:dyDescent="0.35">
      <c r="A1180">
        <v>7</v>
      </c>
      <c r="B1180">
        <v>2015</v>
      </c>
      <c r="C1180" t="s">
        <v>21</v>
      </c>
      <c r="D1180" t="s">
        <v>39</v>
      </c>
      <c r="F1180">
        <v>76416</v>
      </c>
      <c r="G1180">
        <v>76365</v>
      </c>
      <c r="H1180">
        <v>99.933260050251263</v>
      </c>
      <c r="I1180">
        <v>96.951274228284277</v>
      </c>
      <c r="J1180">
        <v>2.9819858219669868</v>
      </c>
    </row>
    <row r="1181" spans="1:10" x14ac:dyDescent="0.35">
      <c r="A1181">
        <v>7</v>
      </c>
      <c r="B1181">
        <v>2015</v>
      </c>
      <c r="C1181" t="s">
        <v>35</v>
      </c>
      <c r="D1181" t="s">
        <v>10</v>
      </c>
      <c r="F1181">
        <v>65326</v>
      </c>
      <c r="G1181">
        <v>65251</v>
      </c>
      <c r="H1181">
        <v>99.885191194930044</v>
      </c>
      <c r="I1181">
        <v>99.186497609790024</v>
      </c>
      <c r="J1181">
        <v>0.69869358514002045</v>
      </c>
    </row>
    <row r="1182" spans="1:10" x14ac:dyDescent="0.35">
      <c r="A1182">
        <v>7</v>
      </c>
      <c r="B1182">
        <v>2015</v>
      </c>
      <c r="C1182" t="s">
        <v>40</v>
      </c>
      <c r="D1182" t="s">
        <v>43</v>
      </c>
      <c r="F1182">
        <v>67000</v>
      </c>
      <c r="G1182">
        <v>66420</v>
      </c>
      <c r="H1182">
        <v>99.134328358208961</v>
      </c>
      <c r="I1182">
        <v>98.578544776119401</v>
      </c>
      <c r="J1182">
        <v>0.55578358208956047</v>
      </c>
    </row>
    <row r="1183" spans="1:10" x14ac:dyDescent="0.35">
      <c r="A1183">
        <v>7</v>
      </c>
      <c r="B1183">
        <v>2015</v>
      </c>
      <c r="C1183" t="s">
        <v>29</v>
      </c>
      <c r="D1183" t="s">
        <v>27</v>
      </c>
      <c r="F1183">
        <v>71750</v>
      </c>
      <c r="G1183">
        <v>70799</v>
      </c>
      <c r="H1183">
        <v>98.674564459930309</v>
      </c>
      <c r="I1183">
        <v>98.622299651567943</v>
      </c>
      <c r="J1183">
        <v>5.2264808362366466E-2</v>
      </c>
    </row>
    <row r="1184" spans="1:10" x14ac:dyDescent="0.35">
      <c r="A1184">
        <v>7</v>
      </c>
      <c r="B1184">
        <v>2015</v>
      </c>
      <c r="C1184" t="s">
        <v>16</v>
      </c>
      <c r="D1184" t="s">
        <v>24</v>
      </c>
      <c r="F1184">
        <v>75523</v>
      </c>
      <c r="G1184">
        <v>74194</v>
      </c>
      <c r="H1184">
        <v>98.24027117566834</v>
      </c>
      <c r="I1184">
        <v>98.058538458482843</v>
      </c>
      <c r="J1184">
        <v>0.18173271718549699</v>
      </c>
    </row>
    <row r="1185" spans="1:10" x14ac:dyDescent="0.35">
      <c r="A1185">
        <v>7</v>
      </c>
      <c r="B1185">
        <v>2015</v>
      </c>
      <c r="C1185" t="s">
        <v>37</v>
      </c>
      <c r="D1185" t="s">
        <v>38</v>
      </c>
      <c r="F1185">
        <v>82500</v>
      </c>
      <c r="G1185">
        <v>80319</v>
      </c>
      <c r="H1185">
        <v>97.356363636363639</v>
      </c>
      <c r="I1185">
        <v>95.759242424242416</v>
      </c>
      <c r="J1185">
        <v>1.5971212121212233</v>
      </c>
    </row>
    <row r="1186" spans="1:10" x14ac:dyDescent="0.35">
      <c r="A1186">
        <v>7</v>
      </c>
      <c r="B1186">
        <v>2015</v>
      </c>
      <c r="C1186" t="s">
        <v>20</v>
      </c>
      <c r="D1186" t="s">
        <v>18</v>
      </c>
      <c r="F1186">
        <v>70561</v>
      </c>
      <c r="G1186">
        <v>67542</v>
      </c>
      <c r="H1186">
        <v>95.721432519380386</v>
      </c>
      <c r="I1186">
        <v>94.63088675047122</v>
      </c>
      <c r="J1186">
        <v>1.0905457689091662</v>
      </c>
    </row>
    <row r="1187" spans="1:10" x14ac:dyDescent="0.35">
      <c r="A1187">
        <v>7</v>
      </c>
      <c r="B1187">
        <v>2015</v>
      </c>
      <c r="C1187" t="s">
        <v>32</v>
      </c>
      <c r="D1187" t="s">
        <v>30</v>
      </c>
      <c r="F1187">
        <v>65000</v>
      </c>
      <c r="G1187">
        <v>60231</v>
      </c>
      <c r="H1187">
        <v>92.663076923076929</v>
      </c>
      <c r="I1187">
        <v>94.381153846153836</v>
      </c>
      <c r="J1187">
        <v>-1.7180769230769073</v>
      </c>
    </row>
    <row r="1188" spans="1:10" x14ac:dyDescent="0.35">
      <c r="A1188">
        <v>7</v>
      </c>
      <c r="B1188">
        <v>2015</v>
      </c>
      <c r="C1188" t="s">
        <v>31</v>
      </c>
      <c r="D1188" t="s">
        <v>42</v>
      </c>
      <c r="F1188">
        <v>69143</v>
      </c>
      <c r="G1188">
        <v>63329</v>
      </c>
      <c r="H1188">
        <v>91.591339687314701</v>
      </c>
      <c r="I1188">
        <v>90.109447087919236</v>
      </c>
      <c r="J1188">
        <v>1.481892599395465</v>
      </c>
    </row>
    <row r="1189" spans="1:10" x14ac:dyDescent="0.35">
      <c r="A1189">
        <v>7</v>
      </c>
      <c r="B1189">
        <v>2015</v>
      </c>
      <c r="C1189" t="s">
        <v>34</v>
      </c>
      <c r="D1189" t="s">
        <v>15</v>
      </c>
      <c r="F1189">
        <v>82000</v>
      </c>
      <c r="G1189">
        <v>72912</v>
      </c>
      <c r="H1189">
        <v>88.917073170731712</v>
      </c>
      <c r="I1189">
        <v>92.93780487804878</v>
      </c>
      <c r="J1189">
        <v>-4.0207317073170685</v>
      </c>
    </row>
    <row r="1190" spans="1:10" x14ac:dyDescent="0.35">
      <c r="A1190">
        <v>7</v>
      </c>
      <c r="B1190">
        <v>2015</v>
      </c>
      <c r="C1190" t="s">
        <v>13</v>
      </c>
      <c r="D1190" t="s">
        <v>23</v>
      </c>
      <c r="F1190">
        <v>67277</v>
      </c>
      <c r="G1190">
        <v>51523</v>
      </c>
      <c r="H1190">
        <v>76.583379163755822</v>
      </c>
      <c r="I1190">
        <v>77.890660998558204</v>
      </c>
      <c r="J1190">
        <v>-1.3072818348023816</v>
      </c>
    </row>
    <row r="1191" spans="1:10" x14ac:dyDescent="0.35">
      <c r="A1191">
        <v>6</v>
      </c>
      <c r="B1191">
        <v>2015</v>
      </c>
      <c r="C1191" t="s">
        <v>30</v>
      </c>
      <c r="D1191" t="s">
        <v>21</v>
      </c>
      <c r="F1191">
        <v>50805</v>
      </c>
      <c r="G1191">
        <v>52480</v>
      </c>
      <c r="H1191">
        <v>103.29691959452809</v>
      </c>
      <c r="I1191">
        <v>103.19850408424367</v>
      </c>
      <c r="J1191">
        <v>9.8415510284425523E-2</v>
      </c>
    </row>
    <row r="1192" spans="1:10" x14ac:dyDescent="0.35">
      <c r="A1192">
        <v>6</v>
      </c>
      <c r="B1192">
        <v>2015</v>
      </c>
      <c r="C1192" t="s">
        <v>27</v>
      </c>
      <c r="D1192" t="s">
        <v>16</v>
      </c>
      <c r="F1192">
        <v>69000</v>
      </c>
      <c r="G1192">
        <v>69020</v>
      </c>
      <c r="H1192">
        <v>100.02898550724638</v>
      </c>
      <c r="I1192">
        <v>100.02934782608696</v>
      </c>
      <c r="J1192">
        <v>-3.6231884058679498E-4</v>
      </c>
    </row>
    <row r="1193" spans="1:10" x14ac:dyDescent="0.35">
      <c r="A1193">
        <v>6</v>
      </c>
      <c r="B1193">
        <v>2015</v>
      </c>
      <c r="C1193" t="s">
        <v>43</v>
      </c>
      <c r="D1193" t="s">
        <v>42</v>
      </c>
      <c r="F1193">
        <v>73208</v>
      </c>
      <c r="G1193">
        <v>73018</v>
      </c>
      <c r="H1193">
        <v>99.740465522893672</v>
      </c>
      <c r="I1193">
        <v>99.767955687902969</v>
      </c>
      <c r="J1193">
        <v>-2.7490165009297129E-2</v>
      </c>
    </row>
    <row r="1194" spans="1:10" x14ac:dyDescent="0.35">
      <c r="A1194">
        <v>6</v>
      </c>
      <c r="B1194">
        <v>2015</v>
      </c>
      <c r="C1194" t="s">
        <v>40</v>
      </c>
      <c r="D1194" t="s">
        <v>26</v>
      </c>
      <c r="F1194">
        <v>67000</v>
      </c>
      <c r="G1194">
        <v>66726</v>
      </c>
      <c r="H1194">
        <v>99.591044776119404</v>
      </c>
      <c r="I1194">
        <v>98.578544776119401</v>
      </c>
      <c r="J1194">
        <v>1.0125000000000028</v>
      </c>
    </row>
    <row r="1195" spans="1:10" x14ac:dyDescent="0.35">
      <c r="A1195">
        <v>6</v>
      </c>
      <c r="B1195">
        <v>2015</v>
      </c>
      <c r="C1195" t="s">
        <v>24</v>
      </c>
      <c r="D1195" t="s">
        <v>37</v>
      </c>
      <c r="F1195">
        <v>69596</v>
      </c>
      <c r="G1195">
        <v>69296</v>
      </c>
      <c r="H1195">
        <v>99.568940743720901</v>
      </c>
      <c r="I1195">
        <v>99.838352778895327</v>
      </c>
      <c r="J1195">
        <v>-0.26941203517442602</v>
      </c>
    </row>
    <row r="1196" spans="1:10" x14ac:dyDescent="0.35">
      <c r="A1196">
        <v>6</v>
      </c>
      <c r="B1196">
        <v>2015</v>
      </c>
      <c r="C1196" t="s">
        <v>23</v>
      </c>
      <c r="D1196" t="s">
        <v>22</v>
      </c>
      <c r="F1196">
        <v>67895</v>
      </c>
      <c r="G1196">
        <v>67431</v>
      </c>
      <c r="H1196">
        <v>99.316591796155834</v>
      </c>
      <c r="I1196">
        <v>97.482877973341189</v>
      </c>
      <c r="J1196">
        <v>1.8337138228146443</v>
      </c>
    </row>
    <row r="1197" spans="1:10" x14ac:dyDescent="0.35">
      <c r="A1197">
        <v>6</v>
      </c>
      <c r="B1197">
        <v>2015</v>
      </c>
      <c r="C1197" t="s">
        <v>29</v>
      </c>
      <c r="D1197" t="s">
        <v>25</v>
      </c>
      <c r="F1197">
        <v>71750</v>
      </c>
      <c r="G1197">
        <v>70799</v>
      </c>
      <c r="H1197">
        <v>98.674564459930309</v>
      </c>
      <c r="I1197">
        <v>98.622299651567943</v>
      </c>
      <c r="J1197">
        <v>5.2264808362366466E-2</v>
      </c>
    </row>
    <row r="1198" spans="1:10" x14ac:dyDescent="0.35">
      <c r="A1198">
        <v>6</v>
      </c>
      <c r="B1198">
        <v>2015</v>
      </c>
      <c r="C1198" t="s">
        <v>33</v>
      </c>
      <c r="D1198" t="s">
        <v>14</v>
      </c>
      <c r="F1198">
        <v>71608</v>
      </c>
      <c r="G1198">
        <v>69593</v>
      </c>
      <c r="H1198">
        <v>97.18606859568763</v>
      </c>
      <c r="I1198">
        <v>97.588083733661051</v>
      </c>
      <c r="J1198">
        <v>-0.40201513797342159</v>
      </c>
    </row>
    <row r="1199" spans="1:10" x14ac:dyDescent="0.35">
      <c r="A1199">
        <v>6</v>
      </c>
      <c r="B1199">
        <v>2015</v>
      </c>
      <c r="C1199" t="s">
        <v>41</v>
      </c>
      <c r="D1199" t="s">
        <v>20</v>
      </c>
      <c r="F1199">
        <v>81441</v>
      </c>
      <c r="G1199">
        <v>78434</v>
      </c>
      <c r="H1199">
        <v>96.307756535406</v>
      </c>
      <c r="I1199">
        <v>96.282584938790038</v>
      </c>
      <c r="J1199">
        <v>2.5171596615962244E-2</v>
      </c>
    </row>
    <row r="1200" spans="1:10" x14ac:dyDescent="0.35">
      <c r="A1200">
        <v>6</v>
      </c>
      <c r="B1200">
        <v>2015</v>
      </c>
      <c r="C1200" t="s">
        <v>36</v>
      </c>
      <c r="D1200" t="s">
        <v>34</v>
      </c>
      <c r="F1200">
        <v>82500</v>
      </c>
      <c r="G1200">
        <v>78160</v>
      </c>
      <c r="H1200">
        <v>94.739393939393935</v>
      </c>
      <c r="I1200">
        <v>94.739393939393935</v>
      </c>
      <c r="J1200">
        <v>0</v>
      </c>
    </row>
    <row r="1201" spans="1:10" x14ac:dyDescent="0.35">
      <c r="A1201">
        <v>6</v>
      </c>
      <c r="B1201">
        <v>2015</v>
      </c>
      <c r="C1201" t="s">
        <v>39</v>
      </c>
      <c r="D1201" t="s">
        <v>28</v>
      </c>
      <c r="F1201">
        <v>68400</v>
      </c>
      <c r="G1201">
        <v>63846</v>
      </c>
      <c r="H1201">
        <v>93.34210526315789</v>
      </c>
      <c r="I1201">
        <v>94.088815789473685</v>
      </c>
      <c r="J1201">
        <v>-0.74671052631579471</v>
      </c>
    </row>
    <row r="1202" spans="1:10" x14ac:dyDescent="0.35">
      <c r="A1202">
        <v>6</v>
      </c>
      <c r="B1202">
        <v>2015</v>
      </c>
      <c r="C1202" t="s">
        <v>31</v>
      </c>
      <c r="D1202" t="s">
        <v>35</v>
      </c>
      <c r="F1202">
        <v>69143</v>
      </c>
      <c r="G1202">
        <v>62342</v>
      </c>
      <c r="H1202">
        <v>90.163863297803104</v>
      </c>
      <c r="I1202">
        <v>90.109447087919236</v>
      </c>
      <c r="J1202">
        <v>5.4416209883868305E-2</v>
      </c>
    </row>
    <row r="1203" spans="1:10" x14ac:dyDescent="0.35">
      <c r="A1203">
        <v>6</v>
      </c>
      <c r="B1203">
        <v>2015</v>
      </c>
      <c r="C1203" t="s">
        <v>32</v>
      </c>
      <c r="D1203" t="s">
        <v>19</v>
      </c>
      <c r="F1203">
        <v>65000</v>
      </c>
      <c r="G1203">
        <v>57648</v>
      </c>
      <c r="H1203">
        <v>88.689230769230761</v>
      </c>
      <c r="I1203">
        <v>94.381153846153836</v>
      </c>
      <c r="J1203">
        <v>-5.6919230769230751</v>
      </c>
    </row>
    <row r="1204" spans="1:10" x14ac:dyDescent="0.35">
      <c r="A1204">
        <v>6</v>
      </c>
      <c r="B1204">
        <v>2015</v>
      </c>
      <c r="C1204" t="s">
        <v>9</v>
      </c>
      <c r="D1204" t="s">
        <v>10</v>
      </c>
      <c r="F1204">
        <v>69132</v>
      </c>
      <c r="G1204">
        <v>58085</v>
      </c>
      <c r="H1204">
        <v>84.020424694786783</v>
      </c>
      <c r="I1204">
        <v>88.907969019928743</v>
      </c>
      <c r="J1204">
        <v>-4.8875443251419597</v>
      </c>
    </row>
    <row r="1205" spans="1:10" x14ac:dyDescent="0.35">
      <c r="A1205">
        <v>5</v>
      </c>
      <c r="B1205">
        <v>2015</v>
      </c>
      <c r="C1205" t="s">
        <v>38</v>
      </c>
      <c r="D1205" t="s">
        <v>26</v>
      </c>
      <c r="F1205">
        <v>92500</v>
      </c>
      <c r="G1205">
        <v>93054</v>
      </c>
      <c r="H1205">
        <v>100.59891891891893</v>
      </c>
      <c r="I1205">
        <v>98.874594594594583</v>
      </c>
      <c r="J1205">
        <v>1.7243243243243427</v>
      </c>
    </row>
    <row r="1206" spans="1:10" x14ac:dyDescent="0.35">
      <c r="A1206">
        <v>5</v>
      </c>
      <c r="B1206">
        <v>2015</v>
      </c>
      <c r="C1206" t="s">
        <v>25</v>
      </c>
      <c r="D1206" t="s">
        <v>23</v>
      </c>
      <c r="F1206">
        <v>71008</v>
      </c>
      <c r="G1206">
        <v>71046</v>
      </c>
      <c r="H1206">
        <v>100.05351509689049</v>
      </c>
      <c r="I1206">
        <v>99.99190232086525</v>
      </c>
      <c r="J1206">
        <v>6.1612776025242511E-2</v>
      </c>
    </row>
    <row r="1207" spans="1:10" x14ac:dyDescent="0.35">
      <c r="A1207">
        <v>5</v>
      </c>
      <c r="B1207">
        <v>2015</v>
      </c>
      <c r="C1207" t="s">
        <v>24</v>
      </c>
      <c r="D1207" t="s">
        <v>43</v>
      </c>
      <c r="F1207">
        <v>69596</v>
      </c>
      <c r="G1207">
        <v>69296</v>
      </c>
      <c r="H1207">
        <v>99.568940743720901</v>
      </c>
      <c r="I1207">
        <v>99.838352778895327</v>
      </c>
      <c r="J1207">
        <v>-0.26941203517442602</v>
      </c>
    </row>
    <row r="1208" spans="1:10" x14ac:dyDescent="0.35">
      <c r="A1208">
        <v>5</v>
      </c>
      <c r="B1208">
        <v>2015</v>
      </c>
      <c r="C1208" t="s">
        <v>10</v>
      </c>
      <c r="D1208" t="s">
        <v>40</v>
      </c>
      <c r="F1208">
        <v>72220</v>
      </c>
      <c r="G1208">
        <v>71732</v>
      </c>
      <c r="H1208">
        <v>99.324286901135423</v>
      </c>
      <c r="I1208">
        <v>99.376730822486849</v>
      </c>
      <c r="J1208">
        <v>-5.2443921351425615E-2</v>
      </c>
    </row>
    <row r="1209" spans="1:10" x14ac:dyDescent="0.35">
      <c r="A1209">
        <v>5</v>
      </c>
      <c r="B1209">
        <v>2015</v>
      </c>
      <c r="C1209" t="s">
        <v>14</v>
      </c>
      <c r="D1209" t="s">
        <v>27</v>
      </c>
      <c r="F1209">
        <v>65515</v>
      </c>
      <c r="G1209">
        <v>65004</v>
      </c>
      <c r="H1209">
        <v>99.220025948256136</v>
      </c>
      <c r="I1209">
        <v>93.70335037777609</v>
      </c>
      <c r="J1209">
        <v>5.5166755704800465</v>
      </c>
    </row>
    <row r="1210" spans="1:10" x14ac:dyDescent="0.35">
      <c r="A1210">
        <v>5</v>
      </c>
      <c r="B1210">
        <v>2015</v>
      </c>
      <c r="C1210" t="s">
        <v>21</v>
      </c>
      <c r="D1210" t="s">
        <v>19</v>
      </c>
      <c r="F1210">
        <v>76416</v>
      </c>
      <c r="G1210">
        <v>75799</v>
      </c>
      <c r="H1210">
        <v>99.192577470686771</v>
      </c>
      <c r="I1210">
        <v>96.951274228284277</v>
      </c>
      <c r="J1210">
        <v>2.2413032424024948</v>
      </c>
    </row>
    <row r="1211" spans="1:10" x14ac:dyDescent="0.35">
      <c r="A1211">
        <v>5</v>
      </c>
      <c r="B1211">
        <v>2015</v>
      </c>
      <c r="C1211" t="s">
        <v>42</v>
      </c>
      <c r="D1211" t="s">
        <v>34</v>
      </c>
      <c r="F1211">
        <v>71228</v>
      </c>
      <c r="G1211">
        <v>70178</v>
      </c>
      <c r="H1211">
        <v>98.525860616611453</v>
      </c>
      <c r="I1211">
        <v>98.775235862301344</v>
      </c>
      <c r="J1211">
        <v>-0.24937524568989033</v>
      </c>
    </row>
    <row r="1212" spans="1:10" x14ac:dyDescent="0.35">
      <c r="A1212">
        <v>5</v>
      </c>
      <c r="B1212">
        <v>2015</v>
      </c>
      <c r="C1212" t="s">
        <v>41</v>
      </c>
      <c r="D1212" t="s">
        <v>13</v>
      </c>
      <c r="F1212">
        <v>81441</v>
      </c>
      <c r="G1212">
        <v>78432</v>
      </c>
      <c r="H1212">
        <v>96.305300769882493</v>
      </c>
      <c r="I1212">
        <v>96.282584938790038</v>
      </c>
      <c r="J1212">
        <v>2.2715831092455119E-2</v>
      </c>
    </row>
    <row r="1213" spans="1:10" x14ac:dyDescent="0.35">
      <c r="A1213">
        <v>5</v>
      </c>
      <c r="B1213">
        <v>2015</v>
      </c>
      <c r="C1213" t="s">
        <v>18</v>
      </c>
      <c r="D1213" t="s">
        <v>22</v>
      </c>
      <c r="F1213">
        <v>56603</v>
      </c>
      <c r="G1213">
        <v>54500</v>
      </c>
      <c r="H1213">
        <v>96.28464922353939</v>
      </c>
      <c r="I1213">
        <v>96.372321255057145</v>
      </c>
      <c r="J1213">
        <v>-8.7672031517755045E-2</v>
      </c>
    </row>
    <row r="1214" spans="1:10" x14ac:dyDescent="0.35">
      <c r="A1214">
        <v>5</v>
      </c>
      <c r="B1214">
        <v>2015</v>
      </c>
      <c r="C1214" t="s">
        <v>20</v>
      </c>
      <c r="D1214" t="s">
        <v>39</v>
      </c>
      <c r="F1214">
        <v>70561</v>
      </c>
      <c r="G1214">
        <v>67658</v>
      </c>
      <c r="H1214">
        <v>95.885829282464812</v>
      </c>
      <c r="I1214">
        <v>94.63088675047122</v>
      </c>
      <c r="J1214">
        <v>1.2549425319935921</v>
      </c>
    </row>
    <row r="1215" spans="1:10" x14ac:dyDescent="0.35">
      <c r="A1215">
        <v>5</v>
      </c>
      <c r="B1215">
        <v>2015</v>
      </c>
      <c r="C1215" t="s">
        <v>37</v>
      </c>
      <c r="D1215" t="s">
        <v>29</v>
      </c>
      <c r="F1215">
        <v>82500</v>
      </c>
      <c r="G1215">
        <v>78515</v>
      </c>
      <c r="H1215">
        <v>95.169696969696972</v>
      </c>
      <c r="I1215">
        <v>95.759242424242416</v>
      </c>
      <c r="J1215">
        <v>-0.58954545454544416</v>
      </c>
    </row>
    <row r="1216" spans="1:10" x14ac:dyDescent="0.35">
      <c r="A1216">
        <v>5</v>
      </c>
      <c r="B1216">
        <v>2015</v>
      </c>
      <c r="C1216" t="s">
        <v>31</v>
      </c>
      <c r="D1216" t="s">
        <v>33</v>
      </c>
      <c r="F1216">
        <v>69143</v>
      </c>
      <c r="G1216">
        <v>65670</v>
      </c>
      <c r="H1216">
        <v>94.977076493643608</v>
      </c>
      <c r="I1216">
        <v>90.109447087919236</v>
      </c>
      <c r="J1216">
        <v>4.8676294057243723</v>
      </c>
    </row>
    <row r="1217" spans="1:10" x14ac:dyDescent="0.35">
      <c r="A1217">
        <v>5</v>
      </c>
      <c r="B1217">
        <v>2015</v>
      </c>
      <c r="C1217" t="s">
        <v>32</v>
      </c>
      <c r="D1217" t="s">
        <v>28</v>
      </c>
      <c r="F1217">
        <v>65000</v>
      </c>
      <c r="G1217">
        <v>60816</v>
      </c>
      <c r="H1217">
        <v>93.56307692307692</v>
      </c>
      <c r="I1217">
        <v>94.381153846153836</v>
      </c>
      <c r="J1217">
        <v>-0.81807692307691582</v>
      </c>
    </row>
    <row r="1218" spans="1:10" x14ac:dyDescent="0.35">
      <c r="A1218">
        <v>5</v>
      </c>
      <c r="B1218">
        <v>2015</v>
      </c>
      <c r="C1218" t="s">
        <v>15</v>
      </c>
      <c r="D1218" t="s">
        <v>9</v>
      </c>
      <c r="F1218">
        <v>65890</v>
      </c>
      <c r="G1218">
        <v>58490</v>
      </c>
      <c r="H1218">
        <v>88.769160722416146</v>
      </c>
      <c r="I1218">
        <v>93.424647139171341</v>
      </c>
      <c r="J1218">
        <v>-4.6554864167551955</v>
      </c>
    </row>
    <row r="1219" spans="1:10" x14ac:dyDescent="0.35">
      <c r="A1219">
        <v>4</v>
      </c>
      <c r="B1219">
        <v>2015</v>
      </c>
      <c r="C1219" t="s">
        <v>35</v>
      </c>
      <c r="D1219" t="s">
        <v>36</v>
      </c>
      <c r="E1219" t="s">
        <v>11</v>
      </c>
      <c r="F1219">
        <v>65326</v>
      </c>
      <c r="G1219">
        <v>83986</v>
      </c>
      <c r="H1219">
        <v>128.56443070140526</v>
      </c>
      <c r="I1219">
        <v>99.186497609790024</v>
      </c>
      <c r="J1219">
        <v>29.377933091615233</v>
      </c>
    </row>
    <row r="1220" spans="1:10" x14ac:dyDescent="0.35">
      <c r="A1220">
        <v>4</v>
      </c>
      <c r="B1220">
        <v>2015</v>
      </c>
      <c r="C1220" t="s">
        <v>19</v>
      </c>
      <c r="D1220" t="s">
        <v>18</v>
      </c>
      <c r="F1220">
        <v>61500</v>
      </c>
      <c r="G1220">
        <v>62409</v>
      </c>
      <c r="H1220">
        <v>101.47804878048781</v>
      </c>
      <c r="I1220">
        <v>100.87134146341464</v>
      </c>
      <c r="J1220">
        <v>0.60670731707317316</v>
      </c>
    </row>
    <row r="1221" spans="1:10" x14ac:dyDescent="0.35">
      <c r="A1221">
        <v>4</v>
      </c>
      <c r="B1221">
        <v>2015</v>
      </c>
      <c r="C1221" t="s">
        <v>22</v>
      </c>
      <c r="D1221" t="s">
        <v>30</v>
      </c>
      <c r="F1221">
        <v>76125</v>
      </c>
      <c r="G1221">
        <v>77029</v>
      </c>
      <c r="H1221">
        <v>101.18752052545157</v>
      </c>
      <c r="I1221">
        <v>101.04778325123154</v>
      </c>
      <c r="J1221">
        <v>0.1397372742200389</v>
      </c>
    </row>
    <row r="1222" spans="1:10" x14ac:dyDescent="0.35">
      <c r="A1222">
        <v>4</v>
      </c>
      <c r="B1222">
        <v>2015</v>
      </c>
      <c r="C1222" t="s">
        <v>27</v>
      </c>
      <c r="D1222" t="s">
        <v>32</v>
      </c>
      <c r="F1222">
        <v>69000</v>
      </c>
      <c r="G1222">
        <v>69005</v>
      </c>
      <c r="H1222">
        <v>100.00724637681159</v>
      </c>
      <c r="I1222">
        <v>100.02934782608696</v>
      </c>
      <c r="J1222">
        <v>-2.2101449275368168E-2</v>
      </c>
    </row>
    <row r="1223" spans="1:10" x14ac:dyDescent="0.35">
      <c r="A1223">
        <v>4</v>
      </c>
      <c r="B1223">
        <v>2015</v>
      </c>
      <c r="C1223" t="s">
        <v>43</v>
      </c>
      <c r="D1223" t="s">
        <v>38</v>
      </c>
      <c r="F1223">
        <v>73208</v>
      </c>
      <c r="G1223">
        <v>73009</v>
      </c>
      <c r="H1223">
        <v>99.728171784504426</v>
      </c>
      <c r="I1223">
        <v>99.767955687902969</v>
      </c>
      <c r="J1223">
        <v>-3.978390339854343E-2</v>
      </c>
    </row>
    <row r="1224" spans="1:10" x14ac:dyDescent="0.35">
      <c r="A1224">
        <v>4</v>
      </c>
      <c r="B1224">
        <v>2015</v>
      </c>
      <c r="C1224" t="s">
        <v>28</v>
      </c>
      <c r="D1224" t="s">
        <v>13</v>
      </c>
      <c r="F1224">
        <v>63400</v>
      </c>
      <c r="G1224">
        <v>63146</v>
      </c>
      <c r="H1224">
        <v>99.599369085173507</v>
      </c>
      <c r="I1224">
        <v>101.23955047318611</v>
      </c>
      <c r="J1224">
        <v>-1.640181388012607</v>
      </c>
    </row>
    <row r="1225" spans="1:10" x14ac:dyDescent="0.35">
      <c r="A1225">
        <v>4</v>
      </c>
      <c r="B1225">
        <v>2015</v>
      </c>
      <c r="C1225" t="s">
        <v>33</v>
      </c>
      <c r="D1225" t="s">
        <v>37</v>
      </c>
      <c r="F1225">
        <v>71608</v>
      </c>
      <c r="G1225">
        <v>70677</v>
      </c>
      <c r="H1225">
        <v>98.699865936766841</v>
      </c>
      <c r="I1225">
        <v>97.588083733661051</v>
      </c>
      <c r="J1225">
        <v>1.1117822031057898</v>
      </c>
    </row>
    <row r="1226" spans="1:10" x14ac:dyDescent="0.35">
      <c r="A1226">
        <v>4</v>
      </c>
      <c r="B1226">
        <v>2015</v>
      </c>
      <c r="C1226" t="s">
        <v>29</v>
      </c>
      <c r="D1226" t="s">
        <v>41</v>
      </c>
      <c r="F1226">
        <v>71750</v>
      </c>
      <c r="G1226">
        <v>70799</v>
      </c>
      <c r="H1226">
        <v>98.674564459930309</v>
      </c>
      <c r="I1226">
        <v>98.622299651567943</v>
      </c>
      <c r="J1226">
        <v>5.2264808362366466E-2</v>
      </c>
    </row>
    <row r="1227" spans="1:10" x14ac:dyDescent="0.35">
      <c r="A1227">
        <v>4</v>
      </c>
      <c r="B1227">
        <v>2015</v>
      </c>
      <c r="C1227" t="s">
        <v>42</v>
      </c>
      <c r="D1227" t="s">
        <v>10</v>
      </c>
      <c r="F1227">
        <v>71228</v>
      </c>
      <c r="G1227">
        <v>69904</v>
      </c>
      <c r="H1227">
        <v>98.141180434660527</v>
      </c>
      <c r="I1227">
        <v>98.775235862301344</v>
      </c>
      <c r="J1227">
        <v>-0.63405542764081702</v>
      </c>
    </row>
    <row r="1228" spans="1:10" x14ac:dyDescent="0.35">
      <c r="A1228">
        <v>4</v>
      </c>
      <c r="B1228">
        <v>2015</v>
      </c>
      <c r="C1228" t="s">
        <v>40</v>
      </c>
      <c r="D1228" t="s">
        <v>9</v>
      </c>
      <c r="F1228">
        <v>67000</v>
      </c>
      <c r="G1228">
        <v>65609</v>
      </c>
      <c r="H1228">
        <v>97.923880597014929</v>
      </c>
      <c r="I1228">
        <v>98.578544776119401</v>
      </c>
      <c r="J1228">
        <v>-0.65466417910447205</v>
      </c>
    </row>
    <row r="1229" spans="1:10" x14ac:dyDescent="0.35">
      <c r="A1229">
        <v>4</v>
      </c>
      <c r="B1229">
        <v>2015</v>
      </c>
      <c r="C1229" t="s">
        <v>39</v>
      </c>
      <c r="D1229" t="s">
        <v>25</v>
      </c>
      <c r="F1229">
        <v>68400</v>
      </c>
      <c r="G1229">
        <v>63929</v>
      </c>
      <c r="H1229">
        <v>93.463450292397667</v>
      </c>
      <c r="I1229">
        <v>94.088815789473685</v>
      </c>
      <c r="J1229">
        <v>-0.62536549707601807</v>
      </c>
    </row>
    <row r="1230" spans="1:10" x14ac:dyDescent="0.35">
      <c r="A1230">
        <v>4</v>
      </c>
      <c r="B1230">
        <v>2015</v>
      </c>
      <c r="C1230" t="s">
        <v>34</v>
      </c>
      <c r="D1230" t="s">
        <v>24</v>
      </c>
      <c r="F1230">
        <v>82000</v>
      </c>
      <c r="G1230">
        <v>74767</v>
      </c>
      <c r="H1230">
        <v>91.17926829268292</v>
      </c>
      <c r="I1230">
        <v>92.93780487804878</v>
      </c>
      <c r="J1230">
        <v>-1.7585365853658601</v>
      </c>
    </row>
    <row r="1231" spans="1:10" x14ac:dyDescent="0.35">
      <c r="A1231">
        <v>4</v>
      </c>
      <c r="B1231">
        <v>2015</v>
      </c>
      <c r="C1231" t="s">
        <v>20</v>
      </c>
      <c r="D1231" t="s">
        <v>23</v>
      </c>
      <c r="F1231">
        <v>70561</v>
      </c>
      <c r="G1231">
        <v>63710</v>
      </c>
      <c r="H1231">
        <v>90.290670483694953</v>
      </c>
      <c r="I1231">
        <v>94.63088675047122</v>
      </c>
      <c r="J1231">
        <v>-4.3402162667762667</v>
      </c>
    </row>
    <row r="1232" spans="1:10" x14ac:dyDescent="0.35">
      <c r="A1232">
        <v>4</v>
      </c>
      <c r="B1232">
        <v>2015</v>
      </c>
      <c r="C1232" t="s">
        <v>14</v>
      </c>
      <c r="D1232" t="s">
        <v>21</v>
      </c>
      <c r="F1232">
        <v>65515</v>
      </c>
      <c r="G1232">
        <v>57498</v>
      </c>
      <c r="H1232">
        <v>87.763107685262923</v>
      </c>
      <c r="I1232">
        <v>93.70335037777609</v>
      </c>
      <c r="J1232">
        <v>-5.9402426925131664</v>
      </c>
    </row>
    <row r="1233" spans="1:10" x14ac:dyDescent="0.35">
      <c r="A1233">
        <v>4</v>
      </c>
      <c r="B1233">
        <v>2015</v>
      </c>
      <c r="C1233" t="s">
        <v>15</v>
      </c>
      <c r="D1233" t="s">
        <v>16</v>
      </c>
      <c r="F1233">
        <v>65890</v>
      </c>
      <c r="G1233">
        <v>57468</v>
      </c>
      <c r="H1233">
        <v>87.218090757322813</v>
      </c>
      <c r="I1233">
        <v>93.424647139171341</v>
      </c>
      <c r="J1233">
        <v>-6.2065563818485288</v>
      </c>
    </row>
    <row r="1234" spans="1:10" x14ac:dyDescent="0.35">
      <c r="A1234">
        <v>3</v>
      </c>
      <c r="B1234">
        <v>2015</v>
      </c>
      <c r="C1234" t="s">
        <v>30</v>
      </c>
      <c r="D1234" t="s">
        <v>20</v>
      </c>
      <c r="F1234">
        <v>50805</v>
      </c>
      <c r="G1234">
        <v>52400</v>
      </c>
      <c r="H1234">
        <v>103.13945477807303</v>
      </c>
      <c r="I1234">
        <v>103.19850408424367</v>
      </c>
      <c r="J1234">
        <v>-5.9049306170635418E-2</v>
      </c>
    </row>
    <row r="1235" spans="1:10" x14ac:dyDescent="0.35">
      <c r="A1235">
        <v>3</v>
      </c>
      <c r="B1235">
        <v>2015</v>
      </c>
      <c r="C1235" t="s">
        <v>28</v>
      </c>
      <c r="D1235" t="s">
        <v>29</v>
      </c>
      <c r="F1235">
        <v>63400</v>
      </c>
      <c r="G1235">
        <v>63663</v>
      </c>
      <c r="H1235">
        <v>100.4148264984227</v>
      </c>
      <c r="I1235">
        <v>101.23955047318611</v>
      </c>
      <c r="J1235">
        <v>-0.82472397476341541</v>
      </c>
    </row>
    <row r="1236" spans="1:10" x14ac:dyDescent="0.35">
      <c r="A1236">
        <v>3</v>
      </c>
      <c r="B1236">
        <v>2015</v>
      </c>
      <c r="C1236" t="s">
        <v>27</v>
      </c>
      <c r="D1236" t="s">
        <v>19</v>
      </c>
      <c r="F1236">
        <v>69000</v>
      </c>
      <c r="G1236">
        <v>69002</v>
      </c>
      <c r="H1236">
        <v>100.00289855072464</v>
      </c>
      <c r="I1236">
        <v>100.02934782608696</v>
      </c>
      <c r="J1236">
        <v>-2.6449275362324443E-2</v>
      </c>
    </row>
    <row r="1237" spans="1:10" x14ac:dyDescent="0.35">
      <c r="A1237">
        <v>3</v>
      </c>
      <c r="B1237">
        <v>2015</v>
      </c>
      <c r="C1237" t="s">
        <v>26</v>
      </c>
      <c r="D1237" t="s">
        <v>9</v>
      </c>
      <c r="F1237">
        <v>66829</v>
      </c>
      <c r="G1237">
        <v>66829</v>
      </c>
      <c r="H1237">
        <v>100</v>
      </c>
      <c r="I1237">
        <v>100</v>
      </c>
      <c r="J1237">
        <v>0</v>
      </c>
    </row>
    <row r="1238" spans="1:10" x14ac:dyDescent="0.35">
      <c r="A1238">
        <v>3</v>
      </c>
      <c r="B1238">
        <v>2015</v>
      </c>
      <c r="C1238" t="s">
        <v>25</v>
      </c>
      <c r="D1238" t="s">
        <v>14</v>
      </c>
      <c r="F1238">
        <v>71008</v>
      </c>
      <c r="G1238">
        <v>70970</v>
      </c>
      <c r="H1238">
        <v>99.946484903109507</v>
      </c>
      <c r="I1238">
        <v>99.99190232086525</v>
      </c>
      <c r="J1238">
        <v>-4.5417417755743372E-2</v>
      </c>
    </row>
    <row r="1239" spans="1:10" x14ac:dyDescent="0.35">
      <c r="A1239">
        <v>3</v>
      </c>
      <c r="B1239">
        <v>2015</v>
      </c>
      <c r="C1239" t="s">
        <v>23</v>
      </c>
      <c r="D1239" t="s">
        <v>18</v>
      </c>
      <c r="F1239">
        <v>67895</v>
      </c>
      <c r="G1239">
        <v>67431</v>
      </c>
      <c r="H1239">
        <v>99.316591796155834</v>
      </c>
      <c r="I1239">
        <v>97.482877973341189</v>
      </c>
      <c r="J1239">
        <v>1.8337138228146443</v>
      </c>
    </row>
    <row r="1240" spans="1:10" x14ac:dyDescent="0.35">
      <c r="A1240">
        <v>3</v>
      </c>
      <c r="B1240">
        <v>2015</v>
      </c>
      <c r="C1240" t="s">
        <v>10</v>
      </c>
      <c r="D1240" t="s">
        <v>15</v>
      </c>
      <c r="F1240">
        <v>72220</v>
      </c>
      <c r="G1240">
        <v>71718</v>
      </c>
      <c r="H1240">
        <v>99.304901689282744</v>
      </c>
      <c r="I1240">
        <v>99.376730822486849</v>
      </c>
      <c r="J1240">
        <v>-7.1829133204104778E-2</v>
      </c>
    </row>
    <row r="1241" spans="1:10" x14ac:dyDescent="0.35">
      <c r="A1241">
        <v>3</v>
      </c>
      <c r="B1241">
        <v>2015</v>
      </c>
      <c r="C1241" t="s">
        <v>35</v>
      </c>
      <c r="D1241" t="s">
        <v>33</v>
      </c>
      <c r="F1241">
        <v>65326</v>
      </c>
      <c r="G1241">
        <v>64869</v>
      </c>
      <c r="H1241">
        <v>99.300431681107057</v>
      </c>
      <c r="I1241">
        <v>99.186497609790024</v>
      </c>
      <c r="J1241">
        <v>0.1139340713170327</v>
      </c>
    </row>
    <row r="1242" spans="1:10" x14ac:dyDescent="0.35">
      <c r="A1242">
        <v>3</v>
      </c>
      <c r="B1242">
        <v>2015</v>
      </c>
      <c r="C1242" t="s">
        <v>38</v>
      </c>
      <c r="D1242" t="s">
        <v>42</v>
      </c>
      <c r="F1242">
        <v>92500</v>
      </c>
      <c r="G1242">
        <v>90345</v>
      </c>
      <c r="H1242">
        <v>97.670270270270265</v>
      </c>
      <c r="I1242">
        <v>98.874594594594583</v>
      </c>
      <c r="J1242">
        <v>-1.2043243243243182</v>
      </c>
    </row>
    <row r="1243" spans="1:10" x14ac:dyDescent="0.35">
      <c r="A1243">
        <v>3</v>
      </c>
      <c r="B1243">
        <v>2015</v>
      </c>
      <c r="C1243" t="s">
        <v>16</v>
      </c>
      <c r="D1243" t="s">
        <v>43</v>
      </c>
      <c r="F1243">
        <v>75523</v>
      </c>
      <c r="G1243">
        <v>73402</v>
      </c>
      <c r="H1243">
        <v>97.191584020761894</v>
      </c>
      <c r="I1243">
        <v>98.058538458482843</v>
      </c>
      <c r="J1243">
        <v>-0.86695443772094904</v>
      </c>
    </row>
    <row r="1244" spans="1:10" x14ac:dyDescent="0.35">
      <c r="A1244">
        <v>3</v>
      </c>
      <c r="B1244">
        <v>2015</v>
      </c>
      <c r="C1244" t="s">
        <v>32</v>
      </c>
      <c r="D1244" t="s">
        <v>22</v>
      </c>
      <c r="F1244">
        <v>65000</v>
      </c>
      <c r="G1244">
        <v>62920</v>
      </c>
      <c r="H1244">
        <v>96.8</v>
      </c>
      <c r="I1244">
        <v>94.381153846153836</v>
      </c>
      <c r="J1244">
        <v>2.418846153846161</v>
      </c>
    </row>
    <row r="1245" spans="1:10" x14ac:dyDescent="0.35">
      <c r="A1245">
        <v>3</v>
      </c>
      <c r="B1245">
        <v>2015</v>
      </c>
      <c r="C1245" t="s">
        <v>41</v>
      </c>
      <c r="D1245" t="s">
        <v>21</v>
      </c>
      <c r="F1245">
        <v>81441</v>
      </c>
      <c r="G1245">
        <v>78214</v>
      </c>
      <c r="H1245">
        <v>96.037622327820145</v>
      </c>
      <c r="I1245">
        <v>96.282584938790038</v>
      </c>
      <c r="J1245">
        <v>-0.24496261096989258</v>
      </c>
    </row>
    <row r="1246" spans="1:10" x14ac:dyDescent="0.35">
      <c r="A1246">
        <v>3</v>
      </c>
      <c r="B1246">
        <v>2015</v>
      </c>
      <c r="C1246" t="s">
        <v>31</v>
      </c>
      <c r="D1246" t="s">
        <v>40</v>
      </c>
      <c r="F1246">
        <v>69143</v>
      </c>
      <c r="G1246">
        <v>65920</v>
      </c>
      <c r="H1246">
        <v>95.338645994533067</v>
      </c>
      <c r="I1246">
        <v>90.109447087919236</v>
      </c>
      <c r="J1246">
        <v>5.2291989066138314</v>
      </c>
    </row>
    <row r="1247" spans="1:10" x14ac:dyDescent="0.35">
      <c r="A1247">
        <v>3</v>
      </c>
      <c r="B1247">
        <v>2015</v>
      </c>
      <c r="C1247" t="s">
        <v>36</v>
      </c>
      <c r="D1247" t="s">
        <v>24</v>
      </c>
      <c r="F1247">
        <v>82500</v>
      </c>
      <c r="G1247">
        <v>78160</v>
      </c>
      <c r="H1247">
        <v>94.739393939393935</v>
      </c>
      <c r="I1247">
        <v>94.739393939393935</v>
      </c>
      <c r="J1247">
        <v>0</v>
      </c>
    </row>
    <row r="1248" spans="1:10" x14ac:dyDescent="0.35">
      <c r="A1248">
        <v>3</v>
      </c>
      <c r="B1248">
        <v>2015</v>
      </c>
      <c r="C1248" t="s">
        <v>37</v>
      </c>
      <c r="D1248" t="s">
        <v>34</v>
      </c>
      <c r="F1248">
        <v>82500</v>
      </c>
      <c r="G1248">
        <v>76081</v>
      </c>
      <c r="H1248">
        <v>92.219393939393939</v>
      </c>
      <c r="I1248">
        <v>95.759242424242416</v>
      </c>
      <c r="J1248">
        <v>-3.539848484848477</v>
      </c>
    </row>
    <row r="1249" spans="1:10" x14ac:dyDescent="0.35">
      <c r="A1249">
        <v>3</v>
      </c>
      <c r="B1249">
        <v>2015</v>
      </c>
      <c r="C1249" t="s">
        <v>13</v>
      </c>
      <c r="D1249" t="s">
        <v>39</v>
      </c>
      <c r="F1249">
        <v>67277</v>
      </c>
      <c r="G1249">
        <v>52433</v>
      </c>
      <c r="H1249">
        <v>77.935995957013532</v>
      </c>
      <c r="I1249">
        <v>77.890660998558204</v>
      </c>
      <c r="J1249">
        <v>4.5334958455327978E-2</v>
      </c>
    </row>
    <row r="1250" spans="1:10" x14ac:dyDescent="0.35">
      <c r="A1250">
        <v>2</v>
      </c>
      <c r="B1250">
        <v>2015</v>
      </c>
      <c r="C1250" t="s">
        <v>30</v>
      </c>
      <c r="D1250" t="s">
        <v>32</v>
      </c>
      <c r="F1250">
        <v>50805</v>
      </c>
      <c r="G1250">
        <v>52319</v>
      </c>
      <c r="H1250">
        <v>102.98002165141227</v>
      </c>
      <c r="I1250">
        <v>103.19850408424367</v>
      </c>
      <c r="J1250">
        <v>-0.21848243283139368</v>
      </c>
    </row>
    <row r="1251" spans="1:10" x14ac:dyDescent="0.35">
      <c r="A1251">
        <v>2</v>
      </c>
      <c r="B1251">
        <v>2015</v>
      </c>
      <c r="C1251" t="s">
        <v>19</v>
      </c>
      <c r="D1251" t="s">
        <v>28</v>
      </c>
      <c r="F1251">
        <v>61500</v>
      </c>
      <c r="G1251">
        <v>62351</v>
      </c>
      <c r="H1251">
        <v>101.38373983739837</v>
      </c>
      <c r="I1251">
        <v>100.87134146341464</v>
      </c>
      <c r="J1251">
        <v>0.51239837398372856</v>
      </c>
    </row>
    <row r="1252" spans="1:10" x14ac:dyDescent="0.35">
      <c r="A1252">
        <v>2</v>
      </c>
      <c r="B1252">
        <v>2015</v>
      </c>
      <c r="C1252" t="s">
        <v>21</v>
      </c>
      <c r="D1252" t="s">
        <v>22</v>
      </c>
      <c r="F1252">
        <v>76416</v>
      </c>
      <c r="G1252">
        <v>76404</v>
      </c>
      <c r="H1252">
        <v>99.984296482412063</v>
      </c>
      <c r="I1252">
        <v>96.951274228284277</v>
      </c>
      <c r="J1252">
        <v>3.0330222541277863</v>
      </c>
    </row>
    <row r="1253" spans="1:10" x14ac:dyDescent="0.35">
      <c r="A1253">
        <v>2</v>
      </c>
      <c r="B1253">
        <v>2015</v>
      </c>
      <c r="C1253" t="s">
        <v>43</v>
      </c>
      <c r="D1253" t="s">
        <v>15</v>
      </c>
      <c r="F1253">
        <v>73208</v>
      </c>
      <c r="G1253">
        <v>73006</v>
      </c>
      <c r="H1253">
        <v>99.724073871708015</v>
      </c>
      <c r="I1253">
        <v>99.767955687902969</v>
      </c>
      <c r="J1253">
        <v>-4.3881816194954126E-2</v>
      </c>
    </row>
    <row r="1254" spans="1:10" x14ac:dyDescent="0.35">
      <c r="A1254">
        <v>2</v>
      </c>
      <c r="B1254">
        <v>2015</v>
      </c>
      <c r="C1254" t="s">
        <v>24</v>
      </c>
      <c r="D1254" t="s">
        <v>38</v>
      </c>
      <c r="F1254">
        <v>69596</v>
      </c>
      <c r="G1254">
        <v>69296</v>
      </c>
      <c r="H1254">
        <v>99.568940743720901</v>
      </c>
      <c r="I1254">
        <v>99.838352778895327</v>
      </c>
      <c r="J1254">
        <v>-0.26941203517442602</v>
      </c>
    </row>
    <row r="1255" spans="1:10" x14ac:dyDescent="0.35">
      <c r="A1255">
        <v>2</v>
      </c>
      <c r="B1255">
        <v>2015</v>
      </c>
      <c r="C1255" t="s">
        <v>23</v>
      </c>
      <c r="D1255" t="s">
        <v>31</v>
      </c>
      <c r="F1255">
        <v>67895</v>
      </c>
      <c r="G1255">
        <v>67431</v>
      </c>
      <c r="H1255">
        <v>99.316591796155834</v>
      </c>
      <c r="I1255">
        <v>97.482877973341189</v>
      </c>
      <c r="J1255">
        <v>1.8337138228146443</v>
      </c>
    </row>
    <row r="1256" spans="1:10" x14ac:dyDescent="0.35">
      <c r="A1256">
        <v>2</v>
      </c>
      <c r="B1256">
        <v>2015</v>
      </c>
      <c r="C1256" t="s">
        <v>33</v>
      </c>
      <c r="D1256" t="s">
        <v>26</v>
      </c>
      <c r="F1256">
        <v>71608</v>
      </c>
      <c r="G1256">
        <v>70858</v>
      </c>
      <c r="H1256">
        <v>98.952630990950723</v>
      </c>
      <c r="I1256">
        <v>97.588083733661051</v>
      </c>
      <c r="J1256">
        <v>1.3645472572896722</v>
      </c>
    </row>
    <row r="1257" spans="1:10" x14ac:dyDescent="0.35">
      <c r="A1257">
        <v>2</v>
      </c>
      <c r="B1257">
        <v>2015</v>
      </c>
      <c r="C1257" t="s">
        <v>40</v>
      </c>
      <c r="D1257" t="s">
        <v>36</v>
      </c>
      <c r="F1257">
        <v>67000</v>
      </c>
      <c r="G1257">
        <v>65220</v>
      </c>
      <c r="H1257">
        <v>97.343283582089555</v>
      </c>
      <c r="I1257">
        <v>98.578544776119401</v>
      </c>
      <c r="J1257">
        <v>-1.2352611940298459</v>
      </c>
    </row>
    <row r="1258" spans="1:10" x14ac:dyDescent="0.35">
      <c r="A1258">
        <v>2</v>
      </c>
      <c r="B1258">
        <v>2015</v>
      </c>
      <c r="C1258" t="s">
        <v>39</v>
      </c>
      <c r="D1258" t="s">
        <v>29</v>
      </c>
      <c r="F1258">
        <v>68400</v>
      </c>
      <c r="G1258">
        <v>66472</v>
      </c>
      <c r="H1258">
        <v>97.181286549707607</v>
      </c>
      <c r="I1258">
        <v>94.088815789473685</v>
      </c>
      <c r="J1258">
        <v>3.0924707602339225</v>
      </c>
    </row>
    <row r="1259" spans="1:10" x14ac:dyDescent="0.35">
      <c r="A1259">
        <v>2</v>
      </c>
      <c r="B1259">
        <v>2015</v>
      </c>
      <c r="C1259" t="s">
        <v>16</v>
      </c>
      <c r="D1259" t="s">
        <v>10</v>
      </c>
      <c r="F1259">
        <v>75523</v>
      </c>
      <c r="G1259">
        <v>73254</v>
      </c>
      <c r="H1259">
        <v>96.995617229188454</v>
      </c>
      <c r="I1259">
        <v>98.058538458482843</v>
      </c>
      <c r="J1259">
        <v>-1.062921229294389</v>
      </c>
    </row>
    <row r="1260" spans="1:10" x14ac:dyDescent="0.35">
      <c r="A1260">
        <v>2</v>
      </c>
      <c r="B1260">
        <v>2015</v>
      </c>
      <c r="C1260" t="s">
        <v>41</v>
      </c>
      <c r="D1260" t="s">
        <v>27</v>
      </c>
      <c r="F1260">
        <v>81441</v>
      </c>
      <c r="G1260">
        <v>78433</v>
      </c>
      <c r="H1260">
        <v>96.306528652644246</v>
      </c>
      <c r="I1260">
        <v>96.282584938790038</v>
      </c>
      <c r="J1260">
        <v>2.3943713854208681E-2</v>
      </c>
    </row>
    <row r="1261" spans="1:10" x14ac:dyDescent="0.35">
      <c r="A1261">
        <v>2</v>
      </c>
      <c r="B1261">
        <v>2015</v>
      </c>
      <c r="C1261" t="s">
        <v>9</v>
      </c>
      <c r="D1261" t="s">
        <v>35</v>
      </c>
      <c r="F1261">
        <v>69132</v>
      </c>
      <c r="G1261">
        <v>65443</v>
      </c>
      <c r="H1261">
        <v>94.66383151073309</v>
      </c>
      <c r="I1261">
        <v>88.907969019928743</v>
      </c>
      <c r="J1261">
        <v>5.755862490804347</v>
      </c>
    </row>
    <row r="1262" spans="1:10" x14ac:dyDescent="0.35">
      <c r="A1262">
        <v>2</v>
      </c>
      <c r="B1262">
        <v>2015</v>
      </c>
      <c r="C1262" t="s">
        <v>18</v>
      </c>
      <c r="D1262" t="s">
        <v>25</v>
      </c>
      <c r="F1262">
        <v>56603</v>
      </c>
      <c r="G1262">
        <v>53500</v>
      </c>
      <c r="H1262">
        <v>94.517958412098295</v>
      </c>
      <c r="I1262">
        <v>96.372321255057145</v>
      </c>
      <c r="J1262">
        <v>-1.8543628429588495</v>
      </c>
    </row>
    <row r="1263" spans="1:10" x14ac:dyDescent="0.35">
      <c r="A1263">
        <v>2</v>
      </c>
      <c r="B1263">
        <v>2015</v>
      </c>
      <c r="C1263" t="s">
        <v>37</v>
      </c>
      <c r="D1263" t="s">
        <v>42</v>
      </c>
      <c r="F1263">
        <v>82500</v>
      </c>
      <c r="G1263">
        <v>77678</v>
      </c>
      <c r="H1263">
        <v>94.155151515151516</v>
      </c>
      <c r="I1263">
        <v>95.759242424242416</v>
      </c>
      <c r="J1263">
        <v>-1.6040909090908997</v>
      </c>
    </row>
    <row r="1264" spans="1:10" x14ac:dyDescent="0.35">
      <c r="A1264">
        <v>2</v>
      </c>
      <c r="B1264">
        <v>2015</v>
      </c>
      <c r="C1264" t="s">
        <v>34</v>
      </c>
      <c r="D1264" t="s">
        <v>13</v>
      </c>
      <c r="F1264">
        <v>82000</v>
      </c>
      <c r="G1264">
        <v>72460</v>
      </c>
      <c r="H1264">
        <v>88.365853658536579</v>
      </c>
      <c r="I1264">
        <v>92.93780487804878</v>
      </c>
      <c r="J1264">
        <v>-4.5719512195122007</v>
      </c>
    </row>
    <row r="1265" spans="1:10" x14ac:dyDescent="0.35">
      <c r="A1265">
        <v>2</v>
      </c>
      <c r="B1265">
        <v>2015</v>
      </c>
      <c r="C1265" t="s">
        <v>14</v>
      </c>
      <c r="D1265" t="s">
        <v>20</v>
      </c>
      <c r="F1265">
        <v>65515</v>
      </c>
      <c r="G1265">
        <v>57579</v>
      </c>
      <c r="H1265">
        <v>87.886743493856372</v>
      </c>
      <c r="I1265">
        <v>93.70335037777609</v>
      </c>
      <c r="J1265">
        <v>-5.816606883919718</v>
      </c>
    </row>
    <row r="1266" spans="1:10" x14ac:dyDescent="0.35">
      <c r="A1266">
        <v>1</v>
      </c>
      <c r="B1266">
        <v>2015</v>
      </c>
      <c r="C1266" t="s">
        <v>19</v>
      </c>
      <c r="D1266" t="s">
        <v>41</v>
      </c>
      <c r="F1266">
        <v>61500</v>
      </c>
      <c r="G1266">
        <v>62442</v>
      </c>
      <c r="H1266">
        <v>101.53170731707317</v>
      </c>
      <c r="I1266">
        <v>100.87134146341464</v>
      </c>
      <c r="J1266">
        <v>0.66036585365853284</v>
      </c>
    </row>
    <row r="1267" spans="1:10" x14ac:dyDescent="0.35">
      <c r="A1267">
        <v>1</v>
      </c>
      <c r="B1267">
        <v>2015</v>
      </c>
      <c r="C1267" t="s">
        <v>38</v>
      </c>
      <c r="D1267" t="s">
        <v>37</v>
      </c>
      <c r="F1267">
        <v>92500</v>
      </c>
      <c r="G1267">
        <v>93579</v>
      </c>
      <c r="H1267">
        <v>101.16648648648649</v>
      </c>
      <c r="I1267">
        <v>98.874594594594583</v>
      </c>
      <c r="J1267">
        <v>2.2918918918919076</v>
      </c>
    </row>
    <row r="1268" spans="1:10" x14ac:dyDescent="0.35">
      <c r="A1268">
        <v>1</v>
      </c>
      <c r="B1268">
        <v>2015</v>
      </c>
      <c r="C1268" t="s">
        <v>22</v>
      </c>
      <c r="D1268" t="s">
        <v>25</v>
      </c>
      <c r="F1268">
        <v>76125</v>
      </c>
      <c r="G1268">
        <v>76798</v>
      </c>
      <c r="H1268">
        <v>100.88407224958948</v>
      </c>
      <c r="I1268">
        <v>101.04778325123154</v>
      </c>
      <c r="J1268">
        <v>-0.16371100164205643</v>
      </c>
    </row>
    <row r="1269" spans="1:10" x14ac:dyDescent="0.35">
      <c r="A1269">
        <v>1</v>
      </c>
      <c r="B1269">
        <v>2015</v>
      </c>
      <c r="C1269" t="s">
        <v>26</v>
      </c>
      <c r="D1269" t="s">
        <v>39</v>
      </c>
      <c r="F1269">
        <v>66829</v>
      </c>
      <c r="G1269">
        <v>66829</v>
      </c>
      <c r="H1269">
        <v>100</v>
      </c>
      <c r="I1269">
        <v>100</v>
      </c>
      <c r="J1269">
        <v>0</v>
      </c>
    </row>
    <row r="1270" spans="1:10" x14ac:dyDescent="0.35">
      <c r="A1270">
        <v>1</v>
      </c>
      <c r="B1270">
        <v>2015</v>
      </c>
      <c r="C1270" t="s">
        <v>10</v>
      </c>
      <c r="D1270" t="s">
        <v>21</v>
      </c>
      <c r="F1270">
        <v>72220</v>
      </c>
      <c r="G1270">
        <v>71776</v>
      </c>
      <c r="H1270">
        <v>99.385211852672398</v>
      </c>
      <c r="I1270">
        <v>99.376730822486849</v>
      </c>
      <c r="J1270">
        <v>8.4810301855497983E-3</v>
      </c>
    </row>
    <row r="1271" spans="1:10" x14ac:dyDescent="0.35">
      <c r="A1271">
        <v>1</v>
      </c>
      <c r="B1271">
        <v>2015</v>
      </c>
      <c r="C1271" t="s">
        <v>28</v>
      </c>
      <c r="D1271" t="s">
        <v>43</v>
      </c>
      <c r="F1271">
        <v>63400</v>
      </c>
      <c r="G1271">
        <v>62903</v>
      </c>
      <c r="H1271">
        <v>99.216088328075713</v>
      </c>
      <c r="I1271">
        <v>101.23955047318611</v>
      </c>
      <c r="J1271">
        <v>-2.0234621451104005</v>
      </c>
    </row>
    <row r="1272" spans="1:10" x14ac:dyDescent="0.35">
      <c r="A1272">
        <v>1</v>
      </c>
      <c r="B1272">
        <v>2015</v>
      </c>
      <c r="C1272" t="s">
        <v>42</v>
      </c>
      <c r="D1272" t="s">
        <v>24</v>
      </c>
      <c r="F1272">
        <v>71228</v>
      </c>
      <c r="G1272">
        <v>70516</v>
      </c>
      <c r="H1272">
        <v>99.000393103835577</v>
      </c>
      <c r="I1272">
        <v>98.775235862301344</v>
      </c>
      <c r="J1272">
        <v>0.22515724153423378</v>
      </c>
    </row>
    <row r="1273" spans="1:10" x14ac:dyDescent="0.35">
      <c r="A1273">
        <v>1</v>
      </c>
      <c r="B1273">
        <v>2015</v>
      </c>
      <c r="C1273" t="s">
        <v>29</v>
      </c>
      <c r="D1273" t="s">
        <v>30</v>
      </c>
      <c r="F1273">
        <v>71750</v>
      </c>
      <c r="G1273">
        <v>70499</v>
      </c>
      <c r="H1273">
        <v>98.256445993031363</v>
      </c>
      <c r="I1273">
        <v>98.622299651567943</v>
      </c>
      <c r="J1273">
        <v>-0.36585365853657947</v>
      </c>
    </row>
    <row r="1274" spans="1:10" x14ac:dyDescent="0.35">
      <c r="A1274">
        <v>1</v>
      </c>
      <c r="B1274">
        <v>2015</v>
      </c>
      <c r="C1274" t="s">
        <v>33</v>
      </c>
      <c r="D1274" t="s">
        <v>40</v>
      </c>
      <c r="F1274">
        <v>71608</v>
      </c>
      <c r="G1274">
        <v>70319</v>
      </c>
      <c r="H1274">
        <v>98.199921796447313</v>
      </c>
      <c r="I1274">
        <v>97.588083733661051</v>
      </c>
      <c r="J1274">
        <v>0.61183806278626207</v>
      </c>
    </row>
    <row r="1275" spans="1:10" x14ac:dyDescent="0.35">
      <c r="A1275">
        <v>1</v>
      </c>
      <c r="B1275">
        <v>2015</v>
      </c>
      <c r="C1275" t="s">
        <v>15</v>
      </c>
      <c r="D1275" t="s">
        <v>31</v>
      </c>
      <c r="F1275">
        <v>65890</v>
      </c>
      <c r="G1275">
        <v>63945</v>
      </c>
      <c r="H1275">
        <v>97.048110487175592</v>
      </c>
      <c r="I1275">
        <v>93.424647139171341</v>
      </c>
      <c r="J1275">
        <v>3.6234633480042504</v>
      </c>
    </row>
    <row r="1276" spans="1:10" x14ac:dyDescent="0.35">
      <c r="A1276">
        <v>1</v>
      </c>
      <c r="B1276">
        <v>2015</v>
      </c>
      <c r="C1276" t="s">
        <v>18</v>
      </c>
      <c r="D1276" t="s">
        <v>14</v>
      </c>
      <c r="F1276">
        <v>56603</v>
      </c>
      <c r="G1276">
        <v>54500</v>
      </c>
      <c r="H1276">
        <v>96.28464922353939</v>
      </c>
      <c r="I1276">
        <v>96.372321255057145</v>
      </c>
      <c r="J1276">
        <v>-8.7672031517755045E-2</v>
      </c>
    </row>
    <row r="1277" spans="1:10" x14ac:dyDescent="0.35">
      <c r="A1277">
        <v>1</v>
      </c>
      <c r="B1277">
        <v>2015</v>
      </c>
      <c r="C1277" t="s">
        <v>36</v>
      </c>
      <c r="D1277" t="s">
        <v>23</v>
      </c>
      <c r="F1277">
        <v>82500</v>
      </c>
      <c r="G1277">
        <v>78160</v>
      </c>
      <c r="H1277">
        <v>94.739393939393935</v>
      </c>
      <c r="I1277">
        <v>94.739393939393935</v>
      </c>
      <c r="J1277">
        <v>0</v>
      </c>
    </row>
    <row r="1278" spans="1:10" x14ac:dyDescent="0.35">
      <c r="A1278">
        <v>1</v>
      </c>
      <c r="B1278">
        <v>2015</v>
      </c>
      <c r="C1278" t="s">
        <v>20</v>
      </c>
      <c r="D1278" t="s">
        <v>32</v>
      </c>
      <c r="F1278">
        <v>70561</v>
      </c>
      <c r="G1278">
        <v>66093</v>
      </c>
      <c r="H1278">
        <v>93.667890194299957</v>
      </c>
      <c r="I1278">
        <v>94.63088675047122</v>
      </c>
      <c r="J1278">
        <v>-0.96299655617126234</v>
      </c>
    </row>
    <row r="1279" spans="1:10" x14ac:dyDescent="0.35">
      <c r="A1279">
        <v>1</v>
      </c>
      <c r="B1279">
        <v>2015</v>
      </c>
      <c r="C1279" t="s">
        <v>34</v>
      </c>
      <c r="D1279" t="s">
        <v>35</v>
      </c>
      <c r="F1279">
        <v>82000</v>
      </c>
      <c r="G1279">
        <v>76512</v>
      </c>
      <c r="H1279">
        <v>93.307317073170736</v>
      </c>
      <c r="I1279">
        <v>92.93780487804878</v>
      </c>
      <c r="J1279">
        <v>0.36951219512195621</v>
      </c>
    </row>
    <row r="1280" spans="1:10" x14ac:dyDescent="0.35">
      <c r="A1280">
        <v>1</v>
      </c>
      <c r="B1280">
        <v>2015</v>
      </c>
      <c r="C1280" t="s">
        <v>9</v>
      </c>
      <c r="D1280" t="s">
        <v>16</v>
      </c>
      <c r="F1280">
        <v>69132</v>
      </c>
      <c r="G1280">
        <v>60733</v>
      </c>
      <c r="H1280">
        <v>87.850778221373602</v>
      </c>
      <c r="I1280">
        <v>88.907969019928743</v>
      </c>
      <c r="J1280">
        <v>-1.0571907985551405</v>
      </c>
    </row>
    <row r="1281" spans="1:10" x14ac:dyDescent="0.35">
      <c r="A1281">
        <v>1</v>
      </c>
      <c r="B1281">
        <v>2015</v>
      </c>
      <c r="C1281" t="s">
        <v>13</v>
      </c>
      <c r="D1281" t="s">
        <v>27</v>
      </c>
      <c r="F1281">
        <v>67277</v>
      </c>
      <c r="G1281">
        <v>51792</v>
      </c>
      <c r="H1281">
        <v>76.983218633411127</v>
      </c>
      <c r="I1281">
        <v>77.890660998558204</v>
      </c>
      <c r="J1281">
        <v>-0.90744236514707666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C77B7-9BC7-40F2-B63E-EF4FC1BD6082}">
  <dimension ref="A1:W33"/>
  <sheetViews>
    <sheetView topLeftCell="A9" workbookViewId="0">
      <selection activeCell="G1" sqref="G1:W1"/>
    </sheetView>
  </sheetViews>
  <sheetFormatPr defaultRowHeight="14.5" x14ac:dyDescent="0.35"/>
  <sheetData>
    <row r="1" spans="1:23" x14ac:dyDescent="0.35">
      <c r="A1" s="1" t="s">
        <v>44</v>
      </c>
      <c r="B1" s="1" t="s">
        <v>3</v>
      </c>
      <c r="C1" s="2" t="s">
        <v>45</v>
      </c>
      <c r="D1" s="2" t="s">
        <v>46</v>
      </c>
      <c r="E1" s="2" t="s">
        <v>47</v>
      </c>
      <c r="F1" s="2" t="s">
        <v>48</v>
      </c>
      <c r="G1" s="2">
        <v>1</v>
      </c>
      <c r="H1" s="2">
        <v>2</v>
      </c>
      <c r="I1" s="2">
        <v>3</v>
      </c>
      <c r="J1" s="2">
        <v>4</v>
      </c>
      <c r="K1" s="2">
        <v>5</v>
      </c>
      <c r="L1" s="2">
        <v>6</v>
      </c>
      <c r="M1" s="2">
        <v>7</v>
      </c>
      <c r="N1" s="2">
        <v>8</v>
      </c>
      <c r="O1" s="2">
        <v>9</v>
      </c>
      <c r="P1" s="2">
        <v>10</v>
      </c>
      <c r="Q1" s="2">
        <v>11</v>
      </c>
      <c r="R1" s="2">
        <v>12</v>
      </c>
      <c r="S1" s="2">
        <v>13</v>
      </c>
      <c r="T1" s="2">
        <v>14</v>
      </c>
      <c r="U1" s="2">
        <v>15</v>
      </c>
      <c r="V1" s="2">
        <v>16</v>
      </c>
      <c r="W1" s="2">
        <v>17</v>
      </c>
    </row>
    <row r="2" spans="1:23" x14ac:dyDescent="0.35">
      <c r="A2" s="3" t="s">
        <v>28</v>
      </c>
      <c r="B2" s="4">
        <v>63400</v>
      </c>
      <c r="C2" s="5">
        <v>1000509</v>
      </c>
      <c r="D2" s="5">
        <v>490586</v>
      </c>
      <c r="E2" s="6">
        <f>(D2/(B2*8))*(100)</f>
        <v>96.724369085173507</v>
      </c>
      <c r="F2" s="5">
        <v>509923</v>
      </c>
      <c r="G2" s="7">
        <v>60687</v>
      </c>
      <c r="H2" s="7">
        <v>70126</v>
      </c>
      <c r="I2" s="7">
        <v>60104</v>
      </c>
      <c r="J2" s="7">
        <v>60500</v>
      </c>
      <c r="K2" s="7">
        <v>46012</v>
      </c>
      <c r="L2" s="7">
        <v>60140</v>
      </c>
      <c r="M2" s="7">
        <v>73577</v>
      </c>
      <c r="N2" s="7">
        <v>73064</v>
      </c>
      <c r="O2" s="7">
        <v>60986</v>
      </c>
      <c r="P2" s="7">
        <v>40038</v>
      </c>
      <c r="Q2" s="7">
        <v>69419</v>
      </c>
      <c r="R2" s="8" t="s">
        <v>49</v>
      </c>
      <c r="S2" s="7">
        <v>60944</v>
      </c>
      <c r="T2" s="7">
        <v>63880</v>
      </c>
      <c r="U2" s="7">
        <v>63345</v>
      </c>
      <c r="V2" s="7">
        <v>69022</v>
      </c>
      <c r="W2" s="7">
        <v>68665</v>
      </c>
    </row>
    <row r="3" spans="1:23" x14ac:dyDescent="0.35">
      <c r="A3" s="3" t="s">
        <v>42</v>
      </c>
      <c r="B3" s="4">
        <f>(71000+75000)/(2)</f>
        <v>73000</v>
      </c>
      <c r="C3" s="5">
        <v>1099463</v>
      </c>
      <c r="D3" s="5">
        <v>572811</v>
      </c>
      <c r="E3" s="6">
        <f t="shared" ref="E3:E33" si="0">(D3/(B3*8))*(100)</f>
        <v>98.084075342465752</v>
      </c>
      <c r="F3" s="5">
        <v>526652</v>
      </c>
      <c r="G3" s="7">
        <v>66714</v>
      </c>
      <c r="H3" s="7">
        <v>72443</v>
      </c>
      <c r="I3" s="7">
        <v>60295</v>
      </c>
      <c r="J3" s="7">
        <v>72108</v>
      </c>
      <c r="K3" s="7">
        <v>71787</v>
      </c>
      <c r="L3" s="7">
        <v>60140</v>
      </c>
      <c r="M3" s="7">
        <v>71856</v>
      </c>
      <c r="N3" s="7">
        <v>71483</v>
      </c>
      <c r="O3" s="8" t="s">
        <v>49</v>
      </c>
      <c r="P3" s="7">
        <v>73283</v>
      </c>
      <c r="Q3" s="7">
        <v>73106</v>
      </c>
      <c r="R3" s="7">
        <v>71463</v>
      </c>
      <c r="S3" s="7">
        <v>71993</v>
      </c>
      <c r="T3" s="7">
        <v>70592</v>
      </c>
      <c r="U3" s="7">
        <v>70910</v>
      </c>
      <c r="V3" s="7">
        <v>70873</v>
      </c>
      <c r="W3" s="7">
        <v>50417</v>
      </c>
    </row>
    <row r="4" spans="1:23" x14ac:dyDescent="0.35">
      <c r="A4" s="3" t="s">
        <v>25</v>
      </c>
      <c r="B4" s="4">
        <v>71008</v>
      </c>
      <c r="C4" s="5">
        <v>1091363</v>
      </c>
      <c r="D4" s="5">
        <v>565020</v>
      </c>
      <c r="E4" s="6">
        <f t="shared" si="0"/>
        <v>99.464144885083371</v>
      </c>
      <c r="F4" s="5">
        <v>526343</v>
      </c>
      <c r="G4" s="7">
        <v>65012</v>
      </c>
      <c r="H4" s="7">
        <v>70126</v>
      </c>
      <c r="I4" s="7">
        <v>73390</v>
      </c>
      <c r="J4" s="7">
        <v>70686</v>
      </c>
      <c r="K4" s="7">
        <v>64037</v>
      </c>
      <c r="L4" s="7">
        <v>70051</v>
      </c>
      <c r="M4" s="7">
        <v>69012</v>
      </c>
      <c r="N4" s="8" t="s">
        <v>49</v>
      </c>
      <c r="O4" s="7">
        <v>71157</v>
      </c>
      <c r="P4" s="7">
        <v>45918</v>
      </c>
      <c r="Q4" s="7">
        <v>70731</v>
      </c>
      <c r="R4" s="7">
        <v>72409</v>
      </c>
      <c r="S4" s="7">
        <v>71029</v>
      </c>
      <c r="T4" s="7">
        <v>69134</v>
      </c>
      <c r="U4" s="7">
        <v>70545</v>
      </c>
      <c r="V4" s="7">
        <v>67431</v>
      </c>
      <c r="W4" s="7">
        <v>70695</v>
      </c>
    </row>
    <row r="5" spans="1:23" x14ac:dyDescent="0.35">
      <c r="A5" s="3" t="s">
        <v>33</v>
      </c>
      <c r="B5" s="4">
        <v>71608</v>
      </c>
      <c r="C5" s="5">
        <v>1123350</v>
      </c>
      <c r="D5" s="5">
        <v>550713</v>
      </c>
      <c r="E5" s="6">
        <f t="shared" si="0"/>
        <v>96.133288180091611</v>
      </c>
      <c r="F5" s="5">
        <v>572637</v>
      </c>
      <c r="G5" s="7">
        <v>78523</v>
      </c>
      <c r="H5" s="7">
        <v>74569</v>
      </c>
      <c r="I5" s="7">
        <v>69448</v>
      </c>
      <c r="J5" s="7">
        <v>70317</v>
      </c>
      <c r="K5" s="7">
        <v>66910</v>
      </c>
      <c r="L5" s="8" t="s">
        <v>49</v>
      </c>
      <c r="M5" s="7">
        <v>68340</v>
      </c>
      <c r="N5" s="7">
        <v>69435</v>
      </c>
      <c r="O5" s="7">
        <v>67685</v>
      </c>
      <c r="P5" s="7">
        <v>67431</v>
      </c>
      <c r="Q5" s="7">
        <v>64187</v>
      </c>
      <c r="R5" s="7">
        <v>67338</v>
      </c>
      <c r="S5" s="7">
        <v>90445</v>
      </c>
      <c r="T5" s="7">
        <v>69134</v>
      </c>
      <c r="U5" s="7">
        <v>64694</v>
      </c>
      <c r="V5" s="7">
        <v>65878</v>
      </c>
      <c r="W5" s="7">
        <v>69016</v>
      </c>
    </row>
    <row r="6" spans="1:23" x14ac:dyDescent="0.35">
      <c r="A6" s="3" t="s">
        <v>16</v>
      </c>
      <c r="B6" s="4">
        <v>75523</v>
      </c>
      <c r="C6" s="5">
        <v>1122333</v>
      </c>
      <c r="D6" s="5">
        <v>577765</v>
      </c>
      <c r="E6" s="6">
        <f t="shared" si="0"/>
        <v>95.627325450525007</v>
      </c>
      <c r="F6" s="5">
        <v>544568</v>
      </c>
      <c r="G6" s="7">
        <v>72005</v>
      </c>
      <c r="H6" s="7">
        <v>71101</v>
      </c>
      <c r="I6" s="7">
        <v>60104</v>
      </c>
      <c r="J6" s="7">
        <v>71699</v>
      </c>
      <c r="K6" s="7">
        <v>72762</v>
      </c>
      <c r="L6" s="7">
        <v>60087</v>
      </c>
      <c r="M6" s="8" t="s">
        <v>49</v>
      </c>
      <c r="N6" s="7">
        <v>69083</v>
      </c>
      <c r="O6" s="7">
        <v>72540</v>
      </c>
      <c r="P6" s="7">
        <v>78090</v>
      </c>
      <c r="Q6" s="7">
        <v>73106</v>
      </c>
      <c r="R6" s="7">
        <v>73068</v>
      </c>
      <c r="S6" s="7">
        <v>71504</v>
      </c>
      <c r="T6" s="7">
        <v>70592</v>
      </c>
      <c r="U6" s="7">
        <v>72544</v>
      </c>
      <c r="V6" s="7">
        <v>61845</v>
      </c>
      <c r="W6" s="7">
        <v>72203</v>
      </c>
    </row>
    <row r="7" spans="1:23" x14ac:dyDescent="0.35">
      <c r="A7" s="3" t="s">
        <v>19</v>
      </c>
      <c r="B7" s="4">
        <v>61500</v>
      </c>
      <c r="C7" s="5">
        <v>1051152</v>
      </c>
      <c r="D7" s="5">
        <v>495332</v>
      </c>
      <c r="E7" s="6">
        <f t="shared" si="0"/>
        <v>100.67723577235772</v>
      </c>
      <c r="F7" s="5">
        <v>555820</v>
      </c>
      <c r="G7" s="7">
        <v>62435</v>
      </c>
      <c r="H7" s="7">
        <v>76885</v>
      </c>
      <c r="I7" s="7">
        <v>67327</v>
      </c>
      <c r="J7" s="7">
        <v>62131</v>
      </c>
      <c r="K7" s="7">
        <v>60463</v>
      </c>
      <c r="L7" s="8" t="s">
        <v>49</v>
      </c>
      <c r="M7" s="7">
        <v>62306</v>
      </c>
      <c r="N7" s="7">
        <v>61632</v>
      </c>
      <c r="O7" s="7">
        <v>69796</v>
      </c>
      <c r="P7" s="7">
        <v>61758</v>
      </c>
      <c r="Q7" s="7">
        <v>70758</v>
      </c>
      <c r="R7" s="7">
        <v>61581</v>
      </c>
      <c r="S7" s="7">
        <v>65412</v>
      </c>
      <c r="T7" s="7">
        <v>61276</v>
      </c>
      <c r="U7" s="7">
        <v>78266</v>
      </c>
      <c r="V7" s="7">
        <v>62213</v>
      </c>
      <c r="W7" s="7">
        <v>66913</v>
      </c>
    </row>
    <row r="8" spans="1:23" x14ac:dyDescent="0.35">
      <c r="A8" s="3" t="s">
        <v>14</v>
      </c>
      <c r="B8" s="4">
        <v>65515</v>
      </c>
      <c r="C8" s="5">
        <v>907640</v>
      </c>
      <c r="D8" s="5">
        <v>377432</v>
      </c>
      <c r="E8" s="6">
        <f t="shared" si="0"/>
        <v>72.012516217660078</v>
      </c>
      <c r="F8" s="5">
        <v>530208</v>
      </c>
      <c r="G8" s="7">
        <v>68710</v>
      </c>
      <c r="H8" s="7">
        <v>50666</v>
      </c>
      <c r="I8" s="7">
        <v>69448</v>
      </c>
      <c r="J8" s="7">
        <v>57959</v>
      </c>
      <c r="K8" s="7">
        <v>46012</v>
      </c>
      <c r="L8" s="7">
        <v>70051</v>
      </c>
      <c r="M8" s="7">
        <v>42784</v>
      </c>
      <c r="N8" s="7">
        <v>83720</v>
      </c>
      <c r="O8" s="8" t="s">
        <v>49</v>
      </c>
      <c r="P8" s="7">
        <v>45918</v>
      </c>
      <c r="Q8" s="7">
        <v>51921</v>
      </c>
      <c r="R8" s="7">
        <v>47423</v>
      </c>
      <c r="S8" s="7">
        <v>39804</v>
      </c>
      <c r="T8" s="7">
        <v>67431</v>
      </c>
      <c r="U8" s="7">
        <v>57066</v>
      </c>
      <c r="V8" s="7">
        <v>60968</v>
      </c>
      <c r="W8" s="7">
        <v>47759</v>
      </c>
    </row>
    <row r="9" spans="1:23" x14ac:dyDescent="0.35">
      <c r="A9" s="3" t="s">
        <v>23</v>
      </c>
      <c r="B9" s="4">
        <v>67895</v>
      </c>
      <c r="C9" s="5">
        <v>1075124</v>
      </c>
      <c r="D9" s="5">
        <v>539448</v>
      </c>
      <c r="E9" s="6">
        <f t="shared" si="0"/>
        <v>99.316591796155834</v>
      </c>
      <c r="F9" s="5">
        <v>535676</v>
      </c>
      <c r="G9" s="7">
        <v>67431</v>
      </c>
      <c r="H9" s="7">
        <v>78523</v>
      </c>
      <c r="I9" s="7">
        <v>67431</v>
      </c>
      <c r="J9" s="7">
        <v>70686</v>
      </c>
      <c r="K9" s="7">
        <v>70585</v>
      </c>
      <c r="L9" s="7">
        <v>67431</v>
      </c>
      <c r="M9" s="8" t="s">
        <v>49</v>
      </c>
      <c r="N9" s="7">
        <v>65878</v>
      </c>
      <c r="O9" s="7">
        <v>76743</v>
      </c>
      <c r="P9" s="7">
        <v>67431</v>
      </c>
      <c r="Q9" s="7">
        <v>67431</v>
      </c>
      <c r="R9" s="7">
        <v>67431</v>
      </c>
      <c r="S9" s="7">
        <v>62157</v>
      </c>
      <c r="T9" s="7">
        <v>67431</v>
      </c>
      <c r="U9" s="7">
        <v>63345</v>
      </c>
      <c r="V9" s="7">
        <v>67431</v>
      </c>
      <c r="W9" s="7">
        <v>47759</v>
      </c>
    </row>
    <row r="10" spans="1:23" x14ac:dyDescent="0.35">
      <c r="A10" s="3" t="s">
        <v>38</v>
      </c>
      <c r="B10" s="4">
        <f>(80000+105000)/(2)</f>
        <v>92500</v>
      </c>
      <c r="C10" s="5">
        <v>1289027</v>
      </c>
      <c r="D10" s="5">
        <v>727432</v>
      </c>
      <c r="E10" s="6">
        <f t="shared" si="0"/>
        <v>98.301621621621621</v>
      </c>
      <c r="F10" s="5">
        <v>561595</v>
      </c>
      <c r="G10" s="7">
        <v>90353</v>
      </c>
      <c r="H10" s="7">
        <v>75128</v>
      </c>
      <c r="I10" s="7">
        <v>90127</v>
      </c>
      <c r="J10" s="7">
        <v>73086</v>
      </c>
      <c r="K10" s="7">
        <v>93024</v>
      </c>
      <c r="L10" s="7">
        <v>78523</v>
      </c>
      <c r="M10" s="7">
        <v>91213</v>
      </c>
      <c r="N10" s="8" t="s">
        <v>49</v>
      </c>
      <c r="O10" s="7">
        <v>76107</v>
      </c>
      <c r="P10" s="7">
        <v>91188</v>
      </c>
      <c r="Q10" s="7">
        <v>61801</v>
      </c>
      <c r="R10" s="7">
        <v>65878</v>
      </c>
      <c r="S10" s="7">
        <v>90445</v>
      </c>
      <c r="T10" s="7">
        <v>61276</v>
      </c>
      <c r="U10" s="7">
        <v>90436</v>
      </c>
      <c r="V10" s="7">
        <v>69796</v>
      </c>
      <c r="W10" s="7">
        <v>90646</v>
      </c>
    </row>
    <row r="11" spans="1:23" x14ac:dyDescent="0.35">
      <c r="A11" s="3" t="s">
        <v>22</v>
      </c>
      <c r="B11" s="4">
        <v>76125</v>
      </c>
      <c r="C11" s="5">
        <v>1104191</v>
      </c>
      <c r="D11" s="5">
        <v>607497</v>
      </c>
      <c r="E11" s="6">
        <f t="shared" si="0"/>
        <v>99.753201970443357</v>
      </c>
      <c r="F11" s="5">
        <v>496694</v>
      </c>
      <c r="G11" s="7">
        <v>52359</v>
      </c>
      <c r="H11" s="7">
        <v>76885</v>
      </c>
      <c r="I11" s="7">
        <v>78078</v>
      </c>
      <c r="J11" s="7">
        <v>76219</v>
      </c>
      <c r="K11" s="7">
        <v>25357</v>
      </c>
      <c r="L11" s="7">
        <v>75815</v>
      </c>
      <c r="M11" s="7">
        <v>76748</v>
      </c>
      <c r="N11" s="7">
        <v>61653</v>
      </c>
      <c r="O11" s="7">
        <v>76743</v>
      </c>
      <c r="P11" s="8" t="s">
        <v>49</v>
      </c>
      <c r="Q11" s="7">
        <v>66883</v>
      </c>
      <c r="R11" s="7">
        <v>67338</v>
      </c>
      <c r="S11" s="7">
        <v>74638</v>
      </c>
      <c r="T11" s="7">
        <v>71769</v>
      </c>
      <c r="U11" s="7">
        <v>73257</v>
      </c>
      <c r="V11" s="7">
        <v>74115</v>
      </c>
      <c r="W11" s="7">
        <v>76334</v>
      </c>
    </row>
    <row r="12" spans="1:23" x14ac:dyDescent="0.35">
      <c r="A12" s="3" t="s">
        <v>32</v>
      </c>
      <c r="B12" s="4">
        <v>65000</v>
      </c>
      <c r="C12" s="5">
        <v>1011888</v>
      </c>
      <c r="D12" s="5">
        <v>490737</v>
      </c>
      <c r="E12" s="6">
        <f t="shared" si="0"/>
        <v>94.372500000000002</v>
      </c>
      <c r="F12" s="5">
        <v>521151</v>
      </c>
      <c r="G12" s="7">
        <v>60687</v>
      </c>
      <c r="H12" s="7">
        <v>60158</v>
      </c>
      <c r="I12" s="7">
        <v>69796</v>
      </c>
      <c r="J12" s="7">
        <v>65188</v>
      </c>
      <c r="K12" s="8" t="s">
        <v>49</v>
      </c>
      <c r="L12" s="7">
        <v>76947</v>
      </c>
      <c r="M12" s="7">
        <v>60314</v>
      </c>
      <c r="N12" s="7">
        <v>58509</v>
      </c>
      <c r="O12" s="7">
        <v>53318</v>
      </c>
      <c r="P12" s="7">
        <v>61758</v>
      </c>
      <c r="Q12" s="7">
        <v>61801</v>
      </c>
      <c r="R12" s="7">
        <v>57754</v>
      </c>
      <c r="S12" s="7">
        <v>65412</v>
      </c>
      <c r="T12" s="7">
        <v>66776</v>
      </c>
      <c r="U12" s="7">
        <v>56515</v>
      </c>
      <c r="V12" s="7">
        <v>74115</v>
      </c>
      <c r="W12" s="7">
        <v>62840</v>
      </c>
    </row>
    <row r="13" spans="1:23" x14ac:dyDescent="0.35">
      <c r="A13" s="3" t="s">
        <v>41</v>
      </c>
      <c r="B13" s="4">
        <v>81441</v>
      </c>
      <c r="C13" s="5">
        <v>1154661</v>
      </c>
      <c r="D13" s="5">
        <v>622762</v>
      </c>
      <c r="E13" s="6">
        <f t="shared" si="0"/>
        <v>95.584840559423384</v>
      </c>
      <c r="F13" s="5">
        <v>531899</v>
      </c>
      <c r="G13" s="7">
        <v>62435</v>
      </c>
      <c r="H13" s="7">
        <v>78416</v>
      </c>
      <c r="I13" s="7">
        <v>78078</v>
      </c>
      <c r="J13" s="7">
        <v>77509</v>
      </c>
      <c r="K13" s="7">
        <v>93024</v>
      </c>
      <c r="L13" s="7">
        <v>76947</v>
      </c>
      <c r="M13" s="7">
        <v>78160</v>
      </c>
      <c r="N13" s="7">
        <v>73558</v>
      </c>
      <c r="O13" s="7">
        <v>25435</v>
      </c>
      <c r="P13" s="7">
        <v>78090</v>
      </c>
      <c r="Q13" s="8" t="s">
        <v>49</v>
      </c>
      <c r="R13" s="7">
        <v>71500</v>
      </c>
      <c r="S13" s="7">
        <v>75950</v>
      </c>
      <c r="T13" s="7">
        <v>77296</v>
      </c>
      <c r="U13" s="7">
        <v>78266</v>
      </c>
      <c r="V13" s="7">
        <v>67157</v>
      </c>
      <c r="W13" s="7">
        <v>62840</v>
      </c>
    </row>
    <row r="14" spans="1:23" x14ac:dyDescent="0.35">
      <c r="A14" s="3" t="s">
        <v>10</v>
      </c>
      <c r="B14" s="4">
        <v>72220</v>
      </c>
      <c r="C14" s="5">
        <v>1075836</v>
      </c>
      <c r="D14" s="5">
        <v>574345</v>
      </c>
      <c r="E14" s="6">
        <f t="shared" si="0"/>
        <v>99.408924120742185</v>
      </c>
      <c r="F14" s="5">
        <v>501491</v>
      </c>
      <c r="G14" s="7">
        <v>73039</v>
      </c>
      <c r="H14" s="7">
        <v>71651</v>
      </c>
      <c r="I14" s="7">
        <v>25349</v>
      </c>
      <c r="J14" s="7">
        <v>71699</v>
      </c>
      <c r="K14" s="7">
        <v>71787</v>
      </c>
      <c r="L14" s="7">
        <v>73323</v>
      </c>
      <c r="M14" s="7">
        <v>59977</v>
      </c>
      <c r="N14" s="7">
        <v>71893</v>
      </c>
      <c r="O14" s="7">
        <v>84771</v>
      </c>
      <c r="P14" s="8" t="s">
        <v>49</v>
      </c>
      <c r="Q14" s="7">
        <v>70731</v>
      </c>
      <c r="R14" s="7">
        <v>71727</v>
      </c>
      <c r="S14" s="7">
        <v>72025</v>
      </c>
      <c r="T14" s="7">
        <v>71769</v>
      </c>
      <c r="U14" s="7">
        <v>65265</v>
      </c>
      <c r="V14" s="7">
        <v>49036</v>
      </c>
      <c r="W14" s="7">
        <v>71794</v>
      </c>
    </row>
    <row r="15" spans="1:23" x14ac:dyDescent="0.35">
      <c r="A15" s="3" t="s">
        <v>40</v>
      </c>
      <c r="B15" s="4">
        <v>67000</v>
      </c>
      <c r="C15" s="5">
        <v>965049</v>
      </c>
      <c r="D15" s="5">
        <v>488886</v>
      </c>
      <c r="E15" s="6">
        <f t="shared" si="0"/>
        <v>91.210074626865662</v>
      </c>
      <c r="F15" s="5">
        <v>476163</v>
      </c>
      <c r="G15" s="7">
        <v>25363</v>
      </c>
      <c r="H15" s="7">
        <v>62849</v>
      </c>
      <c r="I15" s="7">
        <v>60295</v>
      </c>
      <c r="J15" s="7">
        <v>62259</v>
      </c>
      <c r="K15" s="7">
        <v>73352</v>
      </c>
      <c r="L15" s="8" t="s">
        <v>49</v>
      </c>
      <c r="M15" s="7">
        <v>59977</v>
      </c>
      <c r="N15" s="7">
        <v>61653</v>
      </c>
      <c r="O15" s="7">
        <v>61115</v>
      </c>
      <c r="P15" s="7">
        <v>60510</v>
      </c>
      <c r="Q15" s="7">
        <v>61986</v>
      </c>
      <c r="R15" s="7">
        <v>71727</v>
      </c>
      <c r="S15" s="7">
        <v>60361</v>
      </c>
      <c r="T15" s="7">
        <v>50232</v>
      </c>
      <c r="U15" s="7">
        <v>73053</v>
      </c>
      <c r="V15" s="7">
        <v>61845</v>
      </c>
      <c r="W15" s="7">
        <v>58472</v>
      </c>
    </row>
    <row r="16" spans="1:23" x14ac:dyDescent="0.35">
      <c r="A16" s="3" t="s">
        <v>9</v>
      </c>
      <c r="B16" s="4">
        <v>69132</v>
      </c>
      <c r="C16" s="5">
        <v>1014675</v>
      </c>
      <c r="D16" s="5">
        <v>504686</v>
      </c>
      <c r="E16" s="6">
        <f>((D16-O16)/(B16*7))*(100)</f>
        <v>86.772923020970239</v>
      </c>
      <c r="F16" s="5">
        <v>509989</v>
      </c>
      <c r="G16" s="7">
        <v>60157</v>
      </c>
      <c r="H16" s="7">
        <v>71651</v>
      </c>
      <c r="I16" s="7">
        <v>58613</v>
      </c>
      <c r="J16" s="7">
        <v>76219</v>
      </c>
      <c r="K16" s="7">
        <v>72762</v>
      </c>
      <c r="L16" s="7">
        <v>64341</v>
      </c>
      <c r="M16" s="7">
        <v>42784</v>
      </c>
      <c r="N16" s="7">
        <v>57833</v>
      </c>
      <c r="O16" s="7">
        <v>84771</v>
      </c>
      <c r="P16" s="8" t="s">
        <v>49</v>
      </c>
      <c r="Q16" s="7">
        <v>61986</v>
      </c>
      <c r="R16" s="7">
        <v>60926</v>
      </c>
      <c r="S16" s="7">
        <v>62633</v>
      </c>
      <c r="T16" s="7">
        <v>57866</v>
      </c>
      <c r="U16" s="7">
        <v>52788</v>
      </c>
      <c r="V16" s="7">
        <v>70873</v>
      </c>
      <c r="W16" s="7">
        <v>58472</v>
      </c>
    </row>
    <row r="17" spans="1:23" x14ac:dyDescent="0.35">
      <c r="A17" s="3" t="s">
        <v>21</v>
      </c>
      <c r="B17" s="4">
        <v>76416</v>
      </c>
      <c r="C17" s="5">
        <v>1115771</v>
      </c>
      <c r="D17" s="5">
        <v>587723</v>
      </c>
      <c r="E17" s="6">
        <f t="shared" si="0"/>
        <v>96.138734034757121</v>
      </c>
      <c r="F17" s="5">
        <v>528048</v>
      </c>
      <c r="G17" s="7">
        <v>60157</v>
      </c>
      <c r="H17" s="7">
        <v>52748</v>
      </c>
      <c r="I17" s="7">
        <v>73390</v>
      </c>
      <c r="J17" s="7">
        <v>65188</v>
      </c>
      <c r="K17" s="7">
        <v>73352</v>
      </c>
      <c r="L17" s="7">
        <v>73323</v>
      </c>
      <c r="M17" s="7">
        <v>76748</v>
      </c>
      <c r="N17" s="7">
        <v>73558</v>
      </c>
      <c r="O17" s="7">
        <v>73615</v>
      </c>
      <c r="P17" s="7">
        <v>68864</v>
      </c>
      <c r="Q17" s="7">
        <v>76252</v>
      </c>
      <c r="R17" s="8" t="s">
        <v>49</v>
      </c>
      <c r="S17" s="7">
        <v>73548</v>
      </c>
      <c r="T17" s="7">
        <v>65878</v>
      </c>
      <c r="U17" s="7">
        <v>73257</v>
      </c>
      <c r="V17" s="7">
        <v>62213</v>
      </c>
      <c r="W17" s="7">
        <v>73680</v>
      </c>
    </row>
    <row r="18" spans="1:23" x14ac:dyDescent="0.35">
      <c r="A18" s="3" t="s">
        <v>20</v>
      </c>
      <c r="B18" s="4">
        <v>27000</v>
      </c>
      <c r="C18" s="5">
        <v>760644</v>
      </c>
      <c r="D18" s="5">
        <v>254007</v>
      </c>
      <c r="E18" s="6">
        <f>((D18-Q18)/(B18*7))*(100)</f>
        <v>94.050264550264558</v>
      </c>
      <c r="F18" s="5">
        <v>506637</v>
      </c>
      <c r="G18" s="7">
        <v>25363</v>
      </c>
      <c r="H18" s="7">
        <v>60158</v>
      </c>
      <c r="I18" s="7">
        <v>25349</v>
      </c>
      <c r="J18" s="7">
        <v>64278</v>
      </c>
      <c r="K18" s="7">
        <v>25357</v>
      </c>
      <c r="L18" s="7">
        <v>25425</v>
      </c>
      <c r="M18" s="7">
        <v>62431</v>
      </c>
      <c r="N18" s="7">
        <v>61632</v>
      </c>
      <c r="O18" s="7">
        <v>25435</v>
      </c>
      <c r="P18" s="7">
        <v>51954</v>
      </c>
      <c r="Q18" s="7">
        <v>76252</v>
      </c>
      <c r="R18" s="8" t="s">
        <v>49</v>
      </c>
      <c r="S18" s="7">
        <v>74638</v>
      </c>
      <c r="T18" s="7">
        <v>57866</v>
      </c>
      <c r="U18" s="7">
        <v>25446</v>
      </c>
      <c r="V18" s="7">
        <v>25380</v>
      </c>
      <c r="W18" s="7">
        <v>73680</v>
      </c>
    </row>
    <row r="19" spans="1:23" x14ac:dyDescent="0.35">
      <c r="A19" s="3" t="s">
        <v>13</v>
      </c>
      <c r="B19" s="4">
        <v>77500</v>
      </c>
      <c r="C19" s="5">
        <v>1147715</v>
      </c>
      <c r="D19" s="5">
        <v>582325</v>
      </c>
      <c r="E19" s="6">
        <f>((D19-N19)/(B19*7))*(100)</f>
        <v>91.908755760368663</v>
      </c>
      <c r="F19" s="5">
        <v>565390</v>
      </c>
      <c r="G19" s="7">
        <v>72005</v>
      </c>
      <c r="H19" s="7">
        <v>71460</v>
      </c>
      <c r="I19" s="7">
        <v>67431</v>
      </c>
      <c r="J19" s="7">
        <v>68117</v>
      </c>
      <c r="K19" s="7">
        <v>68988</v>
      </c>
      <c r="L19" s="7">
        <v>75695</v>
      </c>
      <c r="M19" s="7">
        <v>71856</v>
      </c>
      <c r="N19" s="7">
        <v>83720</v>
      </c>
      <c r="O19" s="8" t="s">
        <v>49</v>
      </c>
      <c r="P19" s="7">
        <v>63627</v>
      </c>
      <c r="Q19" s="7">
        <v>70758</v>
      </c>
      <c r="R19" s="7">
        <v>72409</v>
      </c>
      <c r="S19" s="7">
        <v>60944</v>
      </c>
      <c r="T19" s="7">
        <v>71501</v>
      </c>
      <c r="U19" s="7">
        <v>90436</v>
      </c>
      <c r="V19" s="7">
        <v>70103</v>
      </c>
      <c r="W19" s="7">
        <v>68665</v>
      </c>
    </row>
    <row r="20" spans="1:23" x14ac:dyDescent="0.35">
      <c r="A20" s="3" t="s">
        <v>35</v>
      </c>
      <c r="B20" s="4">
        <v>65326</v>
      </c>
      <c r="C20" s="5">
        <v>1067487</v>
      </c>
      <c r="D20" s="5">
        <v>504540</v>
      </c>
      <c r="E20" s="6">
        <f t="shared" si="0"/>
        <v>96.542724183326698</v>
      </c>
      <c r="F20" s="5">
        <v>562947</v>
      </c>
      <c r="G20" s="7">
        <v>65012</v>
      </c>
      <c r="H20" s="7">
        <v>65513</v>
      </c>
      <c r="I20" s="7">
        <v>90127</v>
      </c>
      <c r="J20" s="7">
        <v>64278</v>
      </c>
      <c r="K20" s="8" t="s">
        <v>49</v>
      </c>
      <c r="L20" s="7">
        <v>59808</v>
      </c>
      <c r="M20" s="7">
        <v>68340</v>
      </c>
      <c r="N20" s="7">
        <v>59244</v>
      </c>
      <c r="O20" s="7">
        <v>59229</v>
      </c>
      <c r="P20" s="7">
        <v>60510</v>
      </c>
      <c r="Q20" s="7">
        <v>64187</v>
      </c>
      <c r="R20" s="7">
        <v>67431</v>
      </c>
      <c r="S20" s="7">
        <v>65545</v>
      </c>
      <c r="T20" s="7">
        <v>78523</v>
      </c>
      <c r="U20" s="7">
        <v>72894</v>
      </c>
      <c r="V20" s="7">
        <v>60968</v>
      </c>
      <c r="W20" s="7">
        <v>65878</v>
      </c>
    </row>
    <row r="21" spans="1:23" x14ac:dyDescent="0.35">
      <c r="A21" s="3" t="s">
        <v>30</v>
      </c>
      <c r="B21" s="4">
        <v>66655</v>
      </c>
      <c r="C21" s="5">
        <v>1070025</v>
      </c>
      <c r="D21" s="5">
        <v>534794</v>
      </c>
      <c r="E21" s="6">
        <f t="shared" si="0"/>
        <v>100.29142599954992</v>
      </c>
      <c r="F21" s="5">
        <v>535231</v>
      </c>
      <c r="G21" s="7">
        <v>66714</v>
      </c>
      <c r="H21" s="7">
        <v>78416</v>
      </c>
      <c r="I21" s="7">
        <v>66738</v>
      </c>
      <c r="J21" s="7">
        <v>62131</v>
      </c>
      <c r="K21" s="7">
        <v>75041</v>
      </c>
      <c r="L21" s="7">
        <v>66837</v>
      </c>
      <c r="M21" s="7">
        <v>60314</v>
      </c>
      <c r="N21" s="7">
        <v>66776</v>
      </c>
      <c r="O21" s="7">
        <v>73615</v>
      </c>
      <c r="P21" s="7">
        <v>91188</v>
      </c>
      <c r="Q21" s="7">
        <v>66883</v>
      </c>
      <c r="R21" s="8" t="s">
        <v>49</v>
      </c>
      <c r="S21" s="7">
        <v>69080</v>
      </c>
      <c r="T21" s="7">
        <v>66776</v>
      </c>
      <c r="U21" s="7">
        <v>25446</v>
      </c>
      <c r="V21" s="7">
        <v>67157</v>
      </c>
      <c r="W21" s="7">
        <v>66913</v>
      </c>
    </row>
    <row r="22" spans="1:23" x14ac:dyDescent="0.35">
      <c r="A22" s="3" t="s">
        <v>26</v>
      </c>
      <c r="B22" s="4">
        <v>66829</v>
      </c>
      <c r="C22" s="5">
        <v>1087904</v>
      </c>
      <c r="D22" s="5">
        <v>527024</v>
      </c>
      <c r="E22" s="6">
        <f t="shared" si="0"/>
        <v>98.576965090005828</v>
      </c>
      <c r="F22" s="5">
        <v>560880</v>
      </c>
      <c r="G22" s="7">
        <v>65878</v>
      </c>
      <c r="H22" s="7">
        <v>65513</v>
      </c>
      <c r="I22" s="7">
        <v>65878</v>
      </c>
      <c r="J22" s="7">
        <v>70317</v>
      </c>
      <c r="K22" s="7">
        <v>76483</v>
      </c>
      <c r="L22" s="7">
        <v>65878</v>
      </c>
      <c r="M22" s="7">
        <v>78523</v>
      </c>
      <c r="N22" s="7">
        <v>65878</v>
      </c>
      <c r="O22" s="7">
        <v>71157</v>
      </c>
      <c r="P22" s="8" t="s">
        <v>49</v>
      </c>
      <c r="Q22" s="7">
        <v>69796</v>
      </c>
      <c r="R22" s="7">
        <v>65878</v>
      </c>
      <c r="S22" s="7">
        <v>72025</v>
      </c>
      <c r="T22" s="7">
        <v>65878</v>
      </c>
      <c r="U22" s="7">
        <v>57066</v>
      </c>
      <c r="V22" s="7">
        <v>65878</v>
      </c>
      <c r="W22" s="7">
        <v>65878</v>
      </c>
    </row>
    <row r="23" spans="1:23" x14ac:dyDescent="0.35">
      <c r="A23" s="3" t="s">
        <v>43</v>
      </c>
      <c r="B23" s="4">
        <v>73208</v>
      </c>
      <c r="C23" s="5">
        <v>1117057</v>
      </c>
      <c r="D23" s="5">
        <v>584660</v>
      </c>
      <c r="E23" s="6">
        <f t="shared" si="0"/>
        <v>99.828570648016608</v>
      </c>
      <c r="F23" s="5">
        <v>532397</v>
      </c>
      <c r="G23" s="7">
        <v>73039</v>
      </c>
      <c r="H23" s="7">
        <v>71460</v>
      </c>
      <c r="I23" s="7">
        <v>69005</v>
      </c>
      <c r="J23" s="7">
        <v>73086</v>
      </c>
      <c r="K23" s="7">
        <v>73029</v>
      </c>
      <c r="L23" s="7">
        <v>64341</v>
      </c>
      <c r="M23" s="7">
        <v>62306</v>
      </c>
      <c r="N23" s="7">
        <v>73064</v>
      </c>
      <c r="O23" s="8" t="s">
        <v>49</v>
      </c>
      <c r="P23" s="7">
        <v>73283</v>
      </c>
      <c r="Q23" s="7">
        <v>54333</v>
      </c>
      <c r="R23" s="7">
        <v>73068</v>
      </c>
      <c r="S23" s="7">
        <v>71993</v>
      </c>
      <c r="T23" s="7">
        <v>73038</v>
      </c>
      <c r="U23" s="7">
        <v>73053</v>
      </c>
      <c r="V23" s="7">
        <v>66756</v>
      </c>
      <c r="W23" s="7">
        <v>72203</v>
      </c>
    </row>
    <row r="24" spans="1:23" x14ac:dyDescent="0.35">
      <c r="A24" s="3" t="s">
        <v>37</v>
      </c>
      <c r="B24" s="4">
        <v>82500</v>
      </c>
      <c r="C24" s="5">
        <v>1143109</v>
      </c>
      <c r="D24" s="5">
        <v>597316</v>
      </c>
      <c r="E24" s="6">
        <f t="shared" si="0"/>
        <v>90.50242424242424</v>
      </c>
      <c r="F24" s="5">
        <v>545793</v>
      </c>
      <c r="G24" s="7">
        <v>90353</v>
      </c>
      <c r="H24" s="7">
        <v>74569</v>
      </c>
      <c r="I24" s="7">
        <v>55070</v>
      </c>
      <c r="J24" s="7">
        <v>74149</v>
      </c>
      <c r="K24" s="7">
        <v>75041</v>
      </c>
      <c r="L24" s="7">
        <v>65878</v>
      </c>
      <c r="M24" s="7">
        <v>73577</v>
      </c>
      <c r="N24" s="7">
        <v>58509</v>
      </c>
      <c r="O24" s="7">
        <v>76107</v>
      </c>
      <c r="P24" s="7">
        <v>78523</v>
      </c>
      <c r="Q24" s="8" t="s">
        <v>49</v>
      </c>
      <c r="R24" s="7">
        <v>61581</v>
      </c>
      <c r="S24" s="7">
        <v>75950</v>
      </c>
      <c r="T24" s="7">
        <v>69796</v>
      </c>
      <c r="U24" s="7">
        <v>72894</v>
      </c>
      <c r="V24" s="7">
        <v>66083</v>
      </c>
      <c r="W24" s="7">
        <v>75029</v>
      </c>
    </row>
    <row r="25" spans="1:23" x14ac:dyDescent="0.35">
      <c r="A25" s="3" t="s">
        <v>36</v>
      </c>
      <c r="B25" s="4">
        <v>82500</v>
      </c>
      <c r="C25" s="5">
        <v>1116711</v>
      </c>
      <c r="D25" s="5">
        <v>628184</v>
      </c>
      <c r="E25" s="6">
        <f t="shared" si="0"/>
        <v>95.179393939393947</v>
      </c>
      <c r="F25" s="5">
        <v>488527</v>
      </c>
      <c r="G25" s="7">
        <v>78523</v>
      </c>
      <c r="H25" s="7">
        <v>78523</v>
      </c>
      <c r="I25" s="7">
        <v>65878</v>
      </c>
      <c r="J25" s="8" t="s">
        <v>49</v>
      </c>
      <c r="K25" s="7">
        <v>69796</v>
      </c>
      <c r="L25" s="7">
        <v>78523</v>
      </c>
      <c r="M25" s="7">
        <v>78523</v>
      </c>
      <c r="N25" s="7">
        <v>57833</v>
      </c>
      <c r="O25" s="7">
        <v>59229</v>
      </c>
      <c r="P25" s="7">
        <v>78523</v>
      </c>
      <c r="Q25" s="7">
        <v>56426</v>
      </c>
      <c r="R25" s="7">
        <v>78523</v>
      </c>
      <c r="S25" s="7">
        <v>39804</v>
      </c>
      <c r="T25" s="7">
        <v>78523</v>
      </c>
      <c r="U25" s="7">
        <v>70545</v>
      </c>
      <c r="V25" s="7">
        <v>78523</v>
      </c>
      <c r="W25" s="7">
        <v>69016</v>
      </c>
    </row>
    <row r="26" spans="1:23" x14ac:dyDescent="0.35">
      <c r="A26" s="3" t="s">
        <v>18</v>
      </c>
      <c r="B26" s="4">
        <v>56603</v>
      </c>
      <c r="C26" s="5">
        <v>961146</v>
      </c>
      <c r="D26" s="5">
        <v>428311</v>
      </c>
      <c r="E26" s="6">
        <f>((D26-K26)/(B26*7))*(100)</f>
        <v>92.839097372425996</v>
      </c>
      <c r="F26" s="5">
        <v>532835</v>
      </c>
      <c r="G26" s="7">
        <v>52359</v>
      </c>
      <c r="H26" s="7">
        <v>52748</v>
      </c>
      <c r="I26" s="7">
        <v>66738</v>
      </c>
      <c r="J26" s="7">
        <v>62259</v>
      </c>
      <c r="K26" s="7">
        <v>60463</v>
      </c>
      <c r="L26" s="8" t="s">
        <v>49</v>
      </c>
      <c r="M26" s="7">
        <v>78160</v>
      </c>
      <c r="N26" s="7">
        <v>71893</v>
      </c>
      <c r="O26" s="7">
        <v>53318</v>
      </c>
      <c r="P26" s="7">
        <v>51954</v>
      </c>
      <c r="Q26" s="7">
        <v>51921</v>
      </c>
      <c r="R26" s="7">
        <v>78523</v>
      </c>
      <c r="S26" s="7">
        <v>73548</v>
      </c>
      <c r="T26" s="7">
        <v>52760</v>
      </c>
      <c r="U26" s="7">
        <v>52788</v>
      </c>
      <c r="V26" s="7">
        <v>25380</v>
      </c>
      <c r="W26" s="7">
        <v>76334</v>
      </c>
    </row>
    <row r="27" spans="1:23" x14ac:dyDescent="0.35">
      <c r="A27" s="3" t="s">
        <v>24</v>
      </c>
      <c r="B27" s="4">
        <v>69596</v>
      </c>
      <c r="C27" s="5">
        <v>1139525</v>
      </c>
      <c r="D27" s="5">
        <v>558268</v>
      </c>
      <c r="E27" s="6">
        <f t="shared" si="0"/>
        <v>100.26941203517443</v>
      </c>
      <c r="F27" s="5">
        <v>581257</v>
      </c>
      <c r="G27" s="7">
        <v>69696</v>
      </c>
      <c r="H27" s="7">
        <v>72443</v>
      </c>
      <c r="I27" s="7">
        <v>69796</v>
      </c>
      <c r="J27" s="7">
        <v>77509</v>
      </c>
      <c r="K27" s="7">
        <v>69796</v>
      </c>
      <c r="L27" s="7">
        <v>66837</v>
      </c>
      <c r="M27" s="7">
        <v>91213</v>
      </c>
      <c r="N27" s="7">
        <v>69435</v>
      </c>
      <c r="O27" s="7">
        <v>69796</v>
      </c>
      <c r="P27" s="8" t="s">
        <v>49</v>
      </c>
      <c r="Q27" s="7">
        <v>69796</v>
      </c>
      <c r="R27" s="7">
        <v>69796</v>
      </c>
      <c r="S27" s="7">
        <v>65545</v>
      </c>
      <c r="T27" s="7">
        <v>69796</v>
      </c>
      <c r="U27" s="7">
        <v>63246</v>
      </c>
      <c r="V27" s="7">
        <v>69796</v>
      </c>
      <c r="W27" s="7">
        <v>75029</v>
      </c>
    </row>
    <row r="28" spans="1:23" x14ac:dyDescent="0.35">
      <c r="A28" s="3" t="s">
        <v>39</v>
      </c>
      <c r="B28" s="4">
        <v>68400</v>
      </c>
      <c r="C28" s="5">
        <v>986590</v>
      </c>
      <c r="D28" s="5">
        <v>497896</v>
      </c>
      <c r="E28" s="6">
        <f t="shared" si="0"/>
        <v>90.989766081871352</v>
      </c>
      <c r="F28" s="5">
        <v>488694</v>
      </c>
      <c r="G28" s="7">
        <v>65878</v>
      </c>
      <c r="H28" s="7">
        <v>65063</v>
      </c>
      <c r="I28" s="7">
        <v>69439</v>
      </c>
      <c r="J28" s="7">
        <v>57959</v>
      </c>
      <c r="K28" s="7">
        <v>64037</v>
      </c>
      <c r="L28" s="7">
        <v>25425</v>
      </c>
      <c r="M28" s="8" t="s">
        <v>49</v>
      </c>
      <c r="N28" s="7">
        <v>59244</v>
      </c>
      <c r="O28" s="7">
        <v>61115</v>
      </c>
      <c r="P28" s="7">
        <v>63627</v>
      </c>
      <c r="Q28" s="7">
        <v>67431</v>
      </c>
      <c r="R28" s="7">
        <v>47423</v>
      </c>
      <c r="S28" s="7">
        <v>62157</v>
      </c>
      <c r="T28" s="7">
        <v>63880</v>
      </c>
      <c r="U28" s="7">
        <v>64694</v>
      </c>
      <c r="V28" s="7">
        <v>78523</v>
      </c>
      <c r="W28" s="7">
        <v>70695</v>
      </c>
    </row>
    <row r="29" spans="1:23" x14ac:dyDescent="0.35">
      <c r="A29" s="3" t="s">
        <v>29</v>
      </c>
      <c r="B29" s="4">
        <f>(68500+75000)/(2)</f>
        <v>71750</v>
      </c>
      <c r="C29" s="5">
        <v>1080454</v>
      </c>
      <c r="D29" s="5">
        <v>562443</v>
      </c>
      <c r="E29" s="6">
        <f t="shared" si="0"/>
        <v>97.986585365853657</v>
      </c>
      <c r="F29" s="5">
        <v>518011</v>
      </c>
      <c r="G29" s="7">
        <v>55976</v>
      </c>
      <c r="H29" s="7">
        <v>50666</v>
      </c>
      <c r="I29" s="7">
        <v>69439</v>
      </c>
      <c r="J29" s="8" t="s">
        <v>49</v>
      </c>
      <c r="K29" s="7">
        <v>70585</v>
      </c>
      <c r="L29" s="7">
        <v>75695</v>
      </c>
      <c r="M29" s="7">
        <v>61459</v>
      </c>
      <c r="N29" s="7">
        <v>69083</v>
      </c>
      <c r="O29" s="7">
        <v>60986</v>
      </c>
      <c r="P29" s="7">
        <v>71404</v>
      </c>
      <c r="Q29" s="7">
        <v>69419</v>
      </c>
      <c r="R29" s="7">
        <v>71500</v>
      </c>
      <c r="S29" s="7">
        <v>71029</v>
      </c>
      <c r="T29" s="7">
        <v>73038</v>
      </c>
      <c r="U29" s="7">
        <v>70910</v>
      </c>
      <c r="V29" s="7">
        <v>70103</v>
      </c>
      <c r="W29" s="7">
        <v>69162</v>
      </c>
    </row>
    <row r="30" spans="1:23" x14ac:dyDescent="0.35">
      <c r="A30" s="3" t="s">
        <v>27</v>
      </c>
      <c r="B30" s="4">
        <v>69000</v>
      </c>
      <c r="C30" s="5">
        <v>1101649</v>
      </c>
      <c r="D30" s="5">
        <v>551927</v>
      </c>
      <c r="E30" s="6">
        <f t="shared" si="0"/>
        <v>99.986775362318838</v>
      </c>
      <c r="F30" s="5">
        <v>549722</v>
      </c>
      <c r="G30" s="7">
        <v>68710</v>
      </c>
      <c r="H30" s="7">
        <v>65063</v>
      </c>
      <c r="I30" s="7">
        <v>69005</v>
      </c>
      <c r="J30" s="7">
        <v>60500</v>
      </c>
      <c r="K30" s="7">
        <v>68988</v>
      </c>
      <c r="L30" s="7">
        <v>67431</v>
      </c>
      <c r="M30" s="7">
        <v>69012</v>
      </c>
      <c r="N30" s="7">
        <v>71483</v>
      </c>
      <c r="O30" s="7">
        <v>68948</v>
      </c>
      <c r="P30" s="7">
        <v>71404</v>
      </c>
      <c r="Q30" s="8" t="s">
        <v>49</v>
      </c>
      <c r="R30" s="7">
        <v>69796</v>
      </c>
      <c r="S30" s="7">
        <v>69080</v>
      </c>
      <c r="T30" s="7">
        <v>71501</v>
      </c>
      <c r="U30" s="7">
        <v>72544</v>
      </c>
      <c r="V30" s="7">
        <v>69022</v>
      </c>
      <c r="W30" s="7">
        <v>69162</v>
      </c>
    </row>
    <row r="31" spans="1:23" x14ac:dyDescent="0.35">
      <c r="A31" s="3" t="s">
        <v>15</v>
      </c>
      <c r="B31" s="4">
        <v>65890</v>
      </c>
      <c r="C31" s="5">
        <v>949068</v>
      </c>
      <c r="D31" s="5">
        <v>415189</v>
      </c>
      <c r="E31" s="6">
        <f>((D31-L31)/(B31*7))*(100)</f>
        <v>76.990221798235154</v>
      </c>
      <c r="F31" s="5">
        <v>533879</v>
      </c>
      <c r="G31" s="7">
        <v>55976</v>
      </c>
      <c r="H31" s="7">
        <v>71101</v>
      </c>
      <c r="I31" s="7">
        <v>55070</v>
      </c>
      <c r="J31" s="7">
        <v>68117</v>
      </c>
      <c r="K31" s="7">
        <v>73029</v>
      </c>
      <c r="L31" s="7">
        <v>60087</v>
      </c>
      <c r="M31" s="8" t="s">
        <v>49</v>
      </c>
      <c r="N31" s="7">
        <v>62073</v>
      </c>
      <c r="O31" s="7">
        <v>68948</v>
      </c>
      <c r="P31" s="7">
        <v>40038</v>
      </c>
      <c r="Q31" s="7">
        <v>54333</v>
      </c>
      <c r="R31" s="7">
        <v>71463</v>
      </c>
      <c r="S31" s="7">
        <v>62633</v>
      </c>
      <c r="T31" s="7">
        <v>50232</v>
      </c>
      <c r="U31" s="7">
        <v>56515</v>
      </c>
      <c r="V31" s="7">
        <v>49036</v>
      </c>
      <c r="W31" s="7">
        <v>50417</v>
      </c>
    </row>
    <row r="32" spans="1:23" x14ac:dyDescent="0.35">
      <c r="A32" s="3" t="s">
        <v>31</v>
      </c>
      <c r="B32" s="4">
        <v>69143</v>
      </c>
      <c r="C32" s="5">
        <v>1047496</v>
      </c>
      <c r="D32" s="5">
        <v>516074</v>
      </c>
      <c r="E32" s="6">
        <f t="shared" si="0"/>
        <v>93.29830930101383</v>
      </c>
      <c r="F32" s="5">
        <v>531422</v>
      </c>
      <c r="G32" s="7">
        <v>67431</v>
      </c>
      <c r="H32" s="7">
        <v>62849</v>
      </c>
      <c r="I32" s="7">
        <v>58613</v>
      </c>
      <c r="J32" s="7">
        <v>72108</v>
      </c>
      <c r="K32" s="7">
        <v>66910</v>
      </c>
      <c r="L32" s="7">
        <v>75815</v>
      </c>
      <c r="M32" s="7">
        <v>62431</v>
      </c>
      <c r="N32" s="7">
        <v>62073</v>
      </c>
      <c r="O32" s="7">
        <v>72540</v>
      </c>
      <c r="P32" s="7">
        <v>68864</v>
      </c>
      <c r="Q32" s="8" t="s">
        <v>49</v>
      </c>
      <c r="R32" s="7">
        <v>60926</v>
      </c>
      <c r="S32" s="7">
        <v>60361</v>
      </c>
      <c r="T32" s="7">
        <v>52760</v>
      </c>
      <c r="U32" s="7">
        <v>65265</v>
      </c>
      <c r="V32" s="7">
        <v>66756</v>
      </c>
      <c r="W32" s="7">
        <v>71794</v>
      </c>
    </row>
    <row r="33" spans="1:23" x14ac:dyDescent="0.35">
      <c r="A33" s="3" t="s">
        <v>34</v>
      </c>
      <c r="B33" s="4">
        <v>82000</v>
      </c>
      <c r="C33" s="5">
        <v>1101466</v>
      </c>
      <c r="D33" s="5">
        <v>523906</v>
      </c>
      <c r="E33" s="6">
        <f t="shared" si="0"/>
        <v>79.863719512195118</v>
      </c>
      <c r="F33" s="5">
        <v>577560</v>
      </c>
      <c r="G33" s="7">
        <v>69696</v>
      </c>
      <c r="H33" s="7">
        <v>75128</v>
      </c>
      <c r="I33" s="7">
        <v>67327</v>
      </c>
      <c r="J33" s="7">
        <v>74149</v>
      </c>
      <c r="K33" s="7">
        <v>76483</v>
      </c>
      <c r="L33" s="7">
        <v>59808</v>
      </c>
      <c r="M33" s="7">
        <v>61459</v>
      </c>
      <c r="N33" s="7">
        <v>66776</v>
      </c>
      <c r="O33" s="7">
        <v>67685</v>
      </c>
      <c r="P33" s="8" t="s">
        <v>49</v>
      </c>
      <c r="Q33" s="7">
        <v>56426</v>
      </c>
      <c r="R33" s="7">
        <v>57754</v>
      </c>
      <c r="S33" s="7">
        <v>71504</v>
      </c>
      <c r="T33" s="7">
        <v>77296</v>
      </c>
      <c r="U33" s="7">
        <v>63246</v>
      </c>
      <c r="V33" s="7">
        <v>66083</v>
      </c>
      <c r="W33" s="7">
        <v>90646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DEBC-53EA-4FE4-A9B5-2DC03363152D}">
  <dimension ref="A1:J257"/>
  <sheetViews>
    <sheetView workbookViewId="0">
      <selection activeCell="E2" sqref="E2"/>
    </sheetView>
  </sheetViews>
  <sheetFormatPr defaultRowHeight="14.5" x14ac:dyDescent="0.35"/>
  <cols>
    <col min="1" max="1" width="8" style="23" bestFit="1" customWidth="1"/>
    <col min="2" max="2" width="8" style="22" customWidth="1"/>
    <col min="3" max="4" width="20.08984375" style="9" bestFit="1" customWidth="1"/>
    <col min="5" max="5" width="14.08984375" style="9" bestFit="1" customWidth="1"/>
    <col min="6" max="6" width="10.1796875" style="9" bestFit="1" customWidth="1"/>
    <col min="7" max="7" width="12.54296875" style="9" customWidth="1"/>
    <col min="8" max="8" width="14.36328125" style="9" customWidth="1"/>
    <col min="9" max="9" width="22" style="9" customWidth="1"/>
    <col min="10" max="10" width="10.54296875" style="9" customWidth="1"/>
    <col min="11" max="16384" width="8.7265625" style="9"/>
  </cols>
  <sheetData>
    <row r="1" spans="1:10" x14ac:dyDescent="0.35">
      <c r="A1" s="23" t="s">
        <v>0</v>
      </c>
      <c r="B1" s="22" t="s">
        <v>69</v>
      </c>
      <c r="C1" s="9" t="s">
        <v>1</v>
      </c>
      <c r="D1" s="9" t="s">
        <v>2</v>
      </c>
      <c r="E1" s="9" t="s">
        <v>76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35">
      <c r="A2" s="23">
        <v>17</v>
      </c>
      <c r="B2" s="23">
        <v>2019</v>
      </c>
      <c r="C2" s="9" t="s">
        <v>30</v>
      </c>
      <c r="D2" s="9" t="s">
        <v>19</v>
      </c>
      <c r="F2" s="9">
        <f>VLOOKUP(C2,'2019 Weekly Attendance'!$A$2:$B$33,2)</f>
        <v>66655</v>
      </c>
      <c r="G2" s="9">
        <f>VLOOKUP(C2,'2019 Weekly Attendance'!$A$2:$W$33,MATCH(A2,'2019 Weekly Attendance'!$A$1:$W$1,0))</f>
        <v>66913</v>
      </c>
      <c r="H2" s="9">
        <f>(G2/F2)*100</f>
        <v>100.38706773685395</v>
      </c>
      <c r="I2" s="9">
        <f>VLOOKUP(C2,'2019 Weekly Attendance'!$A$2:$E$33,5)</f>
        <v>100.29142599954992</v>
      </c>
      <c r="J2" s="9">
        <f>H2-I2</f>
        <v>9.5641737304035246E-2</v>
      </c>
    </row>
    <row r="3" spans="1:10" x14ac:dyDescent="0.35">
      <c r="A3" s="23">
        <v>17</v>
      </c>
      <c r="B3" s="23">
        <v>2019</v>
      </c>
      <c r="C3" s="9" t="s">
        <v>22</v>
      </c>
      <c r="D3" s="9" t="s">
        <v>18</v>
      </c>
      <c r="F3" s="9">
        <f>VLOOKUP(C3,'2019 Weekly Attendance'!$A$2:$B$33,2)</f>
        <v>76125</v>
      </c>
      <c r="G3" s="9">
        <f>VLOOKUP(C3,'2019 Weekly Attendance'!$A$2:$W$33,MATCH(A3,'2019 Weekly Attendance'!$A$1:$W$1,0))</f>
        <v>76334</v>
      </c>
      <c r="H3" s="9">
        <f>(G3/F3)*100</f>
        <v>100.27454844006569</v>
      </c>
      <c r="I3" s="9">
        <f>VLOOKUP(C3,'2019 Weekly Attendance'!$A$2:$E$33,5)</f>
        <v>99.753201970443357</v>
      </c>
      <c r="J3" s="9">
        <f>H3-I3</f>
        <v>0.52134646962232978</v>
      </c>
    </row>
    <row r="4" spans="1:10" x14ac:dyDescent="0.35">
      <c r="A4" s="23">
        <v>17</v>
      </c>
      <c r="B4" s="23">
        <v>2019</v>
      </c>
      <c r="C4" s="9" t="s">
        <v>27</v>
      </c>
      <c r="D4" s="9" t="s">
        <v>29</v>
      </c>
      <c r="F4" s="9">
        <f>VLOOKUP(C4,'2019 Weekly Attendance'!$A$2:$B$33,2)</f>
        <v>69000</v>
      </c>
      <c r="G4" s="9">
        <f>VLOOKUP(C4,'2019 Weekly Attendance'!$A$2:$W$33,MATCH(A4,'2019 Weekly Attendance'!$A$1:$W$1,0))</f>
        <v>69162</v>
      </c>
      <c r="H4" s="9">
        <f>(G4/F4)*100</f>
        <v>100.23478260869565</v>
      </c>
      <c r="I4" s="9">
        <f>VLOOKUP(C4,'2019 Weekly Attendance'!$A$2:$E$33,5)</f>
        <v>99.986775362318838</v>
      </c>
      <c r="J4" s="9">
        <f>H4-I4</f>
        <v>0.24800724637681526</v>
      </c>
    </row>
    <row r="5" spans="1:10" x14ac:dyDescent="0.35">
      <c r="A5" s="23">
        <v>17</v>
      </c>
      <c r="B5" s="23">
        <v>2019</v>
      </c>
      <c r="C5" s="9" t="s">
        <v>25</v>
      </c>
      <c r="D5" s="9" t="s">
        <v>39</v>
      </c>
      <c r="F5" s="9">
        <f>VLOOKUP(C5,'2019 Weekly Attendance'!$A$2:$B$33,2)</f>
        <v>71008</v>
      </c>
      <c r="G5" s="9">
        <f>VLOOKUP(C5,'2019 Weekly Attendance'!$A$2:$W$33,MATCH(A5,'2019 Weekly Attendance'!$A$1:$W$1,0))</f>
        <v>70695</v>
      </c>
      <c r="H5" s="9">
        <f>(G5/F5)*100</f>
        <v>99.559204596665168</v>
      </c>
      <c r="I5" s="9">
        <f>VLOOKUP(C5,'2019 Weekly Attendance'!$A$2:$E$33,5)</f>
        <v>99.464144885083371</v>
      </c>
      <c r="J5" s="9">
        <f>H5-I5</f>
        <v>9.5059711581797046E-2</v>
      </c>
    </row>
    <row r="6" spans="1:10" x14ac:dyDescent="0.35">
      <c r="A6" s="23">
        <v>17</v>
      </c>
      <c r="B6" s="23">
        <v>2019</v>
      </c>
      <c r="C6" s="9" t="s">
        <v>10</v>
      </c>
      <c r="D6" s="9" t="s">
        <v>31</v>
      </c>
      <c r="F6" s="9">
        <f>VLOOKUP(C6,'2019 Weekly Attendance'!$A$2:$B$33,2)</f>
        <v>72220</v>
      </c>
      <c r="G6" s="9">
        <f>VLOOKUP(C6,'2019 Weekly Attendance'!$A$2:$W$33,MATCH(A6,'2019 Weekly Attendance'!$A$1:$W$1,0))</f>
        <v>71794</v>
      </c>
      <c r="H6" s="9">
        <f>(G6/F6)*100</f>
        <v>99.410135696482968</v>
      </c>
      <c r="I6" s="9">
        <f>VLOOKUP(C6,'2019 Weekly Attendance'!$A$2:$E$33,5)</f>
        <v>99.408924120742185</v>
      </c>
      <c r="J6" s="9">
        <f>H6-I6</f>
        <v>1.2115757407826777E-3</v>
      </c>
    </row>
    <row r="7" spans="1:10" x14ac:dyDescent="0.35">
      <c r="A7" s="23">
        <v>17</v>
      </c>
      <c r="B7" s="23">
        <v>2019</v>
      </c>
      <c r="C7" s="9" t="s">
        <v>26</v>
      </c>
      <c r="D7" s="9" t="s">
        <v>35</v>
      </c>
      <c r="F7" s="9">
        <f>VLOOKUP(C7,'2019 Weekly Attendance'!$A$2:$B$33,2)</f>
        <v>66829</v>
      </c>
      <c r="G7" s="9">
        <f>VLOOKUP(C7,'2019 Weekly Attendance'!$A$2:$W$33,MATCH(A7,'2019 Weekly Attendance'!$A$1:$W$1,0))</f>
        <v>65878</v>
      </c>
      <c r="H7" s="9">
        <f>(G7/F7)*100</f>
        <v>98.576965090005828</v>
      </c>
      <c r="I7" s="9">
        <f>VLOOKUP(C7,'2019 Weekly Attendance'!$A$2:$E$33,5)</f>
        <v>98.576965090005828</v>
      </c>
      <c r="J7" s="9">
        <f>H7-I7</f>
        <v>0</v>
      </c>
    </row>
    <row r="8" spans="1:10" x14ac:dyDescent="0.35">
      <c r="A8" s="23">
        <v>17</v>
      </c>
      <c r="B8" s="23">
        <v>2019</v>
      </c>
      <c r="C8" s="9" t="s">
        <v>38</v>
      </c>
      <c r="D8" s="9" t="s">
        <v>34</v>
      </c>
      <c r="F8" s="9">
        <f>VLOOKUP(C8,'2019 Weekly Attendance'!$A$2:$B$33,2)</f>
        <v>92500</v>
      </c>
      <c r="G8" s="9">
        <f>VLOOKUP(C8,'2019 Weekly Attendance'!$A$2:$W$33,MATCH(A8,'2019 Weekly Attendance'!$A$1:$W$1,0))</f>
        <v>90646</v>
      </c>
      <c r="H8" s="9">
        <f>(G8/F8)*100</f>
        <v>97.99567567567567</v>
      </c>
      <c r="I8" s="9">
        <f>VLOOKUP(C8,'2019 Weekly Attendance'!$A$2:$E$33,5)</f>
        <v>98.301621621621621</v>
      </c>
      <c r="J8" s="9">
        <f>H8-I8</f>
        <v>-0.30594594594595037</v>
      </c>
    </row>
    <row r="9" spans="1:10" x14ac:dyDescent="0.35">
      <c r="A9" s="23">
        <v>17</v>
      </c>
      <c r="B9" s="23">
        <v>2019</v>
      </c>
      <c r="C9" s="9" t="s">
        <v>32</v>
      </c>
      <c r="D9" s="9" t="s">
        <v>41</v>
      </c>
      <c r="F9" s="9">
        <f>VLOOKUP(C9,'2019 Weekly Attendance'!$A$2:$B$33,2)</f>
        <v>65000</v>
      </c>
      <c r="G9" s="9">
        <f>VLOOKUP(C9,'2019 Weekly Attendance'!$A$2:$W$33,MATCH(A9,'2019 Weekly Attendance'!$A$1:$W$1,0))</f>
        <v>62840</v>
      </c>
      <c r="H9" s="9">
        <f>(G9/F9)*100</f>
        <v>96.676923076923075</v>
      </c>
      <c r="I9" s="9">
        <f>VLOOKUP(C9,'2019 Weekly Attendance'!$A$2:$E$33,5)</f>
        <v>94.372500000000002</v>
      </c>
      <c r="J9" s="9">
        <f>H9-I9</f>
        <v>2.3044230769230722</v>
      </c>
    </row>
    <row r="10" spans="1:10" x14ac:dyDescent="0.35">
      <c r="A10" s="23">
        <v>17</v>
      </c>
      <c r="B10" s="23">
        <v>2019</v>
      </c>
      <c r="C10" s="9" t="s">
        <v>21</v>
      </c>
      <c r="D10" s="9" t="s">
        <v>20</v>
      </c>
      <c r="F10" s="9">
        <f>VLOOKUP(C10,'2019 Weekly Attendance'!$A$2:$B$33,2)</f>
        <v>76416</v>
      </c>
      <c r="G10" s="9">
        <f>VLOOKUP(C10,'2019 Weekly Attendance'!$A$2:$W$33,MATCH(A10,'2019 Weekly Attendance'!$A$1:$W$1,0))</f>
        <v>73680</v>
      </c>
      <c r="H10" s="9">
        <f>(G10/F10)*100</f>
        <v>96.41959798994975</v>
      </c>
      <c r="I10" s="9">
        <f>VLOOKUP(C10,'2019 Weekly Attendance'!$A$2:$E$33,5)</f>
        <v>96.138734034757121</v>
      </c>
      <c r="J10" s="9">
        <f>H10-I10</f>
        <v>0.28086395519262908</v>
      </c>
    </row>
    <row r="11" spans="1:10" x14ac:dyDescent="0.35">
      <c r="A11" s="23">
        <v>17</v>
      </c>
      <c r="B11" s="23">
        <v>2019</v>
      </c>
      <c r="C11" s="9" t="s">
        <v>33</v>
      </c>
      <c r="D11" s="9" t="s">
        <v>36</v>
      </c>
      <c r="F11" s="9">
        <f>VLOOKUP(C11,'2019 Weekly Attendance'!$A$2:$B$33,2)</f>
        <v>71608</v>
      </c>
      <c r="G11" s="9">
        <f>VLOOKUP(C11,'2019 Weekly Attendance'!$A$2:$W$33,MATCH(A11,'2019 Weekly Attendance'!$A$1:$W$1,0))</f>
        <v>69016</v>
      </c>
      <c r="H11" s="9">
        <f>(G11/F11)*100</f>
        <v>96.380292704725733</v>
      </c>
      <c r="I11" s="9">
        <f>VLOOKUP(C11,'2019 Weekly Attendance'!$A$2:$E$33,5)</f>
        <v>96.133288180091611</v>
      </c>
      <c r="J11" s="9">
        <f>H11-I11</f>
        <v>0.24700452463412148</v>
      </c>
    </row>
    <row r="12" spans="1:10" x14ac:dyDescent="0.35">
      <c r="A12" s="23">
        <v>17</v>
      </c>
      <c r="B12" s="23">
        <v>2019</v>
      </c>
      <c r="C12" s="9" t="s">
        <v>16</v>
      </c>
      <c r="D12" s="9" t="s">
        <v>43</v>
      </c>
      <c r="F12" s="9">
        <f>VLOOKUP(C12,'2019 Weekly Attendance'!$A$2:$B$33,2)</f>
        <v>75523</v>
      </c>
      <c r="G12" s="9">
        <f>VLOOKUP(C12,'2019 Weekly Attendance'!$A$2:$W$33,MATCH(A12,'2019 Weekly Attendance'!$A$1:$W$1,0))</f>
        <v>72203</v>
      </c>
      <c r="H12" s="9">
        <f>(G12/F12)*100</f>
        <v>95.603988189028513</v>
      </c>
      <c r="I12" s="9">
        <f>VLOOKUP(C12,'2019 Weekly Attendance'!$A$2:$E$33,5)</f>
        <v>95.627325450525007</v>
      </c>
      <c r="J12" s="9">
        <f>H12-I12</f>
        <v>-2.3337261496493511E-2</v>
      </c>
    </row>
    <row r="13" spans="1:10" x14ac:dyDescent="0.35">
      <c r="A13" s="23">
        <v>17</v>
      </c>
      <c r="B13" s="23">
        <v>2019</v>
      </c>
      <c r="C13" s="9" t="s">
        <v>37</v>
      </c>
      <c r="D13" s="9" t="s">
        <v>24</v>
      </c>
      <c r="F13" s="9">
        <f>VLOOKUP(C13,'2019 Weekly Attendance'!$A$2:$B$33,2)</f>
        <v>82500</v>
      </c>
      <c r="G13" s="9">
        <f>VLOOKUP(C13,'2019 Weekly Attendance'!$A$2:$W$33,MATCH(A13,'2019 Weekly Attendance'!$A$1:$W$1,0))</f>
        <v>75029</v>
      </c>
      <c r="H13" s="9">
        <f>(G13/F13)*100</f>
        <v>90.944242424242432</v>
      </c>
      <c r="I13" s="9">
        <f>VLOOKUP(C13,'2019 Weekly Attendance'!$A$2:$E$33,5)</f>
        <v>90.50242424242424</v>
      </c>
      <c r="J13" s="9">
        <f>H13-I13</f>
        <v>0.4418181818181921</v>
      </c>
    </row>
    <row r="14" spans="1:10" x14ac:dyDescent="0.35">
      <c r="A14" s="23">
        <v>17</v>
      </c>
      <c r="B14" s="23">
        <v>2019</v>
      </c>
      <c r="C14" s="9" t="s">
        <v>13</v>
      </c>
      <c r="D14" s="9" t="s">
        <v>28</v>
      </c>
      <c r="F14" s="9">
        <f>VLOOKUP(C14,'2019 Weekly Attendance'!$A$2:$B$33,2)</f>
        <v>77500</v>
      </c>
      <c r="G14" s="9">
        <f>VLOOKUP(C14,'2019 Weekly Attendance'!$A$2:$W$33,MATCH(A14,'2019 Weekly Attendance'!$A$1:$W$1,0))</f>
        <v>68665</v>
      </c>
      <c r="H14" s="9">
        <f>(G14/F14)*100</f>
        <v>88.6</v>
      </c>
      <c r="I14" s="9">
        <f>VLOOKUP(C14,'2019 Weekly Attendance'!$A$2:$E$33,5)</f>
        <v>91.908755760368663</v>
      </c>
      <c r="J14" s="9">
        <f>H14-I14</f>
        <v>-3.308755760368669</v>
      </c>
    </row>
    <row r="15" spans="1:10" x14ac:dyDescent="0.35">
      <c r="A15" s="23">
        <v>17</v>
      </c>
      <c r="B15" s="23">
        <v>2019</v>
      </c>
      <c r="C15" s="9" t="s">
        <v>9</v>
      </c>
      <c r="D15" s="9" t="s">
        <v>40</v>
      </c>
      <c r="F15" s="9">
        <f>VLOOKUP(C15,'2019 Weekly Attendance'!$A$2:$B$33,2)</f>
        <v>69132</v>
      </c>
      <c r="G15" s="9">
        <f>VLOOKUP(C15,'2019 Weekly Attendance'!$A$2:$W$33,MATCH(A15,'2019 Weekly Attendance'!$A$1:$W$1,0))</f>
        <v>58472</v>
      </c>
      <c r="H15" s="9">
        <f>(G15/F15)*100</f>
        <v>84.58022334085517</v>
      </c>
      <c r="I15" s="9">
        <f>VLOOKUP(C15,'2019 Weekly Attendance'!$A$2:$E$33,5)</f>
        <v>86.772923020970239</v>
      </c>
      <c r="J15" s="9">
        <f>H15-I15</f>
        <v>-2.1926996801150693</v>
      </c>
    </row>
    <row r="16" spans="1:10" x14ac:dyDescent="0.35">
      <c r="A16" s="23">
        <v>17</v>
      </c>
      <c r="B16" s="23">
        <v>2019</v>
      </c>
      <c r="C16" s="9" t="s">
        <v>15</v>
      </c>
      <c r="D16" s="9" t="s">
        <v>42</v>
      </c>
      <c r="F16" s="9">
        <f>VLOOKUP(C16,'2019 Weekly Attendance'!$A$2:$B$33,2)</f>
        <v>65890</v>
      </c>
      <c r="G16" s="9">
        <f>VLOOKUP(C16,'2019 Weekly Attendance'!$A$2:$W$33,MATCH(A16,'2019 Weekly Attendance'!$A$1:$W$1,0))</f>
        <v>50417</v>
      </c>
      <c r="H16" s="9">
        <f>(G16/F16)*100</f>
        <v>76.516922142965555</v>
      </c>
      <c r="I16" s="9">
        <f>VLOOKUP(C16,'2019 Weekly Attendance'!$A$2:$E$33,5)</f>
        <v>76.990221798235154</v>
      </c>
      <c r="J16" s="9">
        <f>H16-I16</f>
        <v>-0.47329965526959938</v>
      </c>
    </row>
    <row r="17" spans="1:10" x14ac:dyDescent="0.35">
      <c r="A17" s="23">
        <v>17</v>
      </c>
      <c r="B17" s="23">
        <v>2019</v>
      </c>
      <c r="C17" s="9" t="s">
        <v>14</v>
      </c>
      <c r="D17" s="9" t="s">
        <v>23</v>
      </c>
      <c r="F17" s="9">
        <f>VLOOKUP(C17,'2019 Weekly Attendance'!$A$2:$B$33,2)</f>
        <v>65515</v>
      </c>
      <c r="G17" s="9">
        <f>VLOOKUP(C17,'2019 Weekly Attendance'!$A$2:$W$33,MATCH(A17,'2019 Weekly Attendance'!$A$1:$W$1,0))</f>
        <v>47759</v>
      </c>
      <c r="H17" s="9">
        <f>(G17/F17)*100</f>
        <v>72.897809661909491</v>
      </c>
      <c r="I17" s="9">
        <f>VLOOKUP(C17,'2019 Weekly Attendance'!$A$2:$E$33,5)</f>
        <v>72.012516217660078</v>
      </c>
      <c r="J17" s="9">
        <f>H17-I17</f>
        <v>0.88529344424941314</v>
      </c>
    </row>
    <row r="18" spans="1:10" x14ac:dyDescent="0.35">
      <c r="A18" s="23">
        <v>16</v>
      </c>
      <c r="B18" s="23">
        <v>2019</v>
      </c>
      <c r="C18" s="9" t="s">
        <v>19</v>
      </c>
      <c r="D18" s="9" t="s">
        <v>21</v>
      </c>
      <c r="F18" s="9">
        <f>VLOOKUP(C18,'2019 Weekly Attendance'!$A$2:$B$33,2)</f>
        <v>61500</v>
      </c>
      <c r="G18" s="9">
        <f>VLOOKUP(C18,'2019 Weekly Attendance'!$A$2:$W$33,MATCH(A18,'2019 Weekly Attendance'!$A$1:$W$1,0))</f>
        <v>62213</v>
      </c>
      <c r="H18" s="9">
        <f>(G18/F18)*100</f>
        <v>101.15934959349593</v>
      </c>
      <c r="I18" s="9">
        <f>VLOOKUP(C18,'2019 Weekly Attendance'!$A$2:$E$33,5)</f>
        <v>100.67723577235772</v>
      </c>
      <c r="J18" s="9">
        <f>H18-I18</f>
        <v>0.48211382113821344</v>
      </c>
    </row>
    <row r="19" spans="1:10" x14ac:dyDescent="0.35">
      <c r="A19" s="23">
        <v>16</v>
      </c>
      <c r="B19" s="23">
        <v>2019</v>
      </c>
      <c r="C19" s="9" t="s">
        <v>30</v>
      </c>
      <c r="D19" s="9" t="s">
        <v>41</v>
      </c>
      <c r="F19" s="9">
        <f>VLOOKUP(C19,'2019 Weekly Attendance'!$A$2:$B$33,2)</f>
        <v>66655</v>
      </c>
      <c r="G19" s="9">
        <f>VLOOKUP(C19,'2019 Weekly Attendance'!$A$2:$W$33,MATCH(A19,'2019 Weekly Attendance'!$A$1:$W$1,0))</f>
        <v>67157</v>
      </c>
      <c r="H19" s="9">
        <f>(G19/F19)*100</f>
        <v>100.75313179806467</v>
      </c>
      <c r="I19" s="9">
        <f>VLOOKUP(C19,'2019 Weekly Attendance'!$A$2:$E$33,5)</f>
        <v>100.29142599954992</v>
      </c>
      <c r="J19" s="9">
        <f>H19-I19</f>
        <v>0.46170579851475679</v>
      </c>
    </row>
    <row r="20" spans="1:10" x14ac:dyDescent="0.35">
      <c r="A20" s="23">
        <v>16</v>
      </c>
      <c r="B20" s="23">
        <v>2019</v>
      </c>
      <c r="C20" s="9" t="s">
        <v>24</v>
      </c>
      <c r="D20" s="9" t="s">
        <v>38</v>
      </c>
      <c r="F20" s="9">
        <f>VLOOKUP(C20,'2019 Weekly Attendance'!$A$2:$B$33,2)</f>
        <v>69596</v>
      </c>
      <c r="G20" s="9">
        <f>VLOOKUP(C20,'2019 Weekly Attendance'!$A$2:$W$33,MATCH(A20,'2019 Weekly Attendance'!$A$1:$W$1,0))</f>
        <v>69796</v>
      </c>
      <c r="H20" s="9">
        <f>(G20/F20)*100</f>
        <v>100.2873728375194</v>
      </c>
      <c r="I20" s="9">
        <f>VLOOKUP(C20,'2019 Weekly Attendance'!$A$2:$E$33,5)</f>
        <v>100.26941203517443</v>
      </c>
      <c r="J20" s="9">
        <f>H20-I20</f>
        <v>1.7960802344973104E-2</v>
      </c>
    </row>
    <row r="21" spans="1:10" x14ac:dyDescent="0.35">
      <c r="A21" s="23">
        <v>16</v>
      </c>
      <c r="B21" s="23">
        <v>2019</v>
      </c>
      <c r="C21" s="9" t="s">
        <v>27</v>
      </c>
      <c r="D21" s="9" t="s">
        <v>28</v>
      </c>
      <c r="F21" s="9">
        <f>VLOOKUP(C21,'2019 Weekly Attendance'!$A$2:$B$33,2)</f>
        <v>69000</v>
      </c>
      <c r="G21" s="9">
        <f>VLOOKUP(C21,'2019 Weekly Attendance'!$A$2:$W$33,MATCH(A21,'2019 Weekly Attendance'!$A$1:$W$1,0))</f>
        <v>69022</v>
      </c>
      <c r="H21" s="9">
        <f>(G21/F21)*100</f>
        <v>100.03188405797101</v>
      </c>
      <c r="I21" s="9">
        <f>VLOOKUP(C21,'2019 Weekly Attendance'!$A$2:$E$33,5)</f>
        <v>99.986775362318838</v>
      </c>
      <c r="J21" s="9">
        <f>H21-I21</f>
        <v>4.5108695652174902E-2</v>
      </c>
    </row>
    <row r="22" spans="1:10" x14ac:dyDescent="0.35">
      <c r="A22" s="23">
        <v>16</v>
      </c>
      <c r="B22" s="23">
        <v>2019</v>
      </c>
      <c r="C22" s="9" t="s">
        <v>23</v>
      </c>
      <c r="D22" s="9" t="s">
        <v>25</v>
      </c>
      <c r="F22" s="9">
        <f>VLOOKUP(C22,'2019 Weekly Attendance'!$A$2:$B$33,2)</f>
        <v>67895</v>
      </c>
      <c r="G22" s="9">
        <f>VLOOKUP(C22,'2019 Weekly Attendance'!$A$2:$W$33,MATCH(A22,'2019 Weekly Attendance'!$A$1:$W$1,0))</f>
        <v>67431</v>
      </c>
      <c r="H22" s="9">
        <f>(G22/F22)*100</f>
        <v>99.316591796155834</v>
      </c>
      <c r="I22" s="9">
        <f>VLOOKUP(C22,'2019 Weekly Attendance'!$A$2:$E$33,5)</f>
        <v>99.316591796155834</v>
      </c>
      <c r="J22" s="9">
        <f>H22-I22</f>
        <v>0</v>
      </c>
    </row>
    <row r="23" spans="1:10" x14ac:dyDescent="0.35">
      <c r="A23" s="23">
        <v>16</v>
      </c>
      <c r="B23" s="23">
        <v>2019</v>
      </c>
      <c r="C23" s="9" t="s">
        <v>26</v>
      </c>
      <c r="D23" s="9" t="s">
        <v>33</v>
      </c>
      <c r="F23" s="9">
        <f>VLOOKUP(C23,'2019 Weekly Attendance'!$A$2:$B$33,2)</f>
        <v>66829</v>
      </c>
      <c r="G23" s="9">
        <f>VLOOKUP(C23,'2019 Weekly Attendance'!$A$2:$W$33,MATCH(A23,'2019 Weekly Attendance'!$A$1:$W$1,0))</f>
        <v>65878</v>
      </c>
      <c r="H23" s="9">
        <f>(G23/F23)*100</f>
        <v>98.576965090005828</v>
      </c>
      <c r="I23" s="9">
        <f>VLOOKUP(C23,'2019 Weekly Attendance'!$A$2:$E$33,5)</f>
        <v>98.576965090005828</v>
      </c>
      <c r="J23" s="9">
        <f>H23-I23</f>
        <v>0</v>
      </c>
    </row>
    <row r="24" spans="1:10" x14ac:dyDescent="0.35">
      <c r="A24" s="23">
        <v>16</v>
      </c>
      <c r="B24" s="23">
        <v>2019</v>
      </c>
      <c r="C24" s="9" t="s">
        <v>29</v>
      </c>
      <c r="D24" s="9" t="s">
        <v>13</v>
      </c>
      <c r="F24" s="9">
        <f>VLOOKUP(C24,'2019 Weekly Attendance'!$A$2:$B$33,2)</f>
        <v>71750</v>
      </c>
      <c r="G24" s="9">
        <f>VLOOKUP(C24,'2019 Weekly Attendance'!$A$2:$W$33,MATCH(A24,'2019 Weekly Attendance'!$A$1:$W$1,0))</f>
        <v>70103</v>
      </c>
      <c r="H24" s="9">
        <f>(G24/F24)*100</f>
        <v>97.704529616724727</v>
      </c>
      <c r="I24" s="9">
        <f>VLOOKUP(C24,'2019 Weekly Attendance'!$A$2:$E$33,5)</f>
        <v>97.986585365853657</v>
      </c>
      <c r="J24" s="9">
        <f>H24-I24</f>
        <v>-0.28205574912892928</v>
      </c>
    </row>
    <row r="25" spans="1:10" x14ac:dyDescent="0.35">
      <c r="A25" s="23">
        <v>16</v>
      </c>
      <c r="B25" s="23">
        <v>2019</v>
      </c>
      <c r="C25" s="9" t="s">
        <v>22</v>
      </c>
      <c r="D25" s="9" t="s">
        <v>32</v>
      </c>
      <c r="F25" s="9">
        <f>VLOOKUP(C25,'2019 Weekly Attendance'!$A$2:$B$33,2)</f>
        <v>76125</v>
      </c>
      <c r="G25" s="9">
        <f>VLOOKUP(C25,'2019 Weekly Attendance'!$A$2:$W$33,MATCH(A25,'2019 Weekly Attendance'!$A$1:$W$1,0))</f>
        <v>74115</v>
      </c>
      <c r="H25" s="9">
        <f>(G25/F25)*100</f>
        <v>97.35960591133005</v>
      </c>
      <c r="I25" s="9">
        <f>VLOOKUP(C25,'2019 Weekly Attendance'!$A$2:$E$33,5)</f>
        <v>99.753201970443357</v>
      </c>
      <c r="J25" s="9">
        <f>H25-I25</f>
        <v>-2.3935960591133068</v>
      </c>
    </row>
    <row r="26" spans="1:10" x14ac:dyDescent="0.35">
      <c r="A26" s="23">
        <v>16</v>
      </c>
      <c r="B26" s="23">
        <v>2019</v>
      </c>
      <c r="C26" s="9" t="s">
        <v>42</v>
      </c>
      <c r="D26" s="9" t="s">
        <v>9</v>
      </c>
      <c r="F26" s="9">
        <f>VLOOKUP(C26,'2019 Weekly Attendance'!$A$2:$B$33,2)</f>
        <v>73000</v>
      </c>
      <c r="G26" s="9">
        <f>VLOOKUP(C26,'2019 Weekly Attendance'!$A$2:$W$33,MATCH(A26,'2019 Weekly Attendance'!$A$1:$W$1,0))</f>
        <v>70873</v>
      </c>
      <c r="H26" s="9">
        <f>(G26/F26)*100</f>
        <v>97.086301369863008</v>
      </c>
      <c r="I26" s="9">
        <f>VLOOKUP(C26,'2019 Weekly Attendance'!$A$2:$E$33,5)</f>
        <v>98.084075342465752</v>
      </c>
      <c r="J26" s="9">
        <f>H26-I26</f>
        <v>-0.9977739726027437</v>
      </c>
    </row>
    <row r="27" spans="1:10" x14ac:dyDescent="0.35">
      <c r="A27" s="23">
        <v>16</v>
      </c>
      <c r="B27" s="23">
        <v>2019</v>
      </c>
      <c r="C27" s="9" t="s">
        <v>31</v>
      </c>
      <c r="D27" s="9" t="s">
        <v>43</v>
      </c>
      <c r="F27" s="9">
        <f>VLOOKUP(C27,'2019 Weekly Attendance'!$A$2:$B$33,2)</f>
        <v>69143</v>
      </c>
      <c r="G27" s="9">
        <f>VLOOKUP(C27,'2019 Weekly Attendance'!$A$2:$W$33,MATCH(A27,'2019 Weekly Attendance'!$A$1:$W$1,0))</f>
        <v>66756</v>
      </c>
      <c r="H27" s="9">
        <f>(G27/F27)*100</f>
        <v>96.547734405507427</v>
      </c>
      <c r="I27" s="9">
        <f>VLOOKUP(C27,'2019 Weekly Attendance'!$A$2:$E$33,5)</f>
        <v>93.29830930101383</v>
      </c>
      <c r="J27" s="9">
        <f>H27-I27</f>
        <v>3.2494251044935965</v>
      </c>
    </row>
    <row r="28" spans="1:10" x14ac:dyDescent="0.35">
      <c r="A28" s="23">
        <v>16</v>
      </c>
      <c r="B28" s="23">
        <v>2019</v>
      </c>
      <c r="C28" s="9" t="s">
        <v>36</v>
      </c>
      <c r="D28" s="9" t="s">
        <v>39</v>
      </c>
      <c r="F28" s="9">
        <f>VLOOKUP(C28,'2019 Weekly Attendance'!$A$2:$B$33,2)</f>
        <v>82500</v>
      </c>
      <c r="G28" s="9">
        <f>VLOOKUP(C28,'2019 Weekly Attendance'!$A$2:$W$33,MATCH(A28,'2019 Weekly Attendance'!$A$1:$W$1,0))</f>
        <v>78523</v>
      </c>
      <c r="H28" s="9">
        <f>(G28/F28)*100</f>
        <v>95.179393939393947</v>
      </c>
      <c r="I28" s="9">
        <f>VLOOKUP(C28,'2019 Weekly Attendance'!$A$2:$E$33,5)</f>
        <v>95.179393939393947</v>
      </c>
      <c r="J28" s="9">
        <f>H28-I28</f>
        <v>0</v>
      </c>
    </row>
    <row r="29" spans="1:10" x14ac:dyDescent="0.35">
      <c r="A29" s="23">
        <v>16</v>
      </c>
      <c r="B29" s="23">
        <v>2019</v>
      </c>
      <c r="C29" s="9" t="s">
        <v>20</v>
      </c>
      <c r="D29" s="9" t="s">
        <v>18</v>
      </c>
      <c r="F29" s="9">
        <f>VLOOKUP(C29,'2019 Weekly Attendance'!$A$2:$B$33,2)</f>
        <v>27000</v>
      </c>
      <c r="G29" s="9">
        <f>VLOOKUP(C29,'2019 Weekly Attendance'!$A$2:$W$33,MATCH(A29,'2019 Weekly Attendance'!$A$1:$W$1,0))</f>
        <v>25380</v>
      </c>
      <c r="H29" s="9">
        <f>(G29/F29)*100</f>
        <v>94</v>
      </c>
      <c r="I29" s="9">
        <f>VLOOKUP(C29,'2019 Weekly Attendance'!$A$2:$E$33,5)</f>
        <v>94.050264550264558</v>
      </c>
      <c r="J29" s="9">
        <f>H29-I29</f>
        <v>-5.0264550264557784E-2</v>
      </c>
    </row>
    <row r="30" spans="1:10" x14ac:dyDescent="0.35">
      <c r="A30" s="23">
        <v>16</v>
      </c>
      <c r="B30" s="23">
        <v>2019</v>
      </c>
      <c r="C30" s="9" t="s">
        <v>35</v>
      </c>
      <c r="D30" s="9" t="s">
        <v>14</v>
      </c>
      <c r="F30" s="9">
        <f>VLOOKUP(C30,'2019 Weekly Attendance'!$A$2:$B$33,2)</f>
        <v>65326</v>
      </c>
      <c r="G30" s="9">
        <f>VLOOKUP(C30,'2019 Weekly Attendance'!$A$2:$W$33,MATCH(A30,'2019 Weekly Attendance'!$A$1:$W$1,0))</f>
        <v>60968</v>
      </c>
      <c r="H30" s="9">
        <f>(G30/F30)*100</f>
        <v>93.328843033401711</v>
      </c>
      <c r="I30" s="9">
        <f>VLOOKUP(C30,'2019 Weekly Attendance'!$A$2:$E$33,5)</f>
        <v>96.542724183326698</v>
      </c>
      <c r="J30" s="9">
        <f>H30-I30</f>
        <v>-3.2138811499249869</v>
      </c>
    </row>
    <row r="31" spans="1:10" x14ac:dyDescent="0.35">
      <c r="A31" s="23">
        <v>16</v>
      </c>
      <c r="B31" s="23">
        <v>2019</v>
      </c>
      <c r="C31" s="9" t="s">
        <v>40</v>
      </c>
      <c r="D31" s="9" t="s">
        <v>16</v>
      </c>
      <c r="F31" s="9">
        <f>VLOOKUP(C31,'2019 Weekly Attendance'!$A$2:$B$33,2)</f>
        <v>67000</v>
      </c>
      <c r="G31" s="9">
        <f>VLOOKUP(C31,'2019 Weekly Attendance'!$A$2:$W$33,MATCH(A31,'2019 Weekly Attendance'!$A$1:$W$1,0))</f>
        <v>61845</v>
      </c>
      <c r="H31" s="9">
        <f>(G31/F31)*100</f>
        <v>92.305970149253739</v>
      </c>
      <c r="I31" s="9">
        <f>VLOOKUP(C31,'2019 Weekly Attendance'!$A$2:$E$33,5)</f>
        <v>91.210074626865662</v>
      </c>
      <c r="J31" s="9">
        <f>H31-I31</f>
        <v>1.0958955223880764</v>
      </c>
    </row>
    <row r="32" spans="1:10" x14ac:dyDescent="0.35">
      <c r="A32" s="23">
        <v>16</v>
      </c>
      <c r="B32" s="23">
        <v>2019</v>
      </c>
      <c r="C32" s="9" t="s">
        <v>34</v>
      </c>
      <c r="D32" s="9" t="s">
        <v>37</v>
      </c>
      <c r="F32" s="9">
        <f>VLOOKUP(C32,'2019 Weekly Attendance'!$A$2:$B$33,2)</f>
        <v>82000</v>
      </c>
      <c r="G32" s="9">
        <f>VLOOKUP(C32,'2019 Weekly Attendance'!$A$2:$W$33,MATCH(A32,'2019 Weekly Attendance'!$A$1:$W$1,0))</f>
        <v>66083</v>
      </c>
      <c r="H32" s="9">
        <f>(G32/F32)*100</f>
        <v>80.589024390243907</v>
      </c>
      <c r="I32" s="9">
        <f>VLOOKUP(C32,'2019 Weekly Attendance'!$A$2:$E$33,5)</f>
        <v>79.863719512195118</v>
      </c>
      <c r="J32" s="9">
        <f>H32-I32</f>
        <v>0.72530487804878874</v>
      </c>
    </row>
    <row r="33" spans="1:10" x14ac:dyDescent="0.35">
      <c r="A33" s="23">
        <v>16</v>
      </c>
      <c r="B33" s="23">
        <v>2019</v>
      </c>
      <c r="C33" s="9" t="s">
        <v>15</v>
      </c>
      <c r="D33" s="9" t="s">
        <v>10</v>
      </c>
      <c r="F33" s="9">
        <f>VLOOKUP(C33,'2019 Weekly Attendance'!$A$2:$B$33,2)</f>
        <v>65890</v>
      </c>
      <c r="G33" s="9">
        <f>VLOOKUP(C33,'2019 Weekly Attendance'!$A$2:$W$33,MATCH(A33,'2019 Weekly Attendance'!$A$1:$W$1,0))</f>
        <v>49036</v>
      </c>
      <c r="H33" s="9">
        <f>(G33/F33)*100</f>
        <v>74.42100470481104</v>
      </c>
      <c r="I33" s="9">
        <f>VLOOKUP(C33,'2019 Weekly Attendance'!$A$2:$E$33,5)</f>
        <v>76.990221798235154</v>
      </c>
      <c r="J33" s="9">
        <f>H33-I33</f>
        <v>-2.5692170934241148</v>
      </c>
    </row>
    <row r="34" spans="1:10" x14ac:dyDescent="0.35">
      <c r="A34" s="23">
        <v>15</v>
      </c>
      <c r="B34" s="23">
        <v>2019</v>
      </c>
      <c r="C34" s="9" t="s">
        <v>28</v>
      </c>
      <c r="D34" s="9" t="s">
        <v>23</v>
      </c>
      <c r="F34" s="9">
        <f>VLOOKUP(C34,'2019 Weekly Attendance'!$A$2:$B$33,2)</f>
        <v>63400</v>
      </c>
      <c r="G34" s="9">
        <f>VLOOKUP(C34,'2019 Weekly Attendance'!$A$2:$W$33,MATCH(A34,'2019 Weekly Attendance'!$A$1:$W$1,0))</f>
        <v>63345</v>
      </c>
      <c r="H34" s="9">
        <f>(G34/F34)*100</f>
        <v>99.913249211356472</v>
      </c>
      <c r="I34" s="9">
        <f>VLOOKUP(C34,'2019 Weekly Attendance'!$A$2:$E$33,5)</f>
        <v>96.724369085173507</v>
      </c>
      <c r="J34" s="9">
        <f>H34-I34</f>
        <v>3.1888801261829656</v>
      </c>
    </row>
    <row r="35" spans="1:10" x14ac:dyDescent="0.35">
      <c r="A35" s="23">
        <v>15</v>
      </c>
      <c r="B35" s="23">
        <v>2019</v>
      </c>
      <c r="C35" s="9" t="s">
        <v>43</v>
      </c>
      <c r="D35" s="9" t="s">
        <v>40</v>
      </c>
      <c r="F35" s="9">
        <f>VLOOKUP(C35,'2019 Weekly Attendance'!$A$2:$B$33,2)</f>
        <v>73208</v>
      </c>
      <c r="G35" s="9">
        <f>VLOOKUP(C35,'2019 Weekly Attendance'!$A$2:$W$33,MATCH(A35,'2019 Weekly Attendance'!$A$1:$W$1,0))</f>
        <v>73053</v>
      </c>
      <c r="H35" s="9">
        <f>(G35/F35)*100</f>
        <v>99.78827450551853</v>
      </c>
      <c r="I35" s="9">
        <f>VLOOKUP(C35,'2019 Weekly Attendance'!$A$2:$E$33,5)</f>
        <v>99.828570648016608</v>
      </c>
      <c r="J35" s="9">
        <f>H35-I35</f>
        <v>-4.029614249807878E-2</v>
      </c>
    </row>
    <row r="36" spans="1:10" x14ac:dyDescent="0.35">
      <c r="A36" s="23">
        <v>15</v>
      </c>
      <c r="B36" s="23">
        <v>2019</v>
      </c>
      <c r="C36" s="9" t="s">
        <v>25</v>
      </c>
      <c r="D36" s="9" t="s">
        <v>36</v>
      </c>
      <c r="F36" s="9">
        <f>VLOOKUP(C36,'2019 Weekly Attendance'!$A$2:$B$33,2)</f>
        <v>71008</v>
      </c>
      <c r="G36" s="9">
        <f>VLOOKUP(C36,'2019 Weekly Attendance'!$A$2:$W$33,MATCH(A36,'2019 Weekly Attendance'!$A$1:$W$1,0))</f>
        <v>70545</v>
      </c>
      <c r="H36" s="9">
        <f>(G36/F36)*100</f>
        <v>99.347960793150065</v>
      </c>
      <c r="I36" s="9">
        <f>VLOOKUP(C36,'2019 Weekly Attendance'!$A$2:$E$33,5)</f>
        <v>99.464144885083371</v>
      </c>
      <c r="J36" s="9">
        <f>H36-I36</f>
        <v>-0.11618409193330592</v>
      </c>
    </row>
    <row r="37" spans="1:10" x14ac:dyDescent="0.35">
      <c r="A37" s="23">
        <v>15</v>
      </c>
      <c r="B37" s="23">
        <v>2019</v>
      </c>
      <c r="C37" s="9" t="s">
        <v>29</v>
      </c>
      <c r="D37" s="9" t="s">
        <v>42</v>
      </c>
      <c r="F37" s="9">
        <f>VLOOKUP(C37,'2019 Weekly Attendance'!$A$2:$B$33,2)</f>
        <v>71750</v>
      </c>
      <c r="G37" s="9">
        <f>VLOOKUP(C37,'2019 Weekly Attendance'!$A$2:$W$33,MATCH(A37,'2019 Weekly Attendance'!$A$1:$W$1,0))</f>
        <v>70910</v>
      </c>
      <c r="H37" s="9">
        <f>(G37/F37)*100</f>
        <v>98.829268292682926</v>
      </c>
      <c r="I37" s="9">
        <f>VLOOKUP(C37,'2019 Weekly Attendance'!$A$2:$E$33,5)</f>
        <v>97.986585365853657</v>
      </c>
      <c r="J37" s="9">
        <f>H37-I37</f>
        <v>0.84268292682926926</v>
      </c>
    </row>
    <row r="38" spans="1:10" x14ac:dyDescent="0.35">
      <c r="A38" s="23">
        <v>15</v>
      </c>
      <c r="B38" s="23">
        <v>2019</v>
      </c>
      <c r="C38" s="9" t="s">
        <v>38</v>
      </c>
      <c r="D38" s="9" t="s">
        <v>13</v>
      </c>
      <c r="F38" s="9">
        <f>VLOOKUP(C38,'2019 Weekly Attendance'!$A$2:$B$33,2)</f>
        <v>92500</v>
      </c>
      <c r="G38" s="9">
        <f>VLOOKUP(C38,'2019 Weekly Attendance'!$A$2:$W$33,MATCH(A38,'2019 Weekly Attendance'!$A$1:$W$1,0))</f>
        <v>90436</v>
      </c>
      <c r="H38" s="9">
        <f>(G38/F38)*100</f>
        <v>97.76864864864865</v>
      </c>
      <c r="I38" s="9">
        <f>VLOOKUP(C38,'2019 Weekly Attendance'!$A$2:$E$33,5)</f>
        <v>98.301621621621621</v>
      </c>
      <c r="J38" s="9">
        <f>H38-I38</f>
        <v>-0.53297297297297064</v>
      </c>
    </row>
    <row r="39" spans="1:10" x14ac:dyDescent="0.35">
      <c r="A39" s="23">
        <v>15</v>
      </c>
      <c r="B39" s="23">
        <v>2019</v>
      </c>
      <c r="C39" s="9" t="s">
        <v>41</v>
      </c>
      <c r="D39" s="9" t="s">
        <v>19</v>
      </c>
      <c r="F39" s="9">
        <f>VLOOKUP(C39,'2019 Weekly Attendance'!$A$2:$B$33,2)</f>
        <v>81441</v>
      </c>
      <c r="G39" s="9">
        <f>VLOOKUP(C39,'2019 Weekly Attendance'!$A$2:$W$33,MATCH(A39,'2019 Weekly Attendance'!$A$1:$W$1,0))</f>
        <v>78266</v>
      </c>
      <c r="H39" s="9">
        <f>(G39/F39)*100</f>
        <v>96.101472231431345</v>
      </c>
      <c r="I39" s="9">
        <f>VLOOKUP(C39,'2019 Weekly Attendance'!$A$2:$E$33,5)</f>
        <v>95.584840559423384</v>
      </c>
      <c r="J39" s="9">
        <f>H39-I39</f>
        <v>0.51663167200796067</v>
      </c>
    </row>
    <row r="40" spans="1:10" x14ac:dyDescent="0.35">
      <c r="A40" s="23">
        <v>15</v>
      </c>
      <c r="B40" s="23">
        <v>2019</v>
      </c>
      <c r="C40" s="9" t="s">
        <v>16</v>
      </c>
      <c r="D40" s="9" t="s">
        <v>27</v>
      </c>
      <c r="F40" s="9">
        <f>VLOOKUP(C40,'2019 Weekly Attendance'!$A$2:$B$33,2)</f>
        <v>75523</v>
      </c>
      <c r="G40" s="9">
        <f>VLOOKUP(C40,'2019 Weekly Attendance'!$A$2:$W$33,MATCH(A40,'2019 Weekly Attendance'!$A$1:$W$1,0))</f>
        <v>72544</v>
      </c>
      <c r="H40" s="9">
        <f>(G40/F40)*100</f>
        <v>96.055506269613232</v>
      </c>
      <c r="I40" s="9">
        <f>VLOOKUP(C40,'2019 Weekly Attendance'!$A$2:$E$33,5)</f>
        <v>95.627325450525007</v>
      </c>
      <c r="J40" s="9">
        <f>H40-I40</f>
        <v>0.42818081908822592</v>
      </c>
    </row>
    <row r="41" spans="1:10" x14ac:dyDescent="0.35">
      <c r="A41" s="23">
        <v>15</v>
      </c>
      <c r="B41" s="23">
        <v>2019</v>
      </c>
      <c r="C41" s="9" t="s">
        <v>21</v>
      </c>
      <c r="D41" s="9" t="s">
        <v>22</v>
      </c>
      <c r="F41" s="9">
        <f>VLOOKUP(C41,'2019 Weekly Attendance'!$A$2:$B$33,2)</f>
        <v>76416</v>
      </c>
      <c r="G41" s="9">
        <f>VLOOKUP(C41,'2019 Weekly Attendance'!$A$2:$W$33,MATCH(A41,'2019 Weekly Attendance'!$A$1:$W$1,0))</f>
        <v>73257</v>
      </c>
      <c r="H41" s="9">
        <f>(G41/F41)*100</f>
        <v>95.866048994974875</v>
      </c>
      <c r="I41" s="9">
        <f>VLOOKUP(C41,'2019 Weekly Attendance'!$A$2:$E$33,5)</f>
        <v>96.138734034757121</v>
      </c>
      <c r="J41" s="9">
        <f>H41-I41</f>
        <v>-0.27268503978224601</v>
      </c>
    </row>
    <row r="42" spans="1:10" x14ac:dyDescent="0.35">
      <c r="A42" s="23">
        <v>15</v>
      </c>
      <c r="B42" s="23">
        <v>2019</v>
      </c>
      <c r="C42" s="9" t="s">
        <v>39</v>
      </c>
      <c r="D42" s="9" t="s">
        <v>33</v>
      </c>
      <c r="F42" s="9">
        <f>VLOOKUP(C42,'2019 Weekly Attendance'!$A$2:$B$33,2)</f>
        <v>68400</v>
      </c>
      <c r="G42" s="9">
        <f>VLOOKUP(C42,'2019 Weekly Attendance'!$A$2:$W$33,MATCH(A42,'2019 Weekly Attendance'!$A$1:$W$1,0))</f>
        <v>64694</v>
      </c>
      <c r="H42" s="9">
        <f>(G42/F42)*100</f>
        <v>94.581871345029242</v>
      </c>
      <c r="I42" s="9">
        <f>VLOOKUP(C42,'2019 Weekly Attendance'!$A$2:$E$33,5)</f>
        <v>90.989766081871352</v>
      </c>
      <c r="J42" s="9">
        <f>H42-I42</f>
        <v>3.5921052631578902</v>
      </c>
    </row>
    <row r="43" spans="1:10" x14ac:dyDescent="0.35">
      <c r="A43" s="23">
        <v>15</v>
      </c>
      <c r="B43" s="23">
        <v>2019</v>
      </c>
      <c r="C43" s="9" t="s">
        <v>31</v>
      </c>
      <c r="D43" s="9" t="s">
        <v>10</v>
      </c>
      <c r="F43" s="9">
        <f>VLOOKUP(C43,'2019 Weekly Attendance'!$A$2:$B$33,2)</f>
        <v>69143</v>
      </c>
      <c r="G43" s="9">
        <f>VLOOKUP(C43,'2019 Weekly Attendance'!$A$2:$W$33,MATCH(A43,'2019 Weekly Attendance'!$A$1:$W$1,0))</f>
        <v>65265</v>
      </c>
      <c r="H43" s="9">
        <f>(G43/F43)*100</f>
        <v>94.391333902202675</v>
      </c>
      <c r="I43" s="9">
        <f>VLOOKUP(C43,'2019 Weekly Attendance'!$A$2:$E$33,5)</f>
        <v>93.29830930101383</v>
      </c>
      <c r="J43" s="9">
        <f>H43-I43</f>
        <v>1.0930246011888443</v>
      </c>
    </row>
    <row r="44" spans="1:10" x14ac:dyDescent="0.35">
      <c r="A44" s="23">
        <v>15</v>
      </c>
      <c r="B44" s="23">
        <v>2019</v>
      </c>
      <c r="C44" s="9" t="s">
        <v>20</v>
      </c>
      <c r="D44" s="9" t="s">
        <v>30</v>
      </c>
      <c r="F44" s="9">
        <f>VLOOKUP(C44,'2019 Weekly Attendance'!$A$2:$B$33,2)</f>
        <v>27000</v>
      </c>
      <c r="G44" s="9">
        <f>VLOOKUP(C44,'2019 Weekly Attendance'!$A$2:$W$33,MATCH(A44,'2019 Weekly Attendance'!$A$1:$W$1,0))</f>
        <v>25446</v>
      </c>
      <c r="H44" s="9">
        <f>(G44/F44)*100</f>
        <v>94.24444444444444</v>
      </c>
      <c r="I44" s="9">
        <f>VLOOKUP(C44,'2019 Weekly Attendance'!$A$2:$E$33,5)</f>
        <v>94.050264550264558</v>
      </c>
      <c r="J44" s="9">
        <f>H44-I44</f>
        <v>0.19417989417988224</v>
      </c>
    </row>
    <row r="45" spans="1:10" x14ac:dyDescent="0.35">
      <c r="A45" s="23">
        <v>15</v>
      </c>
      <c r="B45" s="23">
        <v>2019</v>
      </c>
      <c r="C45" s="9" t="s">
        <v>18</v>
      </c>
      <c r="D45" s="9" t="s">
        <v>9</v>
      </c>
      <c r="F45" s="9">
        <f>VLOOKUP(C45,'2019 Weekly Attendance'!$A$2:$B$33,2)</f>
        <v>56603</v>
      </c>
      <c r="G45" s="9">
        <f>VLOOKUP(C45,'2019 Weekly Attendance'!$A$2:$W$33,MATCH(A45,'2019 Weekly Attendance'!$A$1:$W$1,0))</f>
        <v>52788</v>
      </c>
      <c r="H45" s="9">
        <f>(G45/F45)*100</f>
        <v>93.260074554352244</v>
      </c>
      <c r="I45" s="9">
        <f>VLOOKUP(C45,'2019 Weekly Attendance'!$A$2:$E$33,5)</f>
        <v>92.839097372425996</v>
      </c>
      <c r="J45" s="9">
        <f>H45-I45</f>
        <v>0.42097718192624711</v>
      </c>
    </row>
    <row r="46" spans="1:10" x14ac:dyDescent="0.35">
      <c r="A46" s="23">
        <v>15</v>
      </c>
      <c r="B46" s="23">
        <v>2019</v>
      </c>
      <c r="C46" s="9" t="s">
        <v>37</v>
      </c>
      <c r="D46" s="9" t="s">
        <v>35</v>
      </c>
      <c r="F46" s="9">
        <f>VLOOKUP(C46,'2019 Weekly Attendance'!$A$2:$B$33,2)</f>
        <v>82500</v>
      </c>
      <c r="G46" s="9">
        <f>VLOOKUP(C46,'2019 Weekly Attendance'!$A$2:$W$33,MATCH(A46,'2019 Weekly Attendance'!$A$1:$W$1,0))</f>
        <v>72894</v>
      </c>
      <c r="H46" s="9">
        <f>(G46/F46)*100</f>
        <v>88.356363636363639</v>
      </c>
      <c r="I46" s="9">
        <f>VLOOKUP(C46,'2019 Weekly Attendance'!$A$2:$E$33,5)</f>
        <v>90.50242424242424</v>
      </c>
      <c r="J46" s="9">
        <f>H46-I46</f>
        <v>-2.1460606060606011</v>
      </c>
    </row>
    <row r="47" spans="1:10" x14ac:dyDescent="0.35">
      <c r="A47" s="23">
        <v>15</v>
      </c>
      <c r="B47" s="23">
        <v>2019</v>
      </c>
      <c r="C47" s="9" t="s">
        <v>14</v>
      </c>
      <c r="D47" s="9" t="s">
        <v>26</v>
      </c>
      <c r="F47" s="9">
        <f>VLOOKUP(C47,'2019 Weekly Attendance'!$A$2:$B$33,2)</f>
        <v>65515</v>
      </c>
      <c r="G47" s="9">
        <f>VLOOKUP(C47,'2019 Weekly Attendance'!$A$2:$W$33,MATCH(A47,'2019 Weekly Attendance'!$A$1:$W$1,0))</f>
        <v>57066</v>
      </c>
      <c r="H47" s="9">
        <f>(G47/F47)*100</f>
        <v>87.103716706097842</v>
      </c>
      <c r="I47" s="9">
        <f>VLOOKUP(C47,'2019 Weekly Attendance'!$A$2:$E$33,5)</f>
        <v>72.012516217660078</v>
      </c>
      <c r="J47" s="9">
        <f>H47-I47</f>
        <v>15.091200488437764</v>
      </c>
    </row>
    <row r="48" spans="1:10" x14ac:dyDescent="0.35">
      <c r="A48" s="23">
        <v>15</v>
      </c>
      <c r="B48" s="23">
        <v>2019</v>
      </c>
      <c r="C48" s="9" t="s">
        <v>32</v>
      </c>
      <c r="D48" s="9" t="s">
        <v>15</v>
      </c>
      <c r="F48" s="9">
        <f>VLOOKUP(C48,'2019 Weekly Attendance'!$A$2:$B$33,2)</f>
        <v>65000</v>
      </c>
      <c r="G48" s="9">
        <f>VLOOKUP(C48,'2019 Weekly Attendance'!$A$2:$W$33,MATCH(A48,'2019 Weekly Attendance'!$A$1:$W$1,0))</f>
        <v>56515</v>
      </c>
      <c r="H48" s="9">
        <f>(G48/F48)*100</f>
        <v>86.946153846153848</v>
      </c>
      <c r="I48" s="9">
        <f>VLOOKUP(C48,'2019 Weekly Attendance'!$A$2:$E$33,5)</f>
        <v>94.372500000000002</v>
      </c>
      <c r="J48" s="9">
        <f>H48-I48</f>
        <v>-7.4263461538461542</v>
      </c>
    </row>
    <row r="49" spans="1:10" x14ac:dyDescent="0.35">
      <c r="A49" s="23">
        <v>15</v>
      </c>
      <c r="B49" s="23">
        <v>2019</v>
      </c>
      <c r="C49" s="9" t="s">
        <v>34</v>
      </c>
      <c r="D49" s="9" t="s">
        <v>24</v>
      </c>
      <c r="F49" s="9">
        <f>VLOOKUP(C49,'2019 Weekly Attendance'!$A$2:$B$33,2)</f>
        <v>82000</v>
      </c>
      <c r="G49" s="9">
        <f>VLOOKUP(C49,'2019 Weekly Attendance'!$A$2:$W$33,MATCH(A49,'2019 Weekly Attendance'!$A$1:$W$1,0))</f>
        <v>63246</v>
      </c>
      <c r="H49" s="9">
        <f>(G49/F49)*100</f>
        <v>77.129268292682923</v>
      </c>
      <c r="I49" s="9">
        <f>VLOOKUP(C49,'2019 Weekly Attendance'!$A$2:$E$33,5)</f>
        <v>79.863719512195118</v>
      </c>
      <c r="J49" s="9">
        <f>H49-I49</f>
        <v>-2.7344512195121951</v>
      </c>
    </row>
    <row r="50" spans="1:10" x14ac:dyDescent="0.35">
      <c r="A50" s="23">
        <v>14</v>
      </c>
      <c r="B50" s="23">
        <v>2019</v>
      </c>
      <c r="C50" s="9" t="s">
        <v>28</v>
      </c>
      <c r="D50" s="9" t="s">
        <v>39</v>
      </c>
      <c r="F50" s="9">
        <f>VLOOKUP(C50,'2019 Weekly Attendance'!$A$2:$B$33,2)</f>
        <v>63400</v>
      </c>
      <c r="G50" s="9">
        <f>VLOOKUP(C50,'2019 Weekly Attendance'!$A$2:$W$33,MATCH(A50,'2019 Weekly Attendance'!$A$1:$W$1,0))</f>
        <v>63880</v>
      </c>
      <c r="H50" s="9">
        <f>(G50/F50)*100</f>
        <v>100.75709779179812</v>
      </c>
      <c r="I50" s="9">
        <f>VLOOKUP(C50,'2019 Weekly Attendance'!$A$2:$E$33,5)</f>
        <v>96.724369085173507</v>
      </c>
      <c r="J50" s="9">
        <f>H50-I50</f>
        <v>4.03272870662461</v>
      </c>
    </row>
    <row r="51" spans="1:10" x14ac:dyDescent="0.35">
      <c r="A51" s="23">
        <v>14</v>
      </c>
      <c r="B51" s="23">
        <v>2019</v>
      </c>
      <c r="C51" s="9" t="s">
        <v>24</v>
      </c>
      <c r="D51" s="9" t="s">
        <v>37</v>
      </c>
      <c r="F51" s="9">
        <f>VLOOKUP(C51,'2019 Weekly Attendance'!$A$2:$B$33,2)</f>
        <v>69596</v>
      </c>
      <c r="G51" s="9">
        <f>VLOOKUP(C51,'2019 Weekly Attendance'!$A$2:$W$33,MATCH(A51,'2019 Weekly Attendance'!$A$1:$W$1,0))</f>
        <v>69796</v>
      </c>
      <c r="H51" s="9">
        <f>(G51/F51)*100</f>
        <v>100.2873728375194</v>
      </c>
      <c r="I51" s="9">
        <f>VLOOKUP(C51,'2019 Weekly Attendance'!$A$2:$E$33,5)</f>
        <v>100.26941203517443</v>
      </c>
      <c r="J51" s="9">
        <f>H51-I51</f>
        <v>1.7960802344973104E-2</v>
      </c>
    </row>
    <row r="52" spans="1:10" x14ac:dyDescent="0.35">
      <c r="A52" s="23">
        <v>14</v>
      </c>
      <c r="B52" s="23">
        <v>2019</v>
      </c>
      <c r="C52" s="9" t="s">
        <v>30</v>
      </c>
      <c r="D52" s="9" t="s">
        <v>32</v>
      </c>
      <c r="F52" s="9">
        <f>VLOOKUP(C52,'2019 Weekly Attendance'!$A$2:$B$33,2)</f>
        <v>66655</v>
      </c>
      <c r="G52" s="9">
        <f>VLOOKUP(C52,'2019 Weekly Attendance'!$A$2:$W$33,MATCH(A52,'2019 Weekly Attendance'!$A$1:$W$1,0))</f>
        <v>66776</v>
      </c>
      <c r="H52" s="9">
        <f>(G52/F52)*100</f>
        <v>100.18153176805941</v>
      </c>
      <c r="I52" s="9">
        <f>VLOOKUP(C52,'2019 Weekly Attendance'!$A$2:$E$33,5)</f>
        <v>100.29142599954992</v>
      </c>
      <c r="J52" s="9">
        <f>H52-I52</f>
        <v>-0.10989423149050026</v>
      </c>
    </row>
    <row r="53" spans="1:10" x14ac:dyDescent="0.35">
      <c r="A53" s="23">
        <v>14</v>
      </c>
      <c r="B53" s="23">
        <v>2019</v>
      </c>
      <c r="C53" s="9" t="s">
        <v>43</v>
      </c>
      <c r="D53" s="9" t="s">
        <v>29</v>
      </c>
      <c r="F53" s="9">
        <f>VLOOKUP(C53,'2019 Weekly Attendance'!$A$2:$B$33,2)</f>
        <v>73208</v>
      </c>
      <c r="G53" s="9">
        <f>VLOOKUP(C53,'2019 Weekly Attendance'!$A$2:$W$33,MATCH(A53,'2019 Weekly Attendance'!$A$1:$W$1,0))</f>
        <v>73038</v>
      </c>
      <c r="H53" s="9">
        <f>(G53/F53)*100</f>
        <v>99.767784941536448</v>
      </c>
      <c r="I53" s="9">
        <f>VLOOKUP(C53,'2019 Weekly Attendance'!$A$2:$E$33,5)</f>
        <v>99.828570648016608</v>
      </c>
      <c r="J53" s="9">
        <f>H53-I53</f>
        <v>-6.0785706480160684E-2</v>
      </c>
    </row>
    <row r="54" spans="1:10" x14ac:dyDescent="0.35">
      <c r="A54" s="23">
        <v>14</v>
      </c>
      <c r="B54" s="23">
        <v>2019</v>
      </c>
      <c r="C54" s="9" t="s">
        <v>19</v>
      </c>
      <c r="D54" s="9" t="s">
        <v>38</v>
      </c>
      <c r="F54" s="9">
        <f>VLOOKUP(C54,'2019 Weekly Attendance'!$A$2:$B$33,2)</f>
        <v>61500</v>
      </c>
      <c r="G54" s="9">
        <f>VLOOKUP(C54,'2019 Weekly Attendance'!$A$2:$W$33,MATCH(A54,'2019 Weekly Attendance'!$A$1:$W$1,0))</f>
        <v>61276</v>
      </c>
      <c r="H54" s="9">
        <f>(G54/F54)*100</f>
        <v>99.635772357723567</v>
      </c>
      <c r="I54" s="9">
        <f>VLOOKUP(C54,'2019 Weekly Attendance'!$A$2:$E$33,5)</f>
        <v>100.67723577235772</v>
      </c>
      <c r="J54" s="9">
        <f>H54-I54</f>
        <v>-1.0414634146341513</v>
      </c>
    </row>
    <row r="55" spans="1:10" x14ac:dyDescent="0.35">
      <c r="A55" s="23">
        <v>14</v>
      </c>
      <c r="B55" s="23">
        <v>2019</v>
      </c>
      <c r="C55" s="9" t="s">
        <v>10</v>
      </c>
      <c r="D55" s="9" t="s">
        <v>22</v>
      </c>
      <c r="F55" s="9">
        <f>VLOOKUP(C55,'2019 Weekly Attendance'!$A$2:$B$33,2)</f>
        <v>72220</v>
      </c>
      <c r="G55" s="9">
        <f>VLOOKUP(C55,'2019 Weekly Attendance'!$A$2:$W$33,MATCH(A55,'2019 Weekly Attendance'!$A$1:$W$1,0))</f>
        <v>71769</v>
      </c>
      <c r="H55" s="9">
        <f>(G55/F55)*100</f>
        <v>99.375519246746052</v>
      </c>
      <c r="I55" s="9">
        <f>VLOOKUP(C55,'2019 Weekly Attendance'!$A$2:$E$33,5)</f>
        <v>99.408924120742185</v>
      </c>
      <c r="J55" s="9">
        <f>H55-I55</f>
        <v>-3.3404873996133233E-2</v>
      </c>
    </row>
    <row r="56" spans="1:10" x14ac:dyDescent="0.35">
      <c r="A56" s="23">
        <v>14</v>
      </c>
      <c r="B56" s="23">
        <v>2019</v>
      </c>
      <c r="C56" s="9" t="s">
        <v>23</v>
      </c>
      <c r="D56" s="9" t="s">
        <v>14</v>
      </c>
      <c r="F56" s="9">
        <f>VLOOKUP(C56,'2019 Weekly Attendance'!$A$2:$B$33,2)</f>
        <v>67895</v>
      </c>
      <c r="G56" s="9">
        <f>VLOOKUP(C56,'2019 Weekly Attendance'!$A$2:$W$33,MATCH(A56,'2019 Weekly Attendance'!$A$1:$W$1,0))</f>
        <v>67431</v>
      </c>
      <c r="H56" s="9">
        <f>(G56/F56)*100</f>
        <v>99.316591796155834</v>
      </c>
      <c r="I56" s="9">
        <f>VLOOKUP(C56,'2019 Weekly Attendance'!$A$2:$E$33,5)</f>
        <v>99.316591796155834</v>
      </c>
      <c r="J56" s="9">
        <f>H56-I56</f>
        <v>0</v>
      </c>
    </row>
    <row r="57" spans="1:10" x14ac:dyDescent="0.35">
      <c r="A57" s="23">
        <v>14</v>
      </c>
      <c r="B57" s="23">
        <v>2019</v>
      </c>
      <c r="C57" s="9" t="s">
        <v>26</v>
      </c>
      <c r="D57" s="9" t="s">
        <v>21</v>
      </c>
      <c r="F57" s="9">
        <f>VLOOKUP(C57,'2019 Weekly Attendance'!$A$2:$B$33,2)</f>
        <v>66829</v>
      </c>
      <c r="G57" s="9">
        <f>VLOOKUP(C57,'2019 Weekly Attendance'!$A$2:$W$33,MATCH(A57,'2019 Weekly Attendance'!$A$1:$W$1,0))</f>
        <v>65878</v>
      </c>
      <c r="H57" s="9">
        <f>(G57/F57)*100</f>
        <v>98.576965090005828</v>
      </c>
      <c r="I57" s="9">
        <f>VLOOKUP(C57,'2019 Weekly Attendance'!$A$2:$E$33,5)</f>
        <v>98.576965090005828</v>
      </c>
      <c r="J57" s="9">
        <f>H57-I57</f>
        <v>0</v>
      </c>
    </row>
    <row r="58" spans="1:10" x14ac:dyDescent="0.35">
      <c r="A58" s="23">
        <v>14</v>
      </c>
      <c r="B58" s="23">
        <v>2019</v>
      </c>
      <c r="C58" s="9" t="s">
        <v>42</v>
      </c>
      <c r="D58" s="9" t="s">
        <v>16</v>
      </c>
      <c r="F58" s="9">
        <f>VLOOKUP(C58,'2019 Weekly Attendance'!$A$2:$B$33,2)</f>
        <v>73000</v>
      </c>
      <c r="G58" s="9">
        <f>VLOOKUP(C58,'2019 Weekly Attendance'!$A$2:$W$33,MATCH(A58,'2019 Weekly Attendance'!$A$1:$W$1,0))</f>
        <v>70592</v>
      </c>
      <c r="H58" s="9">
        <f>(G58/F58)*100</f>
        <v>96.701369863013696</v>
      </c>
      <c r="I58" s="9">
        <f>VLOOKUP(C58,'2019 Weekly Attendance'!$A$2:$E$33,5)</f>
        <v>98.084075342465752</v>
      </c>
      <c r="J58" s="9">
        <f>H58-I58</f>
        <v>-1.3827054794520564</v>
      </c>
    </row>
    <row r="59" spans="1:10" x14ac:dyDescent="0.35">
      <c r="A59" s="23">
        <v>14</v>
      </c>
      <c r="B59" s="23">
        <v>2019</v>
      </c>
      <c r="C59" s="9" t="s">
        <v>33</v>
      </c>
      <c r="D59" s="9" t="s">
        <v>25</v>
      </c>
      <c r="F59" s="9">
        <f>VLOOKUP(C59,'2019 Weekly Attendance'!$A$2:$B$33,2)</f>
        <v>71608</v>
      </c>
      <c r="G59" s="9">
        <f>VLOOKUP(C59,'2019 Weekly Attendance'!$A$2:$W$33,MATCH(A59,'2019 Weekly Attendance'!$A$1:$W$1,0))</f>
        <v>69134</v>
      </c>
      <c r="H59" s="9">
        <f>(G59/F59)*100</f>
        <v>96.545078762149487</v>
      </c>
      <c r="I59" s="9">
        <f>VLOOKUP(C59,'2019 Weekly Attendance'!$A$2:$E$33,5)</f>
        <v>96.133288180091611</v>
      </c>
      <c r="J59" s="9">
        <f>H59-I59</f>
        <v>0.41179058205787555</v>
      </c>
    </row>
    <row r="60" spans="1:10" x14ac:dyDescent="0.35">
      <c r="A60" s="23">
        <v>14</v>
      </c>
      <c r="B60" s="23">
        <v>2019</v>
      </c>
      <c r="C60" s="9" t="s">
        <v>36</v>
      </c>
      <c r="D60" s="9" t="s">
        <v>35</v>
      </c>
      <c r="F60" s="9">
        <f>VLOOKUP(C60,'2019 Weekly Attendance'!$A$2:$B$33,2)</f>
        <v>82500</v>
      </c>
      <c r="G60" s="9">
        <f>VLOOKUP(C60,'2019 Weekly Attendance'!$A$2:$W$33,MATCH(A60,'2019 Weekly Attendance'!$A$1:$W$1,0))</f>
        <v>78523</v>
      </c>
      <c r="H60" s="9">
        <f>(G60/F60)*100</f>
        <v>95.179393939393947</v>
      </c>
      <c r="I60" s="9">
        <f>VLOOKUP(C60,'2019 Weekly Attendance'!$A$2:$E$33,5)</f>
        <v>95.179393939393947</v>
      </c>
      <c r="J60" s="9">
        <f>H60-I60</f>
        <v>0</v>
      </c>
    </row>
    <row r="61" spans="1:10" x14ac:dyDescent="0.35">
      <c r="A61" s="23">
        <v>14</v>
      </c>
      <c r="B61" s="23">
        <v>2019</v>
      </c>
      <c r="C61" s="9" t="s">
        <v>41</v>
      </c>
      <c r="D61" s="9" t="s">
        <v>34</v>
      </c>
      <c r="F61" s="9">
        <f>VLOOKUP(C61,'2019 Weekly Attendance'!$A$2:$B$33,2)</f>
        <v>81441</v>
      </c>
      <c r="G61" s="9">
        <f>VLOOKUP(C61,'2019 Weekly Attendance'!$A$2:$W$33,MATCH(A61,'2019 Weekly Attendance'!$A$1:$W$1,0))</f>
        <v>77296</v>
      </c>
      <c r="H61" s="9">
        <f>(G61/F61)*100</f>
        <v>94.910425952530048</v>
      </c>
      <c r="I61" s="9">
        <f>VLOOKUP(C61,'2019 Weekly Attendance'!$A$2:$E$33,5)</f>
        <v>95.584840559423384</v>
      </c>
      <c r="J61" s="9">
        <f>H61-I61</f>
        <v>-0.6744146068933361</v>
      </c>
    </row>
    <row r="62" spans="1:10" x14ac:dyDescent="0.35">
      <c r="A62" s="23">
        <v>14</v>
      </c>
      <c r="B62" s="23">
        <v>2019</v>
      </c>
      <c r="C62" s="9" t="s">
        <v>18</v>
      </c>
      <c r="D62" s="9" t="s">
        <v>31</v>
      </c>
      <c r="F62" s="9">
        <f>VLOOKUP(C62,'2019 Weekly Attendance'!$A$2:$B$33,2)</f>
        <v>56603</v>
      </c>
      <c r="G62" s="9">
        <f>VLOOKUP(C62,'2019 Weekly Attendance'!$A$2:$W$33,MATCH(A62,'2019 Weekly Attendance'!$A$1:$W$1,0))</f>
        <v>52760</v>
      </c>
      <c r="H62" s="9">
        <f>(G62/F62)*100</f>
        <v>93.210607211631896</v>
      </c>
      <c r="I62" s="9">
        <f>VLOOKUP(C62,'2019 Weekly Attendance'!$A$2:$E$33,5)</f>
        <v>92.839097372425996</v>
      </c>
      <c r="J62" s="9">
        <f>H62-I62</f>
        <v>0.37150983920589908</v>
      </c>
    </row>
    <row r="63" spans="1:10" x14ac:dyDescent="0.35">
      <c r="A63" s="23">
        <v>14</v>
      </c>
      <c r="B63" s="23">
        <v>2019</v>
      </c>
      <c r="C63" s="9" t="s">
        <v>13</v>
      </c>
      <c r="D63" s="9" t="s">
        <v>27</v>
      </c>
      <c r="F63" s="9">
        <f>VLOOKUP(C63,'2019 Weekly Attendance'!$A$2:$B$33,2)</f>
        <v>77500</v>
      </c>
      <c r="G63" s="9">
        <f>VLOOKUP(C63,'2019 Weekly Attendance'!$A$2:$W$33,MATCH(A63,'2019 Weekly Attendance'!$A$1:$W$1,0))</f>
        <v>71501</v>
      </c>
      <c r="H63" s="9">
        <f>(G63/F63)*100</f>
        <v>92.259354838709669</v>
      </c>
      <c r="I63" s="9">
        <f>VLOOKUP(C63,'2019 Weekly Attendance'!$A$2:$E$33,5)</f>
        <v>91.908755760368663</v>
      </c>
      <c r="J63" s="9">
        <f>H63-I63</f>
        <v>0.35059907834100557</v>
      </c>
    </row>
    <row r="64" spans="1:10" x14ac:dyDescent="0.35">
      <c r="A64" s="23">
        <v>14</v>
      </c>
      <c r="B64" s="23">
        <v>2019</v>
      </c>
      <c r="C64" s="9" t="s">
        <v>9</v>
      </c>
      <c r="D64" s="9" t="s">
        <v>20</v>
      </c>
      <c r="F64" s="9">
        <f>VLOOKUP(C64,'2019 Weekly Attendance'!$A$2:$B$33,2)</f>
        <v>69132</v>
      </c>
      <c r="G64" s="9">
        <f>VLOOKUP(C64,'2019 Weekly Attendance'!$A$2:$W$33,MATCH(A64,'2019 Weekly Attendance'!$A$1:$W$1,0))</f>
        <v>57866</v>
      </c>
      <c r="H64" s="9">
        <f>(G64/F64)*100</f>
        <v>83.703639414453505</v>
      </c>
      <c r="I64" s="9">
        <f>VLOOKUP(C64,'2019 Weekly Attendance'!$A$2:$E$33,5)</f>
        <v>86.772923020970239</v>
      </c>
      <c r="J64" s="9">
        <f>H64-I64</f>
        <v>-3.0692836065167342</v>
      </c>
    </row>
    <row r="65" spans="1:10" x14ac:dyDescent="0.35">
      <c r="A65" s="23">
        <v>14</v>
      </c>
      <c r="B65" s="23">
        <v>2019</v>
      </c>
      <c r="C65" s="9" t="s">
        <v>15</v>
      </c>
      <c r="D65" s="9" t="s">
        <v>40</v>
      </c>
      <c r="F65" s="9">
        <f>VLOOKUP(C65,'2019 Weekly Attendance'!$A$2:$B$33,2)</f>
        <v>65890</v>
      </c>
      <c r="G65" s="9">
        <f>VLOOKUP(C65,'2019 Weekly Attendance'!$A$2:$W$33,MATCH(A65,'2019 Weekly Attendance'!$A$1:$W$1,0))</f>
        <v>50232</v>
      </c>
      <c r="H65" s="9">
        <f>(G65/F65)*100</f>
        <v>76.236151161025958</v>
      </c>
      <c r="I65" s="9">
        <f>VLOOKUP(C65,'2019 Weekly Attendance'!$A$2:$E$33,5)</f>
        <v>76.990221798235154</v>
      </c>
      <c r="J65" s="9">
        <f>H65-I65</f>
        <v>-0.75407063720919609</v>
      </c>
    </row>
    <row r="66" spans="1:10" x14ac:dyDescent="0.35">
      <c r="A66" s="23">
        <v>13</v>
      </c>
      <c r="B66" s="23">
        <v>2019</v>
      </c>
      <c r="C66" s="9" t="s">
        <v>32</v>
      </c>
      <c r="D66" s="9" t="s">
        <v>19</v>
      </c>
      <c r="F66" s="9">
        <f>VLOOKUP(C66,'2019 Weekly Attendance'!$A$2:$B$33,2)</f>
        <v>65000</v>
      </c>
      <c r="G66" s="9">
        <f>VLOOKUP(C66,'2019 Weekly Attendance'!$A$2:$W$33,MATCH(A66,'2019 Weekly Attendance'!$A$1:$W$1,0))</f>
        <v>65412</v>
      </c>
      <c r="H66" s="9">
        <f>(G66/F66)*100</f>
        <v>100.63384615384616</v>
      </c>
      <c r="I66" s="9">
        <f>VLOOKUP(C66,'2019 Weekly Attendance'!$A$2:$E$33,5)</f>
        <v>94.372500000000002</v>
      </c>
      <c r="J66" s="9">
        <f>H66-I66</f>
        <v>6.2613461538461621</v>
      </c>
    </row>
    <row r="67" spans="1:10" x14ac:dyDescent="0.35">
      <c r="A67" s="23">
        <v>13</v>
      </c>
      <c r="B67" s="23">
        <v>2019</v>
      </c>
      <c r="C67" s="9" t="s">
        <v>35</v>
      </c>
      <c r="D67" s="9" t="s">
        <v>24</v>
      </c>
      <c r="F67" s="9">
        <f>VLOOKUP(C67,'2019 Weekly Attendance'!$A$2:$B$33,2)</f>
        <v>65326</v>
      </c>
      <c r="G67" s="9">
        <f>VLOOKUP(C67,'2019 Weekly Attendance'!$A$2:$W$33,MATCH(A67,'2019 Weekly Attendance'!$A$1:$W$1,0))</f>
        <v>65545</v>
      </c>
      <c r="H67" s="9">
        <f>(G67/F67)*100</f>
        <v>100.33524171080428</v>
      </c>
      <c r="I67" s="9">
        <f>VLOOKUP(C67,'2019 Weekly Attendance'!$A$2:$E$33,5)</f>
        <v>96.542724183326698</v>
      </c>
      <c r="J67" s="9">
        <f>H67-I67</f>
        <v>3.7925175274775853</v>
      </c>
    </row>
    <row r="68" spans="1:10" x14ac:dyDescent="0.35">
      <c r="A68" s="23">
        <v>13</v>
      </c>
      <c r="B68" s="23">
        <v>2019</v>
      </c>
      <c r="C68" s="9" t="s">
        <v>27</v>
      </c>
      <c r="D68" s="9" t="s">
        <v>30</v>
      </c>
      <c r="F68" s="9">
        <f>VLOOKUP(C68,'2019 Weekly Attendance'!$A$2:$B$33,2)</f>
        <v>69000</v>
      </c>
      <c r="G68" s="9">
        <f>VLOOKUP(C68,'2019 Weekly Attendance'!$A$2:$W$33,MATCH(A68,'2019 Weekly Attendance'!$A$1:$W$1,0))</f>
        <v>69080</v>
      </c>
      <c r="H68" s="9">
        <f>(G68/F68)*100</f>
        <v>100.1159420289855</v>
      </c>
      <c r="I68" s="9">
        <f>VLOOKUP(C68,'2019 Weekly Attendance'!$A$2:$E$33,5)</f>
        <v>99.986775362318838</v>
      </c>
      <c r="J68" s="9">
        <f>H68-I68</f>
        <v>0.12916666666666288</v>
      </c>
    </row>
    <row r="69" spans="1:10" x14ac:dyDescent="0.35">
      <c r="A69" s="23">
        <v>13</v>
      </c>
      <c r="B69" s="23">
        <v>2019</v>
      </c>
      <c r="C69" s="9" t="s">
        <v>25</v>
      </c>
      <c r="D69" s="9" t="s">
        <v>29</v>
      </c>
      <c r="F69" s="9">
        <f>VLOOKUP(C69,'2019 Weekly Attendance'!$A$2:$B$33,2)</f>
        <v>71008</v>
      </c>
      <c r="G69" s="9">
        <f>VLOOKUP(C69,'2019 Weekly Attendance'!$A$2:$W$33,MATCH(A69,'2019 Weekly Attendance'!$A$1:$W$1,0))</f>
        <v>71029</v>
      </c>
      <c r="H69" s="9">
        <f>(G69/F69)*100</f>
        <v>100.02957413249212</v>
      </c>
      <c r="I69" s="9">
        <f>VLOOKUP(C69,'2019 Weekly Attendance'!$A$2:$E$33,5)</f>
        <v>99.464144885083371</v>
      </c>
      <c r="J69" s="9">
        <f>H69-I69</f>
        <v>0.56542924740874412</v>
      </c>
    </row>
    <row r="70" spans="1:10" x14ac:dyDescent="0.35">
      <c r="A70" s="23">
        <v>13</v>
      </c>
      <c r="B70" s="23">
        <v>2019</v>
      </c>
      <c r="C70" s="9" t="s">
        <v>10</v>
      </c>
      <c r="D70" s="9" t="s">
        <v>26</v>
      </c>
      <c r="F70" s="9">
        <f>VLOOKUP(C70,'2019 Weekly Attendance'!$A$2:$B$33,2)</f>
        <v>72220</v>
      </c>
      <c r="G70" s="9">
        <f>VLOOKUP(C70,'2019 Weekly Attendance'!$A$2:$W$33,MATCH(A70,'2019 Weekly Attendance'!$A$1:$W$1,0))</f>
        <v>72025</v>
      </c>
      <c r="H70" s="9">
        <f>(G70/F70)*100</f>
        <v>99.729991692052067</v>
      </c>
      <c r="I70" s="9">
        <f>VLOOKUP(C70,'2019 Weekly Attendance'!$A$2:$E$33,5)</f>
        <v>99.408924120742185</v>
      </c>
      <c r="J70" s="9">
        <f>H70-I70</f>
        <v>0.32106757130988228</v>
      </c>
    </row>
    <row r="71" spans="1:10" x14ac:dyDescent="0.35">
      <c r="A71" s="23">
        <v>13</v>
      </c>
      <c r="B71" s="23">
        <v>2019</v>
      </c>
      <c r="C71" s="9" t="s">
        <v>42</v>
      </c>
      <c r="D71" s="9" t="s">
        <v>43</v>
      </c>
      <c r="F71" s="9">
        <f>VLOOKUP(C71,'2019 Weekly Attendance'!$A$2:$B$33,2)</f>
        <v>73000</v>
      </c>
      <c r="G71" s="9">
        <f>VLOOKUP(C71,'2019 Weekly Attendance'!$A$2:$W$33,MATCH(A71,'2019 Weekly Attendance'!$A$1:$W$1,0))</f>
        <v>71993</v>
      </c>
      <c r="H71" s="9">
        <f>(G71/F71)*100</f>
        <v>98.620547945205487</v>
      </c>
      <c r="I71" s="9">
        <f>VLOOKUP(C71,'2019 Weekly Attendance'!$A$2:$E$33,5)</f>
        <v>98.084075342465752</v>
      </c>
      <c r="J71" s="9">
        <f>H71-I71</f>
        <v>0.53647260273973529</v>
      </c>
    </row>
    <row r="72" spans="1:10" x14ac:dyDescent="0.35">
      <c r="A72" s="23">
        <v>13</v>
      </c>
      <c r="B72" s="23">
        <v>2019</v>
      </c>
      <c r="C72" s="9" t="s">
        <v>22</v>
      </c>
      <c r="D72" s="9" t="s">
        <v>20</v>
      </c>
      <c r="F72" s="9">
        <f>VLOOKUP(C72,'2019 Weekly Attendance'!$A$2:$B$33,2)</f>
        <v>76125</v>
      </c>
      <c r="G72" s="9">
        <f>VLOOKUP(C72,'2019 Weekly Attendance'!$A$2:$W$33,MATCH(A72,'2019 Weekly Attendance'!$A$1:$W$1,0))</f>
        <v>74638</v>
      </c>
      <c r="H72" s="9">
        <f>(G72/F72)*100</f>
        <v>98.04663382594417</v>
      </c>
      <c r="I72" s="9">
        <f>VLOOKUP(C72,'2019 Weekly Attendance'!$A$2:$E$33,5)</f>
        <v>99.753201970443357</v>
      </c>
      <c r="J72" s="9">
        <f>H72-I72</f>
        <v>-1.7065681444991867</v>
      </c>
    </row>
    <row r="73" spans="1:10" x14ac:dyDescent="0.35">
      <c r="A73" s="23">
        <v>13</v>
      </c>
      <c r="B73" s="23">
        <v>2019</v>
      </c>
      <c r="C73" s="9" t="s">
        <v>38</v>
      </c>
      <c r="D73" s="9" t="s">
        <v>33</v>
      </c>
      <c r="F73" s="9">
        <f>VLOOKUP(C73,'2019 Weekly Attendance'!$A$2:$B$33,2)</f>
        <v>92500</v>
      </c>
      <c r="G73" s="9">
        <f>VLOOKUP(C73,'2019 Weekly Attendance'!$A$2:$W$33,MATCH(A73,'2019 Weekly Attendance'!$A$1:$W$1,0))</f>
        <v>90445</v>
      </c>
      <c r="H73" s="9">
        <f>(G73/F73)*100</f>
        <v>97.778378378378378</v>
      </c>
      <c r="I73" s="9">
        <f>VLOOKUP(C73,'2019 Weekly Attendance'!$A$2:$E$33,5)</f>
        <v>98.301621621621621</v>
      </c>
      <c r="J73" s="9">
        <f>H73-I73</f>
        <v>-0.52324324324324323</v>
      </c>
    </row>
    <row r="74" spans="1:10" x14ac:dyDescent="0.35">
      <c r="A74" s="23">
        <v>13</v>
      </c>
      <c r="B74" s="23">
        <v>2019</v>
      </c>
      <c r="C74" s="9" t="s">
        <v>21</v>
      </c>
      <c r="D74" s="9" t="s">
        <v>18</v>
      </c>
      <c r="F74" s="9">
        <f>VLOOKUP(C74,'2019 Weekly Attendance'!$A$2:$B$33,2)</f>
        <v>76416</v>
      </c>
      <c r="G74" s="9">
        <f>VLOOKUP(C74,'2019 Weekly Attendance'!$A$2:$W$33,MATCH(A74,'2019 Weekly Attendance'!$A$1:$W$1,0))</f>
        <v>73548</v>
      </c>
      <c r="H74" s="9">
        <f>(G74/F74)*100</f>
        <v>96.246859296482413</v>
      </c>
      <c r="I74" s="9">
        <f>VLOOKUP(C74,'2019 Weekly Attendance'!$A$2:$E$33,5)</f>
        <v>96.138734034757121</v>
      </c>
      <c r="J74" s="9">
        <f>H74-I74</f>
        <v>0.10812526172529147</v>
      </c>
    </row>
    <row r="75" spans="1:10" x14ac:dyDescent="0.35">
      <c r="A75" s="23">
        <v>13</v>
      </c>
      <c r="B75" s="23">
        <v>2019</v>
      </c>
      <c r="C75" s="9" t="s">
        <v>28</v>
      </c>
      <c r="D75" s="9" t="s">
        <v>13</v>
      </c>
      <c r="F75" s="9">
        <f>VLOOKUP(C75,'2019 Weekly Attendance'!$A$2:$B$33,2)</f>
        <v>63400</v>
      </c>
      <c r="G75" s="9">
        <f>VLOOKUP(C75,'2019 Weekly Attendance'!$A$2:$W$33,MATCH(A75,'2019 Weekly Attendance'!$A$1:$W$1,0))</f>
        <v>60944</v>
      </c>
      <c r="H75" s="9">
        <f>(G75/F75)*100</f>
        <v>96.126182965299691</v>
      </c>
      <c r="I75" s="9">
        <f>VLOOKUP(C75,'2019 Weekly Attendance'!$A$2:$E$33,5)</f>
        <v>96.724369085173507</v>
      </c>
      <c r="J75" s="9">
        <f>H75-I75</f>
        <v>-0.59818611987381587</v>
      </c>
    </row>
    <row r="76" spans="1:10" x14ac:dyDescent="0.35">
      <c r="A76" s="23">
        <v>13</v>
      </c>
      <c r="B76" s="23">
        <v>2019</v>
      </c>
      <c r="C76" s="9" t="s">
        <v>16</v>
      </c>
      <c r="D76" s="9" t="s">
        <v>34</v>
      </c>
      <c r="F76" s="9">
        <f>VLOOKUP(C76,'2019 Weekly Attendance'!$A$2:$B$33,2)</f>
        <v>75523</v>
      </c>
      <c r="G76" s="9">
        <f>VLOOKUP(C76,'2019 Weekly Attendance'!$A$2:$W$33,MATCH(A76,'2019 Weekly Attendance'!$A$1:$W$1,0))</f>
        <v>71504</v>
      </c>
      <c r="H76" s="9">
        <f>(G76/F76)*100</f>
        <v>94.678442328826989</v>
      </c>
      <c r="I76" s="9">
        <f>VLOOKUP(C76,'2019 Weekly Attendance'!$A$2:$E$33,5)</f>
        <v>95.627325450525007</v>
      </c>
      <c r="J76" s="9">
        <f>H76-I76</f>
        <v>-0.94888312169801736</v>
      </c>
    </row>
    <row r="77" spans="1:10" x14ac:dyDescent="0.35">
      <c r="A77" s="23">
        <v>13</v>
      </c>
      <c r="B77" s="23">
        <v>2019</v>
      </c>
      <c r="C77" s="9" t="s">
        <v>37</v>
      </c>
      <c r="D77" s="9" t="s">
        <v>41</v>
      </c>
      <c r="F77" s="9">
        <f>VLOOKUP(C77,'2019 Weekly Attendance'!$A$2:$B$33,2)</f>
        <v>82500</v>
      </c>
      <c r="G77" s="9">
        <f>VLOOKUP(C77,'2019 Weekly Attendance'!$A$2:$W$33,MATCH(A77,'2019 Weekly Attendance'!$A$1:$W$1,0))</f>
        <v>75950</v>
      </c>
      <c r="H77" s="9">
        <f>(G77/F77)*100</f>
        <v>92.060606060606062</v>
      </c>
      <c r="I77" s="9">
        <f>VLOOKUP(C77,'2019 Weekly Attendance'!$A$2:$E$33,5)</f>
        <v>90.50242424242424</v>
      </c>
      <c r="J77" s="9">
        <f>H77-I77</f>
        <v>1.5581818181818221</v>
      </c>
    </row>
    <row r="78" spans="1:10" x14ac:dyDescent="0.35">
      <c r="A78" s="23">
        <v>13</v>
      </c>
      <c r="B78" s="23">
        <v>2019</v>
      </c>
      <c r="C78" s="9" t="s">
        <v>39</v>
      </c>
      <c r="D78" s="9" t="s">
        <v>23</v>
      </c>
      <c r="F78" s="9">
        <f>VLOOKUP(C78,'2019 Weekly Attendance'!$A$2:$B$33,2)</f>
        <v>68400</v>
      </c>
      <c r="G78" s="9">
        <f>VLOOKUP(C78,'2019 Weekly Attendance'!$A$2:$W$33,MATCH(A78,'2019 Weekly Attendance'!$A$1:$W$1,0))</f>
        <v>62157</v>
      </c>
      <c r="H78" s="9">
        <f>(G78/F78)*100</f>
        <v>90.872807017543849</v>
      </c>
      <c r="I78" s="9">
        <f>VLOOKUP(C78,'2019 Weekly Attendance'!$A$2:$E$33,5)</f>
        <v>90.989766081871352</v>
      </c>
      <c r="J78" s="9">
        <f>H78-I78</f>
        <v>-0.11695906432750292</v>
      </c>
    </row>
    <row r="79" spans="1:10" x14ac:dyDescent="0.35">
      <c r="A79" s="23">
        <v>13</v>
      </c>
      <c r="B79" s="23">
        <v>2019</v>
      </c>
      <c r="C79" s="9" t="s">
        <v>9</v>
      </c>
      <c r="D79" s="9" t="s">
        <v>15</v>
      </c>
      <c r="F79" s="9">
        <f>VLOOKUP(C79,'2019 Weekly Attendance'!$A$2:$B$33,2)</f>
        <v>69132</v>
      </c>
      <c r="G79" s="9">
        <f>VLOOKUP(C79,'2019 Weekly Attendance'!$A$2:$W$33,MATCH(A79,'2019 Weekly Attendance'!$A$1:$W$1,0))</f>
        <v>62633</v>
      </c>
      <c r="H79" s="9">
        <f>(G79/F79)*100</f>
        <v>90.599143667187406</v>
      </c>
      <c r="I79" s="9">
        <f>VLOOKUP(C79,'2019 Weekly Attendance'!$A$2:$E$33,5)</f>
        <v>86.772923020970239</v>
      </c>
      <c r="J79" s="9">
        <f>H79-I79</f>
        <v>3.8262206462171662</v>
      </c>
    </row>
    <row r="80" spans="1:10" x14ac:dyDescent="0.35">
      <c r="A80" s="23">
        <v>13</v>
      </c>
      <c r="B80" s="23">
        <v>2019</v>
      </c>
      <c r="C80" s="9" t="s">
        <v>40</v>
      </c>
      <c r="D80" s="9" t="s">
        <v>31</v>
      </c>
      <c r="F80" s="9">
        <f>VLOOKUP(C80,'2019 Weekly Attendance'!$A$2:$B$33,2)</f>
        <v>67000</v>
      </c>
      <c r="G80" s="9">
        <f>VLOOKUP(C80,'2019 Weekly Attendance'!$A$2:$W$33,MATCH(A80,'2019 Weekly Attendance'!$A$1:$W$1,0))</f>
        <v>60361</v>
      </c>
      <c r="H80" s="9">
        <f>(G80/F80)*100</f>
        <v>90.091044776119404</v>
      </c>
      <c r="I80" s="9">
        <f>VLOOKUP(C80,'2019 Weekly Attendance'!$A$2:$E$33,5)</f>
        <v>91.210074626865662</v>
      </c>
      <c r="J80" s="9">
        <f>H80-I80</f>
        <v>-1.1190298507462586</v>
      </c>
    </row>
    <row r="81" spans="1:10" x14ac:dyDescent="0.35">
      <c r="A81" s="23">
        <v>13</v>
      </c>
      <c r="B81" s="23">
        <v>2019</v>
      </c>
      <c r="C81" s="9" t="s">
        <v>14</v>
      </c>
      <c r="D81" s="9" t="s">
        <v>36</v>
      </c>
      <c r="F81" s="9">
        <f>VLOOKUP(C81,'2019 Weekly Attendance'!$A$2:$B$33,2)</f>
        <v>65515</v>
      </c>
      <c r="G81" s="9">
        <f>VLOOKUP(C81,'2019 Weekly Attendance'!$A$2:$W$33,MATCH(A81,'2019 Weekly Attendance'!$A$1:$W$1,0))</f>
        <v>39804</v>
      </c>
      <c r="H81" s="9">
        <f>(G81/F81)*100</f>
        <v>60.755552163626646</v>
      </c>
      <c r="I81" s="9">
        <f>VLOOKUP(C81,'2019 Weekly Attendance'!$A$2:$E$33,5)</f>
        <v>72.012516217660078</v>
      </c>
      <c r="J81" s="9">
        <f>H81-I81</f>
        <v>-11.256964054033432</v>
      </c>
    </row>
    <row r="82" spans="1:10" x14ac:dyDescent="0.35">
      <c r="A82" s="23">
        <v>12</v>
      </c>
      <c r="B82" s="23">
        <v>2019</v>
      </c>
      <c r="C82" s="9" t="s">
        <v>24</v>
      </c>
      <c r="D82" s="9" t="s">
        <v>27</v>
      </c>
      <c r="F82" s="9">
        <f>VLOOKUP(C82,'2019 Weekly Attendance'!$A$2:$B$33,2)</f>
        <v>69596</v>
      </c>
      <c r="G82" s="9">
        <f>VLOOKUP(C82,'2019 Weekly Attendance'!$A$2:$W$33,MATCH(A82,'2019 Weekly Attendance'!$A$1:$W$1,0))</f>
        <v>69796</v>
      </c>
      <c r="H82" s="9">
        <f>(G82/F82)*100</f>
        <v>100.2873728375194</v>
      </c>
      <c r="I82" s="9">
        <f>VLOOKUP(C82,'2019 Weekly Attendance'!$A$2:$E$33,5)</f>
        <v>100.26941203517443</v>
      </c>
      <c r="J82" s="9">
        <f>H82-I82</f>
        <v>1.7960802344973104E-2</v>
      </c>
    </row>
    <row r="83" spans="1:10" x14ac:dyDescent="0.35">
      <c r="A83" s="23">
        <v>12</v>
      </c>
      <c r="B83" s="23">
        <v>2019</v>
      </c>
      <c r="C83" s="9" t="s">
        <v>19</v>
      </c>
      <c r="D83" s="9" t="s">
        <v>37</v>
      </c>
      <c r="F83" s="9">
        <f>VLOOKUP(C83,'2019 Weekly Attendance'!$A$2:$B$33,2)</f>
        <v>61500</v>
      </c>
      <c r="G83" s="9">
        <f>VLOOKUP(C83,'2019 Weekly Attendance'!$A$2:$W$33,MATCH(A83,'2019 Weekly Attendance'!$A$1:$W$1,0))</f>
        <v>61581</v>
      </c>
      <c r="H83" s="9">
        <f>(G83/F83)*100</f>
        <v>100.13170731707316</v>
      </c>
      <c r="I83" s="9">
        <f>VLOOKUP(C83,'2019 Weekly Attendance'!$A$2:$E$33,5)</f>
        <v>100.67723577235772</v>
      </c>
      <c r="J83" s="9">
        <f>H83-I83</f>
        <v>-0.54552845528455407</v>
      </c>
    </row>
    <row r="84" spans="1:10" x14ac:dyDescent="0.35">
      <c r="A84" s="23">
        <v>12</v>
      </c>
      <c r="B84" s="23">
        <v>2019</v>
      </c>
      <c r="C84" s="9" t="s">
        <v>43</v>
      </c>
      <c r="D84" s="9" t="s">
        <v>16</v>
      </c>
      <c r="F84" s="9">
        <f>VLOOKUP(C84,'2019 Weekly Attendance'!$A$2:$B$33,2)</f>
        <v>73208</v>
      </c>
      <c r="G84" s="9">
        <f>VLOOKUP(C84,'2019 Weekly Attendance'!$A$2:$W$33,MATCH(A84,'2019 Weekly Attendance'!$A$1:$W$1,0))</f>
        <v>73068</v>
      </c>
      <c r="H84" s="9">
        <f>(G84/F84)*100</f>
        <v>99.808764069500597</v>
      </c>
      <c r="I84" s="9">
        <f>VLOOKUP(C84,'2019 Weekly Attendance'!$A$2:$E$33,5)</f>
        <v>99.828570648016608</v>
      </c>
      <c r="J84" s="9">
        <f>H84-I84</f>
        <v>-1.9806578516011086E-2</v>
      </c>
    </row>
    <row r="85" spans="1:10" x14ac:dyDescent="0.35">
      <c r="A85" s="23">
        <v>12</v>
      </c>
      <c r="B85" s="23">
        <v>2019</v>
      </c>
      <c r="C85" s="9" t="s">
        <v>29</v>
      </c>
      <c r="D85" s="9" t="s">
        <v>41</v>
      </c>
      <c r="F85" s="9">
        <f>VLOOKUP(C85,'2019 Weekly Attendance'!$A$2:$B$33,2)</f>
        <v>71750</v>
      </c>
      <c r="G85" s="9">
        <f>VLOOKUP(C85,'2019 Weekly Attendance'!$A$2:$W$33,MATCH(A85,'2019 Weekly Attendance'!$A$1:$W$1,0))</f>
        <v>71500</v>
      </c>
      <c r="H85" s="9">
        <f>(G85/F85)*100</f>
        <v>99.651567944250871</v>
      </c>
      <c r="I85" s="9">
        <f>VLOOKUP(C85,'2019 Weekly Attendance'!$A$2:$E$33,5)</f>
        <v>97.986585365853657</v>
      </c>
      <c r="J85" s="9">
        <f>H85-I85</f>
        <v>1.6649825783972148</v>
      </c>
    </row>
    <row r="86" spans="1:10" x14ac:dyDescent="0.35">
      <c r="A86" s="23">
        <v>12</v>
      </c>
      <c r="B86" s="23">
        <v>2019</v>
      </c>
      <c r="C86" s="9" t="s">
        <v>10</v>
      </c>
      <c r="D86" s="9" t="s">
        <v>40</v>
      </c>
      <c r="F86" s="9">
        <f>VLOOKUP(C86,'2019 Weekly Attendance'!$A$2:$B$33,2)</f>
        <v>72220</v>
      </c>
      <c r="G86" s="9">
        <f>VLOOKUP(C86,'2019 Weekly Attendance'!$A$2:$W$33,MATCH(A86,'2019 Weekly Attendance'!$A$1:$W$1,0))</f>
        <v>71727</v>
      </c>
      <c r="H86" s="9">
        <f>(G86/F86)*100</f>
        <v>99.317363611188043</v>
      </c>
      <c r="I86" s="9">
        <f>VLOOKUP(C86,'2019 Weekly Attendance'!$A$2:$E$33,5)</f>
        <v>99.408924120742185</v>
      </c>
      <c r="J86" s="9">
        <f>H86-I86</f>
        <v>-9.15605095541423E-2</v>
      </c>
    </row>
    <row r="87" spans="1:10" x14ac:dyDescent="0.35">
      <c r="A87" s="23">
        <v>12</v>
      </c>
      <c r="B87" s="23">
        <v>2019</v>
      </c>
      <c r="C87" s="9" t="s">
        <v>23</v>
      </c>
      <c r="D87" s="9" t="s">
        <v>35</v>
      </c>
      <c r="F87" s="9">
        <f>VLOOKUP(C87,'2019 Weekly Attendance'!$A$2:$B$33,2)</f>
        <v>67895</v>
      </c>
      <c r="G87" s="9">
        <f>VLOOKUP(C87,'2019 Weekly Attendance'!$A$2:$W$33,MATCH(A87,'2019 Weekly Attendance'!$A$1:$W$1,0))</f>
        <v>67431</v>
      </c>
      <c r="H87" s="9">
        <f>(G87/F87)*100</f>
        <v>99.316591796155834</v>
      </c>
      <c r="I87" s="9">
        <f>VLOOKUP(C87,'2019 Weekly Attendance'!$A$2:$E$33,5)</f>
        <v>99.316591796155834</v>
      </c>
      <c r="J87" s="9">
        <f>H87-I87</f>
        <v>0</v>
      </c>
    </row>
    <row r="88" spans="1:10" x14ac:dyDescent="0.35">
      <c r="A88" s="23">
        <v>12</v>
      </c>
      <c r="B88" s="23">
        <v>2019</v>
      </c>
      <c r="C88" s="9" t="s">
        <v>26</v>
      </c>
      <c r="D88" s="9" t="s">
        <v>38</v>
      </c>
      <c r="F88" s="9">
        <f>VLOOKUP(C88,'2019 Weekly Attendance'!$A$2:$B$33,2)</f>
        <v>66829</v>
      </c>
      <c r="G88" s="9">
        <f>VLOOKUP(C88,'2019 Weekly Attendance'!$A$2:$W$33,MATCH(A88,'2019 Weekly Attendance'!$A$1:$W$1,0))</f>
        <v>65878</v>
      </c>
      <c r="H88" s="9">
        <f>(G88/F88)*100</f>
        <v>98.576965090005828</v>
      </c>
      <c r="I88" s="9">
        <f>VLOOKUP(C88,'2019 Weekly Attendance'!$A$2:$E$33,5)</f>
        <v>98.576965090005828</v>
      </c>
      <c r="J88" s="9">
        <f>H88-I88</f>
        <v>0</v>
      </c>
    </row>
    <row r="89" spans="1:10" x14ac:dyDescent="0.35">
      <c r="A89" s="23">
        <v>12</v>
      </c>
      <c r="B89" s="23">
        <v>2019</v>
      </c>
      <c r="C89" s="9" t="s">
        <v>42</v>
      </c>
      <c r="D89" s="9" t="s">
        <v>15</v>
      </c>
      <c r="F89" s="9">
        <f>VLOOKUP(C89,'2019 Weekly Attendance'!$A$2:$B$33,2)</f>
        <v>73000</v>
      </c>
      <c r="G89" s="9">
        <f>VLOOKUP(C89,'2019 Weekly Attendance'!$A$2:$W$33,MATCH(A89,'2019 Weekly Attendance'!$A$1:$W$1,0))</f>
        <v>71463</v>
      </c>
      <c r="H89" s="9">
        <f>(G89/F89)*100</f>
        <v>97.894520547945206</v>
      </c>
      <c r="I89" s="9">
        <f>VLOOKUP(C89,'2019 Weekly Attendance'!$A$2:$E$33,5)</f>
        <v>98.084075342465752</v>
      </c>
      <c r="J89" s="9">
        <f>H89-I89</f>
        <v>-0.18955479452054647</v>
      </c>
    </row>
    <row r="90" spans="1:10" x14ac:dyDescent="0.35">
      <c r="A90" s="23">
        <v>12</v>
      </c>
      <c r="B90" s="23">
        <v>2019</v>
      </c>
      <c r="C90" s="9" t="s">
        <v>36</v>
      </c>
      <c r="D90" s="9" t="s">
        <v>18</v>
      </c>
      <c r="F90" s="9">
        <f>VLOOKUP(C90,'2019 Weekly Attendance'!$A$2:$B$33,2)</f>
        <v>82500</v>
      </c>
      <c r="G90" s="9">
        <f>VLOOKUP(C90,'2019 Weekly Attendance'!$A$2:$W$33,MATCH(A90,'2019 Weekly Attendance'!$A$1:$W$1,0))</f>
        <v>78523</v>
      </c>
      <c r="H90" s="9">
        <f>(G90/F90)*100</f>
        <v>95.179393939393947</v>
      </c>
      <c r="I90" s="9">
        <f>VLOOKUP(C90,'2019 Weekly Attendance'!$A$2:$E$33,5)</f>
        <v>95.179393939393947</v>
      </c>
      <c r="J90" s="9">
        <f>H90-I90</f>
        <v>0</v>
      </c>
    </row>
    <row r="91" spans="1:10" x14ac:dyDescent="0.35">
      <c r="A91" s="23">
        <v>12</v>
      </c>
      <c r="B91" s="23">
        <v>2019</v>
      </c>
      <c r="C91" s="9" t="s">
        <v>33</v>
      </c>
      <c r="D91" s="9" t="s">
        <v>22</v>
      </c>
      <c r="F91" s="9">
        <f>VLOOKUP(C91,'2019 Weekly Attendance'!$A$2:$B$33,2)</f>
        <v>71608</v>
      </c>
      <c r="G91" s="9">
        <f>VLOOKUP(C91,'2019 Weekly Attendance'!$A$2:$W$33,MATCH(A91,'2019 Weekly Attendance'!$A$1:$W$1,0))</f>
        <v>67338</v>
      </c>
      <c r="H91" s="9">
        <f>(G91/F91)*100</f>
        <v>94.0369791084795</v>
      </c>
      <c r="I91" s="9">
        <f>VLOOKUP(C91,'2019 Weekly Attendance'!$A$2:$E$33,5)</f>
        <v>96.133288180091611</v>
      </c>
      <c r="J91" s="9">
        <f>H91-I91</f>
        <v>-2.0963090716121116</v>
      </c>
    </row>
    <row r="92" spans="1:10" x14ac:dyDescent="0.35">
      <c r="A92" s="23">
        <v>12</v>
      </c>
      <c r="B92" s="23">
        <v>2019</v>
      </c>
      <c r="C92" s="9" t="s">
        <v>13</v>
      </c>
      <c r="D92" s="9" t="s">
        <v>25</v>
      </c>
      <c r="F92" s="9">
        <f>VLOOKUP(C92,'2019 Weekly Attendance'!$A$2:$B$33,2)</f>
        <v>77500</v>
      </c>
      <c r="G92" s="9">
        <f>VLOOKUP(C92,'2019 Weekly Attendance'!$A$2:$W$33,MATCH(A92,'2019 Weekly Attendance'!$A$1:$W$1,0))</f>
        <v>72409</v>
      </c>
      <c r="H92" s="9">
        <f>(G92/F92)*100</f>
        <v>93.43096774193549</v>
      </c>
      <c r="I92" s="9">
        <f>VLOOKUP(C92,'2019 Weekly Attendance'!$A$2:$E$33,5)</f>
        <v>91.908755760368663</v>
      </c>
      <c r="J92" s="9">
        <f>H92-I92</f>
        <v>1.5222119815668265</v>
      </c>
    </row>
    <row r="93" spans="1:10" x14ac:dyDescent="0.35">
      <c r="A93" s="23">
        <v>12</v>
      </c>
      <c r="B93" s="23">
        <v>2019</v>
      </c>
      <c r="C93" s="9" t="s">
        <v>31</v>
      </c>
      <c r="D93" s="9" t="s">
        <v>9</v>
      </c>
      <c r="F93" s="9">
        <f>VLOOKUP(C93,'2019 Weekly Attendance'!$A$2:$B$33,2)</f>
        <v>69143</v>
      </c>
      <c r="G93" s="9">
        <f>VLOOKUP(C93,'2019 Weekly Attendance'!$A$2:$W$33,MATCH(A93,'2019 Weekly Attendance'!$A$1:$W$1,0))</f>
        <v>60926</v>
      </c>
      <c r="H93" s="9">
        <f>(G93/F93)*100</f>
        <v>88.115933644765192</v>
      </c>
      <c r="I93" s="9">
        <f>VLOOKUP(C93,'2019 Weekly Attendance'!$A$2:$E$33,5)</f>
        <v>93.29830930101383</v>
      </c>
      <c r="J93" s="9">
        <f>H93-I93</f>
        <v>-5.1823756562486381</v>
      </c>
    </row>
    <row r="94" spans="1:10" x14ac:dyDescent="0.35">
      <c r="A94" s="23">
        <v>12</v>
      </c>
      <c r="B94" s="23">
        <v>2019</v>
      </c>
      <c r="C94" s="9" t="s">
        <v>14</v>
      </c>
      <c r="D94" s="9" t="s">
        <v>39</v>
      </c>
      <c r="F94" s="9">
        <f>VLOOKUP(C94,'2019 Weekly Attendance'!$A$2:$B$33,2)</f>
        <v>65515</v>
      </c>
      <c r="G94" s="9">
        <f>VLOOKUP(C94,'2019 Weekly Attendance'!$A$2:$W$33,MATCH(A94,'2019 Weekly Attendance'!$A$1:$W$1,0))</f>
        <v>47423</v>
      </c>
      <c r="H94" s="9">
        <f>(G94/F94)*100</f>
        <v>72.384950011447756</v>
      </c>
      <c r="I94" s="9">
        <f>VLOOKUP(C94,'2019 Weekly Attendance'!$A$2:$E$33,5)</f>
        <v>72.012516217660078</v>
      </c>
      <c r="J94" s="9">
        <f>H94-I94</f>
        <v>0.37243379378767827</v>
      </c>
    </row>
    <row r="95" spans="1:10" x14ac:dyDescent="0.35">
      <c r="A95" s="23">
        <v>12</v>
      </c>
      <c r="B95" s="23">
        <v>2019</v>
      </c>
      <c r="C95" s="9" t="s">
        <v>34</v>
      </c>
      <c r="D95" s="9" t="s">
        <v>32</v>
      </c>
      <c r="F95" s="9">
        <f>VLOOKUP(C95,'2019 Weekly Attendance'!$A$2:$B$33,2)</f>
        <v>82000</v>
      </c>
      <c r="G95" s="9">
        <f>VLOOKUP(C95,'2019 Weekly Attendance'!$A$2:$W$33,MATCH(A95,'2019 Weekly Attendance'!$A$1:$W$1,0))</f>
        <v>57754</v>
      </c>
      <c r="H95" s="9">
        <f>(G95/F95)*100</f>
        <v>70.431707317073162</v>
      </c>
      <c r="I95" s="9">
        <f>VLOOKUP(C95,'2019 Weekly Attendance'!$A$2:$E$33,5)</f>
        <v>79.863719512195118</v>
      </c>
      <c r="J95" s="9">
        <f>H95-I95</f>
        <v>-9.4320121951219562</v>
      </c>
    </row>
    <row r="96" spans="1:10" x14ac:dyDescent="0.35">
      <c r="A96" s="23">
        <v>11</v>
      </c>
      <c r="B96" s="23">
        <v>2019</v>
      </c>
      <c r="C96" s="9" t="s">
        <v>20</v>
      </c>
      <c r="D96" s="9" t="s">
        <v>21</v>
      </c>
      <c r="E96" s="9" t="s">
        <v>11</v>
      </c>
      <c r="F96" s="9">
        <f>VLOOKUP(C96,'2019 Weekly Attendance'!$A$2:$B$33,2)</f>
        <v>27000</v>
      </c>
      <c r="G96" s="9">
        <f>VLOOKUP(C96,'2019 Weekly Attendance'!$A$2:$W$33,MATCH(A96,'2019 Weekly Attendance'!$A$1:$W$1,0))</f>
        <v>76252</v>
      </c>
      <c r="H96" s="9">
        <f>(G96/F96)*100</f>
        <v>282.4148148148148</v>
      </c>
      <c r="I96" s="9">
        <f>VLOOKUP(C96,'2019 Weekly Attendance'!$A$2:$E$33,5)</f>
        <v>94.050264550264558</v>
      </c>
      <c r="J96" s="9">
        <f>H96-I96</f>
        <v>188.36455026455025</v>
      </c>
    </row>
    <row r="97" spans="1:10" x14ac:dyDescent="0.35">
      <c r="A97" s="23">
        <v>11</v>
      </c>
      <c r="B97" s="23">
        <v>2019</v>
      </c>
      <c r="C97" s="9" t="s">
        <v>30</v>
      </c>
      <c r="D97" s="9" t="s">
        <v>22</v>
      </c>
      <c r="F97" s="9">
        <f>VLOOKUP(C97,'2019 Weekly Attendance'!$A$2:$B$33,2)</f>
        <v>66655</v>
      </c>
      <c r="G97" s="9">
        <f>VLOOKUP(C97,'2019 Weekly Attendance'!$A$2:$W$33,MATCH(A97,'2019 Weekly Attendance'!$A$1:$W$1,0))</f>
        <v>66883</v>
      </c>
      <c r="H97" s="9">
        <f>(G97/F97)*100</f>
        <v>100.34205986047557</v>
      </c>
      <c r="I97" s="9">
        <f>VLOOKUP(C97,'2019 Weekly Attendance'!$A$2:$E$33,5)</f>
        <v>100.29142599954992</v>
      </c>
      <c r="J97" s="9">
        <f>H97-I97</f>
        <v>5.0633860925657359E-2</v>
      </c>
    </row>
    <row r="98" spans="1:10" x14ac:dyDescent="0.35">
      <c r="A98" s="23">
        <v>11</v>
      </c>
      <c r="B98" s="23">
        <v>2019</v>
      </c>
      <c r="C98" s="9" t="s">
        <v>24</v>
      </c>
      <c r="D98" s="9" t="s">
        <v>26</v>
      </c>
      <c r="F98" s="9">
        <f>VLOOKUP(C98,'2019 Weekly Attendance'!$A$2:$B$33,2)</f>
        <v>69596</v>
      </c>
      <c r="G98" s="9">
        <f>VLOOKUP(C98,'2019 Weekly Attendance'!$A$2:$W$33,MATCH(A98,'2019 Weekly Attendance'!$A$1:$W$1,0))</f>
        <v>69796</v>
      </c>
      <c r="H98" s="9">
        <f>(G98/F98)*100</f>
        <v>100.2873728375194</v>
      </c>
      <c r="I98" s="9">
        <f>VLOOKUP(C98,'2019 Weekly Attendance'!$A$2:$E$33,5)</f>
        <v>100.26941203517443</v>
      </c>
      <c r="J98" s="9">
        <f>H98-I98</f>
        <v>1.7960802344973104E-2</v>
      </c>
    </row>
    <row r="99" spans="1:10" x14ac:dyDescent="0.35">
      <c r="A99" s="23">
        <v>11</v>
      </c>
      <c r="B99" s="23">
        <v>2019</v>
      </c>
      <c r="C99" s="9" t="s">
        <v>25</v>
      </c>
      <c r="D99" s="9" t="s">
        <v>10</v>
      </c>
      <c r="F99" s="9">
        <f>VLOOKUP(C99,'2019 Weekly Attendance'!$A$2:$B$33,2)</f>
        <v>71008</v>
      </c>
      <c r="G99" s="9">
        <f>VLOOKUP(C99,'2019 Weekly Attendance'!$A$2:$W$33,MATCH(A99,'2019 Weekly Attendance'!$A$1:$W$1,0))</f>
        <v>70731</v>
      </c>
      <c r="H99" s="9">
        <f>(G99/F99)*100</f>
        <v>99.609903109508792</v>
      </c>
      <c r="I99" s="9">
        <f>VLOOKUP(C99,'2019 Weekly Attendance'!$A$2:$E$33,5)</f>
        <v>99.464144885083371</v>
      </c>
      <c r="J99" s="9">
        <f>H99-I99</f>
        <v>0.14575822442542119</v>
      </c>
    </row>
    <row r="100" spans="1:10" x14ac:dyDescent="0.35">
      <c r="A100" s="23">
        <v>11</v>
      </c>
      <c r="B100" s="23">
        <v>2019</v>
      </c>
      <c r="C100" s="9" t="s">
        <v>23</v>
      </c>
      <c r="D100" s="9" t="s">
        <v>39</v>
      </c>
      <c r="F100" s="9">
        <f>VLOOKUP(C100,'2019 Weekly Attendance'!$A$2:$B$33,2)</f>
        <v>67895</v>
      </c>
      <c r="G100" s="9">
        <f>VLOOKUP(C100,'2019 Weekly Attendance'!$A$2:$W$33,MATCH(A100,'2019 Weekly Attendance'!$A$1:$W$1,0))</f>
        <v>67431</v>
      </c>
      <c r="H100" s="9">
        <f>(G100/F100)*100</f>
        <v>99.316591796155834</v>
      </c>
      <c r="I100" s="9">
        <f>VLOOKUP(C100,'2019 Weekly Attendance'!$A$2:$E$33,5)</f>
        <v>99.316591796155834</v>
      </c>
      <c r="J100" s="9">
        <f>H100-I100</f>
        <v>0</v>
      </c>
    </row>
    <row r="101" spans="1:10" x14ac:dyDescent="0.35">
      <c r="A101" s="23">
        <v>11</v>
      </c>
      <c r="B101" s="23">
        <v>2019</v>
      </c>
      <c r="C101" s="9" t="s">
        <v>35</v>
      </c>
      <c r="D101" s="9" t="s">
        <v>33</v>
      </c>
      <c r="F101" s="9">
        <f>VLOOKUP(C101,'2019 Weekly Attendance'!$A$2:$B$33,2)</f>
        <v>65326</v>
      </c>
      <c r="G101" s="9">
        <f>VLOOKUP(C101,'2019 Weekly Attendance'!$A$2:$W$33,MATCH(A101,'2019 Weekly Attendance'!$A$1:$W$1,0))</f>
        <v>64187</v>
      </c>
      <c r="H101" s="9">
        <f>(G101/F101)*100</f>
        <v>98.256436947004261</v>
      </c>
      <c r="I101" s="9">
        <f>VLOOKUP(C101,'2019 Weekly Attendance'!$A$2:$E$33,5)</f>
        <v>96.542724183326698</v>
      </c>
      <c r="J101" s="9">
        <f>H101-I101</f>
        <v>1.7137127636775631</v>
      </c>
    </row>
    <row r="102" spans="1:10" x14ac:dyDescent="0.35">
      <c r="A102" s="23">
        <v>11</v>
      </c>
      <c r="B102" s="23">
        <v>2019</v>
      </c>
      <c r="C102" s="9" t="s">
        <v>16</v>
      </c>
      <c r="D102" s="9" t="s">
        <v>42</v>
      </c>
      <c r="F102" s="9">
        <f>VLOOKUP(C102,'2019 Weekly Attendance'!$A$2:$B$33,2)</f>
        <v>75523</v>
      </c>
      <c r="G102" s="9">
        <f>VLOOKUP(C102,'2019 Weekly Attendance'!$A$2:$W$33,MATCH(A102,'2019 Weekly Attendance'!$A$1:$W$1,0))</f>
        <v>73106</v>
      </c>
      <c r="H102" s="9">
        <f>(G102/F102)*100</f>
        <v>96.799650437615028</v>
      </c>
      <c r="I102" s="9">
        <f>VLOOKUP(C102,'2019 Weekly Attendance'!$A$2:$E$33,5)</f>
        <v>95.627325450525007</v>
      </c>
      <c r="J102" s="9">
        <f>H102-I102</f>
        <v>1.1723249870900219</v>
      </c>
    </row>
    <row r="103" spans="1:10" x14ac:dyDescent="0.35">
      <c r="A103" s="23">
        <v>11</v>
      </c>
      <c r="B103" s="23">
        <v>2019</v>
      </c>
      <c r="C103" s="9" t="s">
        <v>29</v>
      </c>
      <c r="D103" s="9" t="s">
        <v>28</v>
      </c>
      <c r="F103" s="9">
        <f>VLOOKUP(C103,'2019 Weekly Attendance'!$A$2:$B$33,2)</f>
        <v>71750</v>
      </c>
      <c r="G103" s="9">
        <f>VLOOKUP(C103,'2019 Weekly Attendance'!$A$2:$W$33,MATCH(A103,'2019 Weekly Attendance'!$A$1:$W$1,0))</f>
        <v>69419</v>
      </c>
      <c r="H103" s="9">
        <f>(G103/F103)*100</f>
        <v>96.751219512195121</v>
      </c>
      <c r="I103" s="9">
        <f>VLOOKUP(C103,'2019 Weekly Attendance'!$A$2:$E$33,5)</f>
        <v>97.986585365853657</v>
      </c>
      <c r="J103" s="9">
        <f>H103-I103</f>
        <v>-1.2353658536585357</v>
      </c>
    </row>
    <row r="104" spans="1:10" x14ac:dyDescent="0.35">
      <c r="A104" s="23">
        <v>11</v>
      </c>
      <c r="B104" s="23">
        <v>2019</v>
      </c>
      <c r="C104" s="9" t="s">
        <v>32</v>
      </c>
      <c r="D104" s="9" t="s">
        <v>38</v>
      </c>
      <c r="F104" s="9">
        <f>VLOOKUP(C104,'2019 Weekly Attendance'!$A$2:$B$33,2)</f>
        <v>65000</v>
      </c>
      <c r="G104" s="9">
        <f>VLOOKUP(C104,'2019 Weekly Attendance'!$A$2:$W$33,MATCH(A104,'2019 Weekly Attendance'!$A$1:$W$1,0))</f>
        <v>61801</v>
      </c>
      <c r="H104" s="9">
        <f>(G104/F104)*100</f>
        <v>95.078461538461539</v>
      </c>
      <c r="I104" s="9">
        <f>VLOOKUP(C104,'2019 Weekly Attendance'!$A$2:$E$33,5)</f>
        <v>94.372500000000002</v>
      </c>
      <c r="J104" s="9">
        <f>H104-I104</f>
        <v>0.70596153846153697</v>
      </c>
    </row>
    <row r="105" spans="1:10" x14ac:dyDescent="0.35">
      <c r="A105" s="23">
        <v>11</v>
      </c>
      <c r="B105" s="23">
        <v>2019</v>
      </c>
      <c r="C105" s="9" t="s">
        <v>40</v>
      </c>
      <c r="D105" s="9" t="s">
        <v>9</v>
      </c>
      <c r="F105" s="9">
        <f>VLOOKUP(C105,'2019 Weekly Attendance'!$A$2:$B$33,2)</f>
        <v>67000</v>
      </c>
      <c r="G105" s="9">
        <f>VLOOKUP(C105,'2019 Weekly Attendance'!$A$2:$W$33,MATCH(A105,'2019 Weekly Attendance'!$A$1:$W$1,0))</f>
        <v>61986</v>
      </c>
      <c r="H105" s="9">
        <f>(G105/F105)*100</f>
        <v>92.516417910447757</v>
      </c>
      <c r="I105" s="9">
        <f>VLOOKUP(C105,'2019 Weekly Attendance'!$A$2:$E$33,5)</f>
        <v>91.210074626865662</v>
      </c>
      <c r="J105" s="9">
        <f>H105-I105</f>
        <v>1.3063432835820947</v>
      </c>
    </row>
    <row r="106" spans="1:10" x14ac:dyDescent="0.35">
      <c r="A106" s="23">
        <v>11</v>
      </c>
      <c r="B106" s="23">
        <v>2019</v>
      </c>
      <c r="C106" s="9" t="s">
        <v>18</v>
      </c>
      <c r="D106" s="9" t="s">
        <v>14</v>
      </c>
      <c r="F106" s="9">
        <f>VLOOKUP(C106,'2019 Weekly Attendance'!$A$2:$B$33,2)</f>
        <v>56603</v>
      </c>
      <c r="G106" s="9">
        <f>VLOOKUP(C106,'2019 Weekly Attendance'!$A$2:$W$33,MATCH(A106,'2019 Weekly Attendance'!$A$1:$W$1,0))</f>
        <v>51921</v>
      </c>
      <c r="H106" s="9">
        <f>(G106/F106)*100</f>
        <v>91.72835362083282</v>
      </c>
      <c r="I106" s="9">
        <f>VLOOKUP(C106,'2019 Weekly Attendance'!$A$2:$E$33,5)</f>
        <v>92.839097372425996</v>
      </c>
      <c r="J106" s="9">
        <f>H106-I106</f>
        <v>-1.1107437515931764</v>
      </c>
    </row>
    <row r="107" spans="1:10" x14ac:dyDescent="0.35">
      <c r="A107" s="23">
        <v>11</v>
      </c>
      <c r="B107" s="23">
        <v>2019</v>
      </c>
      <c r="C107" s="9" t="s">
        <v>13</v>
      </c>
      <c r="D107" s="9" t="s">
        <v>19</v>
      </c>
      <c r="F107" s="9">
        <f>VLOOKUP(C107,'2019 Weekly Attendance'!$A$2:$B$33,2)</f>
        <v>77500</v>
      </c>
      <c r="G107" s="9">
        <f>VLOOKUP(C107,'2019 Weekly Attendance'!$A$2:$W$33,MATCH(A107,'2019 Weekly Attendance'!$A$1:$W$1,0))</f>
        <v>70758</v>
      </c>
      <c r="H107" s="9">
        <f>(G107/F107)*100</f>
        <v>91.300645161290333</v>
      </c>
      <c r="I107" s="9">
        <f>VLOOKUP(C107,'2019 Weekly Attendance'!$A$2:$E$33,5)</f>
        <v>91.908755760368663</v>
      </c>
      <c r="J107" s="9">
        <f>H107-I107</f>
        <v>-0.60811059907832998</v>
      </c>
    </row>
    <row r="108" spans="1:10" x14ac:dyDescent="0.35">
      <c r="A108" s="23">
        <v>11</v>
      </c>
      <c r="B108" s="23">
        <v>2019</v>
      </c>
      <c r="C108" s="9" t="s">
        <v>15</v>
      </c>
      <c r="D108" s="9" t="s">
        <v>43</v>
      </c>
      <c r="F108" s="9">
        <f>VLOOKUP(C108,'2019 Weekly Attendance'!$A$2:$B$33,2)</f>
        <v>65890</v>
      </c>
      <c r="G108" s="9">
        <f>VLOOKUP(C108,'2019 Weekly Attendance'!$A$2:$W$33,MATCH(A108,'2019 Weekly Attendance'!$A$1:$W$1,0))</f>
        <v>54333</v>
      </c>
      <c r="H108" s="9">
        <f>(G108/F108)*100</f>
        <v>82.460160874184254</v>
      </c>
      <c r="I108" s="9">
        <f>VLOOKUP(C108,'2019 Weekly Attendance'!$A$2:$E$33,5)</f>
        <v>76.990221798235154</v>
      </c>
      <c r="J108" s="9">
        <f>H108-I108</f>
        <v>5.4699390759490996</v>
      </c>
    </row>
    <row r="109" spans="1:10" x14ac:dyDescent="0.35">
      <c r="A109" s="23">
        <v>11</v>
      </c>
      <c r="B109" s="23">
        <v>2019</v>
      </c>
      <c r="C109" s="9" t="s">
        <v>34</v>
      </c>
      <c r="D109" s="9" t="s">
        <v>36</v>
      </c>
      <c r="F109" s="9">
        <f>VLOOKUP(C109,'2019 Weekly Attendance'!$A$2:$B$33,2)</f>
        <v>82000</v>
      </c>
      <c r="G109" s="9">
        <f>VLOOKUP(C109,'2019 Weekly Attendance'!$A$2:$W$33,MATCH(A109,'2019 Weekly Attendance'!$A$1:$W$1,0))</f>
        <v>56426</v>
      </c>
      <c r="H109" s="9">
        <f>(G109/F109)*100</f>
        <v>68.81219512195122</v>
      </c>
      <c r="I109" s="9">
        <f>VLOOKUP(C109,'2019 Weekly Attendance'!$A$2:$E$33,5)</f>
        <v>79.863719512195118</v>
      </c>
      <c r="J109" s="9">
        <f>H109-I109</f>
        <v>-11.051524390243898</v>
      </c>
    </row>
    <row r="110" spans="1:10" x14ac:dyDescent="0.35">
      <c r="A110" s="23">
        <v>10</v>
      </c>
      <c r="B110" s="23">
        <v>2019</v>
      </c>
      <c r="C110" s="9" t="s">
        <v>19</v>
      </c>
      <c r="D110" s="9" t="s">
        <v>32</v>
      </c>
      <c r="F110" s="9">
        <f>VLOOKUP(C110,'2019 Weekly Attendance'!$A$2:$B$33,2)</f>
        <v>61500</v>
      </c>
      <c r="G110" s="9">
        <f>VLOOKUP(C110,'2019 Weekly Attendance'!$A$2:$W$33,MATCH(A110,'2019 Weekly Attendance'!$A$1:$W$1,0))</f>
        <v>61758</v>
      </c>
      <c r="H110" s="9">
        <f>(G110/F110)*100</f>
        <v>100.41951219512195</v>
      </c>
      <c r="I110" s="9">
        <f>VLOOKUP(C110,'2019 Weekly Attendance'!$A$2:$E$33,5)</f>
        <v>100.67723577235772</v>
      </c>
      <c r="J110" s="9">
        <f>H110-I110</f>
        <v>-0.25772357723576533</v>
      </c>
    </row>
    <row r="111" spans="1:10" x14ac:dyDescent="0.35">
      <c r="A111" s="23">
        <v>10</v>
      </c>
      <c r="B111" s="23">
        <v>2019</v>
      </c>
      <c r="C111" s="9" t="s">
        <v>43</v>
      </c>
      <c r="D111" s="9" t="s">
        <v>42</v>
      </c>
      <c r="F111" s="9">
        <f>VLOOKUP(C111,'2019 Weekly Attendance'!$A$2:$B$33,2)</f>
        <v>73208</v>
      </c>
      <c r="G111" s="9">
        <f>VLOOKUP(C111,'2019 Weekly Attendance'!$A$2:$W$33,MATCH(A111,'2019 Weekly Attendance'!$A$1:$W$1,0))</f>
        <v>73283</v>
      </c>
      <c r="H111" s="9">
        <f>(G111/F111)*100</f>
        <v>100.1024478199104</v>
      </c>
      <c r="I111" s="9">
        <f>VLOOKUP(C111,'2019 Weekly Attendance'!$A$2:$E$33,5)</f>
        <v>99.828570648016608</v>
      </c>
      <c r="J111" s="9">
        <f>H111-I111</f>
        <v>0.27387717189378691</v>
      </c>
    </row>
    <row r="112" spans="1:10" x14ac:dyDescent="0.35">
      <c r="A112" s="23">
        <v>10</v>
      </c>
      <c r="B112" s="23">
        <v>2019</v>
      </c>
      <c r="C112" s="9" t="s">
        <v>31</v>
      </c>
      <c r="D112" s="9" t="s">
        <v>21</v>
      </c>
      <c r="F112" s="9">
        <f>VLOOKUP(C112,'2019 Weekly Attendance'!$A$2:$B$33,2)</f>
        <v>69143</v>
      </c>
      <c r="G112" s="9">
        <f>VLOOKUP(C112,'2019 Weekly Attendance'!$A$2:$W$33,MATCH(A112,'2019 Weekly Attendance'!$A$1:$W$1,0))</f>
        <v>68864</v>
      </c>
      <c r="H112" s="9">
        <f>(G112/F112)*100</f>
        <v>99.596488437007352</v>
      </c>
      <c r="I112" s="9">
        <f>VLOOKUP(C112,'2019 Weekly Attendance'!$A$2:$E$33,5)</f>
        <v>93.29830930101383</v>
      </c>
      <c r="J112" s="9">
        <f>H112-I112</f>
        <v>6.2981791359935215</v>
      </c>
    </row>
    <row r="113" spans="1:10" x14ac:dyDescent="0.35">
      <c r="A113" s="23">
        <v>10</v>
      </c>
      <c r="B113" s="23">
        <v>2019</v>
      </c>
      <c r="C113" s="9" t="s">
        <v>29</v>
      </c>
      <c r="D113" s="9" t="s">
        <v>27</v>
      </c>
      <c r="F113" s="9">
        <f>VLOOKUP(C113,'2019 Weekly Attendance'!$A$2:$B$33,2)</f>
        <v>71750</v>
      </c>
      <c r="G113" s="9">
        <f>VLOOKUP(C113,'2019 Weekly Attendance'!$A$2:$W$33,MATCH(A113,'2019 Weekly Attendance'!$A$1:$W$1,0))</f>
        <v>71404</v>
      </c>
      <c r="H113" s="9">
        <f>(G113/F113)*100</f>
        <v>99.517770034843196</v>
      </c>
      <c r="I113" s="9">
        <f>VLOOKUP(C113,'2019 Weekly Attendance'!$A$2:$E$33,5)</f>
        <v>97.986585365853657</v>
      </c>
      <c r="J113" s="9">
        <f>H113-I113</f>
        <v>1.531184668989539</v>
      </c>
    </row>
    <row r="114" spans="1:10" x14ac:dyDescent="0.35">
      <c r="A114" s="23">
        <v>10</v>
      </c>
      <c r="B114" s="23">
        <v>2019</v>
      </c>
      <c r="C114" s="9" t="s">
        <v>23</v>
      </c>
      <c r="D114" s="9" t="s">
        <v>33</v>
      </c>
      <c r="F114" s="9">
        <f>VLOOKUP(C114,'2019 Weekly Attendance'!$A$2:$B$33,2)</f>
        <v>67895</v>
      </c>
      <c r="G114" s="9">
        <f>VLOOKUP(C114,'2019 Weekly Attendance'!$A$2:$W$33,MATCH(A114,'2019 Weekly Attendance'!$A$1:$W$1,0))</f>
        <v>67431</v>
      </c>
      <c r="H114" s="9">
        <f>(G114/F114)*100</f>
        <v>99.316591796155834</v>
      </c>
      <c r="I114" s="9">
        <f>VLOOKUP(C114,'2019 Weekly Attendance'!$A$2:$E$33,5)</f>
        <v>99.316591796155834</v>
      </c>
      <c r="J114" s="9">
        <f>H114-I114</f>
        <v>0</v>
      </c>
    </row>
    <row r="115" spans="1:10" x14ac:dyDescent="0.35">
      <c r="A115" s="23">
        <v>10</v>
      </c>
      <c r="B115" s="23">
        <v>2019</v>
      </c>
      <c r="C115" s="9" t="s">
        <v>38</v>
      </c>
      <c r="D115" s="9" t="s">
        <v>30</v>
      </c>
      <c r="F115" s="9">
        <f>VLOOKUP(C115,'2019 Weekly Attendance'!$A$2:$B$33,2)</f>
        <v>92500</v>
      </c>
      <c r="G115" s="9">
        <f>VLOOKUP(C115,'2019 Weekly Attendance'!$A$2:$W$33,MATCH(A115,'2019 Weekly Attendance'!$A$1:$W$1,0))</f>
        <v>91188</v>
      </c>
      <c r="H115" s="9">
        <f>(G115/F115)*100</f>
        <v>98.581621621621622</v>
      </c>
      <c r="I115" s="9">
        <f>VLOOKUP(C115,'2019 Weekly Attendance'!$A$2:$E$33,5)</f>
        <v>98.301621621621621</v>
      </c>
      <c r="J115" s="9">
        <f>H115-I115</f>
        <v>0.28000000000000114</v>
      </c>
    </row>
    <row r="116" spans="1:10" x14ac:dyDescent="0.35">
      <c r="A116" s="23">
        <v>10</v>
      </c>
      <c r="B116" s="23">
        <v>2019</v>
      </c>
      <c r="C116" s="9" t="s">
        <v>41</v>
      </c>
      <c r="D116" s="9" t="s">
        <v>16</v>
      </c>
      <c r="F116" s="9">
        <f>VLOOKUP(C116,'2019 Weekly Attendance'!$A$2:$B$33,2)</f>
        <v>81441</v>
      </c>
      <c r="G116" s="9">
        <f>VLOOKUP(C116,'2019 Weekly Attendance'!$A$2:$W$33,MATCH(A116,'2019 Weekly Attendance'!$A$1:$W$1,0))</f>
        <v>78090</v>
      </c>
      <c r="H116" s="9">
        <f>(G116/F116)*100</f>
        <v>95.885364865362661</v>
      </c>
      <c r="I116" s="9">
        <f>VLOOKUP(C116,'2019 Weekly Attendance'!$A$2:$E$33,5)</f>
        <v>95.584840559423384</v>
      </c>
      <c r="J116" s="9">
        <f>H116-I116</f>
        <v>0.30052430593927681</v>
      </c>
    </row>
    <row r="117" spans="1:10" x14ac:dyDescent="0.35">
      <c r="A117" s="23">
        <v>10</v>
      </c>
      <c r="B117" s="23">
        <v>2019</v>
      </c>
      <c r="C117" s="9" t="s">
        <v>36</v>
      </c>
      <c r="D117" s="9" t="s">
        <v>37</v>
      </c>
      <c r="F117" s="9">
        <f>VLOOKUP(C117,'2019 Weekly Attendance'!$A$2:$B$33,2)</f>
        <v>82500</v>
      </c>
      <c r="G117" s="9">
        <f>VLOOKUP(C117,'2019 Weekly Attendance'!$A$2:$W$33,MATCH(A117,'2019 Weekly Attendance'!$A$1:$W$1,0))</f>
        <v>78523</v>
      </c>
      <c r="H117" s="9">
        <f>(G117/F117)*100</f>
        <v>95.179393939393947</v>
      </c>
      <c r="I117" s="9">
        <f>VLOOKUP(C117,'2019 Weekly Attendance'!$A$2:$E$33,5)</f>
        <v>95.179393939393947</v>
      </c>
      <c r="J117" s="9">
        <f>H117-I117</f>
        <v>0</v>
      </c>
    </row>
    <row r="118" spans="1:10" x14ac:dyDescent="0.35">
      <c r="A118" s="23">
        <v>10</v>
      </c>
      <c r="B118" s="23">
        <v>2019</v>
      </c>
      <c r="C118" s="9" t="s">
        <v>39</v>
      </c>
      <c r="D118" s="9" t="s">
        <v>13</v>
      </c>
      <c r="F118" s="9">
        <f>VLOOKUP(C118,'2019 Weekly Attendance'!$A$2:$B$33,2)</f>
        <v>68400</v>
      </c>
      <c r="G118" s="9">
        <f>VLOOKUP(C118,'2019 Weekly Attendance'!$A$2:$W$33,MATCH(A118,'2019 Weekly Attendance'!$A$1:$W$1,0))</f>
        <v>63627</v>
      </c>
      <c r="H118" s="9">
        <f>(G118/F118)*100</f>
        <v>93.021929824561397</v>
      </c>
      <c r="I118" s="9">
        <f>VLOOKUP(C118,'2019 Weekly Attendance'!$A$2:$E$33,5)</f>
        <v>90.989766081871352</v>
      </c>
      <c r="J118" s="9">
        <f>H118-I118</f>
        <v>2.0321637426900452</v>
      </c>
    </row>
    <row r="119" spans="1:10" x14ac:dyDescent="0.35">
      <c r="A119" s="23">
        <v>10</v>
      </c>
      <c r="B119" s="23">
        <v>2019</v>
      </c>
      <c r="C119" s="9" t="s">
        <v>18</v>
      </c>
      <c r="D119" s="9" t="s">
        <v>20</v>
      </c>
      <c r="F119" s="9">
        <f>VLOOKUP(C119,'2019 Weekly Attendance'!$A$2:$B$33,2)</f>
        <v>56603</v>
      </c>
      <c r="G119" s="9">
        <f>VLOOKUP(C119,'2019 Weekly Attendance'!$A$2:$W$33,MATCH(A119,'2019 Weekly Attendance'!$A$1:$W$1,0))</f>
        <v>51954</v>
      </c>
      <c r="H119" s="9">
        <f>(G119/F119)*100</f>
        <v>91.786654417610364</v>
      </c>
      <c r="I119" s="9">
        <f>VLOOKUP(C119,'2019 Weekly Attendance'!$A$2:$E$33,5)</f>
        <v>92.839097372425996</v>
      </c>
      <c r="J119" s="9">
        <f>H119-I119</f>
        <v>-1.052442954815632</v>
      </c>
    </row>
    <row r="120" spans="1:10" x14ac:dyDescent="0.35">
      <c r="A120" s="23">
        <v>10</v>
      </c>
      <c r="B120" s="23">
        <v>2019</v>
      </c>
      <c r="C120" s="9" t="s">
        <v>40</v>
      </c>
      <c r="D120" s="9" t="s">
        <v>35</v>
      </c>
      <c r="F120" s="9">
        <f>VLOOKUP(C120,'2019 Weekly Attendance'!$A$2:$B$33,2)</f>
        <v>67000</v>
      </c>
      <c r="G120" s="9">
        <f>VLOOKUP(C120,'2019 Weekly Attendance'!$A$2:$W$33,MATCH(A120,'2019 Weekly Attendance'!$A$1:$W$1,0))</f>
        <v>60510</v>
      </c>
      <c r="H120" s="9">
        <f>(G120/F120)*100</f>
        <v>90.31343283582089</v>
      </c>
      <c r="I120" s="9">
        <f>VLOOKUP(C120,'2019 Weekly Attendance'!$A$2:$E$33,5)</f>
        <v>91.210074626865662</v>
      </c>
      <c r="J120" s="9">
        <f>H120-I120</f>
        <v>-0.89664179104477171</v>
      </c>
    </row>
    <row r="121" spans="1:10" x14ac:dyDescent="0.35">
      <c r="A121" s="23">
        <v>10</v>
      </c>
      <c r="B121" s="23">
        <v>2019</v>
      </c>
      <c r="C121" s="9" t="s">
        <v>14</v>
      </c>
      <c r="D121" s="9" t="s">
        <v>25</v>
      </c>
      <c r="F121" s="9">
        <f>VLOOKUP(C121,'2019 Weekly Attendance'!$A$2:$B$33,2)</f>
        <v>65515</v>
      </c>
      <c r="G121" s="9">
        <f>VLOOKUP(C121,'2019 Weekly Attendance'!$A$2:$W$33,MATCH(A121,'2019 Weekly Attendance'!$A$1:$W$1,0))</f>
        <v>45918</v>
      </c>
      <c r="H121" s="9">
        <f>(G121/F121)*100</f>
        <v>70.087766160421268</v>
      </c>
      <c r="I121" s="9">
        <f>VLOOKUP(C121,'2019 Weekly Attendance'!$A$2:$E$33,5)</f>
        <v>72.012516217660078</v>
      </c>
      <c r="J121" s="9">
        <f>H121-I121</f>
        <v>-1.9247500572388105</v>
      </c>
    </row>
    <row r="122" spans="1:10" x14ac:dyDescent="0.35">
      <c r="A122" s="23">
        <v>10</v>
      </c>
      <c r="B122" s="23">
        <v>2019</v>
      </c>
      <c r="C122" s="9" t="s">
        <v>15</v>
      </c>
      <c r="D122" s="9" t="s">
        <v>28</v>
      </c>
      <c r="F122" s="9">
        <f>VLOOKUP(C122,'2019 Weekly Attendance'!$A$2:$B$33,2)</f>
        <v>65890</v>
      </c>
      <c r="G122" s="9">
        <f>VLOOKUP(C122,'2019 Weekly Attendance'!$A$2:$W$33,MATCH(A122,'2019 Weekly Attendance'!$A$1:$W$1,0))</f>
        <v>40038</v>
      </c>
      <c r="H122" s="9">
        <f>(G122/F122)*100</f>
        <v>60.764911215662465</v>
      </c>
      <c r="I122" s="9">
        <f>VLOOKUP(C122,'2019 Weekly Attendance'!$A$2:$E$33,5)</f>
        <v>76.990221798235154</v>
      </c>
      <c r="J122" s="9">
        <f>H122-I122</f>
        <v>-16.225310582572689</v>
      </c>
    </row>
    <row r="123" spans="1:10" x14ac:dyDescent="0.35">
      <c r="A123" s="23">
        <v>9</v>
      </c>
      <c r="B123" s="23">
        <v>2019</v>
      </c>
      <c r="C123" s="9" t="s">
        <v>9</v>
      </c>
      <c r="D123" s="9" t="s">
        <v>10</v>
      </c>
      <c r="E123" s="9" t="s">
        <v>11</v>
      </c>
      <c r="F123" s="9">
        <f>VLOOKUP(C123,'2019 Weekly Attendance'!$A$2:$B$33,2)</f>
        <v>69132</v>
      </c>
      <c r="G123" s="9">
        <f>VLOOKUP(C123,'2019 Weekly Attendance'!$A$2:$W$33,MATCH(A123,'2019 Weekly Attendance'!$A$1:$W$1,0))</f>
        <v>84771</v>
      </c>
      <c r="H123" s="9">
        <f>(G123/F123)*100</f>
        <v>122.62194063530639</v>
      </c>
      <c r="I123" s="9">
        <f>VLOOKUP(C123,'2019 Weekly Attendance'!$A$2:$E$33,5)</f>
        <v>86.772923020970239</v>
      </c>
      <c r="J123" s="9">
        <f>H123-I123</f>
        <v>35.849017614336148</v>
      </c>
    </row>
    <row r="124" spans="1:10" x14ac:dyDescent="0.35">
      <c r="A124" s="23">
        <v>9</v>
      </c>
      <c r="B124" s="23">
        <v>2019</v>
      </c>
      <c r="C124" s="9" t="s">
        <v>22</v>
      </c>
      <c r="D124" s="9" t="s">
        <v>23</v>
      </c>
      <c r="F124" s="9">
        <f>VLOOKUP(C124,'2019 Weekly Attendance'!$A$2:$B$33,2)</f>
        <v>76125</v>
      </c>
      <c r="G124" s="9">
        <f>VLOOKUP(C124,'2019 Weekly Attendance'!$A$2:$W$33,MATCH(A124,'2019 Weekly Attendance'!$A$1:$W$1,0))</f>
        <v>76743</v>
      </c>
      <c r="H124" s="9">
        <f>(G124/F124)*100</f>
        <v>100.81182266009851</v>
      </c>
      <c r="I124" s="9">
        <f>VLOOKUP(C124,'2019 Weekly Attendance'!$A$2:$E$33,5)</f>
        <v>99.753201970443357</v>
      </c>
      <c r="J124" s="9">
        <f>H124-I124</f>
        <v>1.0586206896551573</v>
      </c>
    </row>
    <row r="125" spans="1:10" x14ac:dyDescent="0.35">
      <c r="A125" s="23">
        <v>9</v>
      </c>
      <c r="B125" s="23">
        <v>2019</v>
      </c>
      <c r="C125" s="9" t="s">
        <v>24</v>
      </c>
      <c r="D125" s="9" t="s">
        <v>19</v>
      </c>
      <c r="F125" s="9">
        <f>VLOOKUP(C125,'2019 Weekly Attendance'!$A$2:$B$33,2)</f>
        <v>69596</v>
      </c>
      <c r="G125" s="9">
        <f>VLOOKUP(C125,'2019 Weekly Attendance'!$A$2:$W$33,MATCH(A125,'2019 Weekly Attendance'!$A$1:$W$1,0))</f>
        <v>69796</v>
      </c>
      <c r="H125" s="9">
        <f>(G125/F125)*100</f>
        <v>100.2873728375194</v>
      </c>
      <c r="I125" s="9">
        <f>VLOOKUP(C125,'2019 Weekly Attendance'!$A$2:$E$33,5)</f>
        <v>100.26941203517443</v>
      </c>
      <c r="J125" s="9">
        <f>H125-I125</f>
        <v>1.7960802344973104E-2</v>
      </c>
    </row>
    <row r="126" spans="1:10" x14ac:dyDescent="0.35">
      <c r="A126" s="23">
        <v>9</v>
      </c>
      <c r="B126" s="23">
        <v>2019</v>
      </c>
      <c r="C126" s="9" t="s">
        <v>25</v>
      </c>
      <c r="D126" s="9" t="s">
        <v>26</v>
      </c>
      <c r="F126" s="9">
        <f>VLOOKUP(C126,'2019 Weekly Attendance'!$A$2:$B$33,2)</f>
        <v>71008</v>
      </c>
      <c r="G126" s="9">
        <f>VLOOKUP(C126,'2019 Weekly Attendance'!$A$2:$W$33,MATCH(A126,'2019 Weekly Attendance'!$A$1:$W$1,0))</f>
        <v>71157</v>
      </c>
      <c r="H126" s="9">
        <f>(G126/F126)*100</f>
        <v>100.20983551149168</v>
      </c>
      <c r="I126" s="9">
        <f>VLOOKUP(C126,'2019 Weekly Attendance'!$A$2:$E$33,5)</f>
        <v>99.464144885083371</v>
      </c>
      <c r="J126" s="9">
        <f>H126-I126</f>
        <v>0.74569062640830452</v>
      </c>
    </row>
    <row r="127" spans="1:10" x14ac:dyDescent="0.35">
      <c r="A127" s="23">
        <v>9</v>
      </c>
      <c r="B127" s="23">
        <v>2019</v>
      </c>
      <c r="C127" s="9" t="s">
        <v>27</v>
      </c>
      <c r="D127" s="9" t="s">
        <v>15</v>
      </c>
      <c r="F127" s="9">
        <f>VLOOKUP(C127,'2019 Weekly Attendance'!$A$2:$B$33,2)</f>
        <v>69000</v>
      </c>
      <c r="G127" s="9">
        <f>VLOOKUP(C127,'2019 Weekly Attendance'!$A$2:$W$33,MATCH(A127,'2019 Weekly Attendance'!$A$1:$W$1,0))</f>
        <v>68948</v>
      </c>
      <c r="H127" s="9">
        <f>(G127/F127)*100</f>
        <v>99.924637681159425</v>
      </c>
      <c r="I127" s="9">
        <f>VLOOKUP(C127,'2019 Weekly Attendance'!$A$2:$E$33,5)</f>
        <v>99.986775362318838</v>
      </c>
      <c r="J127" s="9">
        <f>H127-I127</f>
        <v>-6.2137681159413205E-2</v>
      </c>
    </row>
    <row r="128" spans="1:10" x14ac:dyDescent="0.35">
      <c r="A128" s="23">
        <v>9</v>
      </c>
      <c r="B128" s="23">
        <v>2019</v>
      </c>
      <c r="C128" s="9" t="s">
        <v>21</v>
      </c>
      <c r="D128" s="9" t="s">
        <v>30</v>
      </c>
      <c r="F128" s="9">
        <f>VLOOKUP(C128,'2019 Weekly Attendance'!$A$2:$B$33,2)</f>
        <v>76416</v>
      </c>
      <c r="G128" s="9">
        <f>VLOOKUP(C128,'2019 Weekly Attendance'!$A$2:$W$33,MATCH(A128,'2019 Weekly Attendance'!$A$1:$W$1,0))</f>
        <v>73615</v>
      </c>
      <c r="H128" s="9">
        <f>(G128/F128)*100</f>
        <v>96.334537269681746</v>
      </c>
      <c r="I128" s="9">
        <f>VLOOKUP(C128,'2019 Weekly Attendance'!$A$2:$E$33,5)</f>
        <v>96.138734034757121</v>
      </c>
      <c r="J128" s="9">
        <f>H128-I128</f>
        <v>0.19580323492462526</v>
      </c>
    </row>
    <row r="129" spans="1:10" x14ac:dyDescent="0.35">
      <c r="A129" s="23">
        <v>9</v>
      </c>
      <c r="B129" s="23">
        <v>2019</v>
      </c>
      <c r="C129" s="9" t="s">
        <v>28</v>
      </c>
      <c r="D129" s="9" t="s">
        <v>29</v>
      </c>
      <c r="F129" s="9">
        <f>VLOOKUP(C129,'2019 Weekly Attendance'!$A$2:$B$33,2)</f>
        <v>63400</v>
      </c>
      <c r="G129" s="9">
        <f>VLOOKUP(C129,'2019 Weekly Attendance'!$A$2:$W$33,MATCH(A129,'2019 Weekly Attendance'!$A$1:$W$1,0))</f>
        <v>60986</v>
      </c>
      <c r="H129" s="9">
        <f>(G129/F129)*100</f>
        <v>96.19242902208201</v>
      </c>
      <c r="I129" s="9">
        <f>VLOOKUP(C129,'2019 Weekly Attendance'!$A$2:$E$33,5)</f>
        <v>96.724369085173507</v>
      </c>
      <c r="J129" s="9">
        <f>H129-I129</f>
        <v>-0.531940063091497</v>
      </c>
    </row>
    <row r="130" spans="1:10" x14ac:dyDescent="0.35">
      <c r="A130" s="23">
        <v>9</v>
      </c>
      <c r="B130" s="23">
        <v>2019</v>
      </c>
      <c r="C130" s="9" t="s">
        <v>16</v>
      </c>
      <c r="D130" s="9" t="s">
        <v>31</v>
      </c>
      <c r="F130" s="9">
        <f>VLOOKUP(C130,'2019 Weekly Attendance'!$A$2:$B$33,2)</f>
        <v>75523</v>
      </c>
      <c r="G130" s="9">
        <f>VLOOKUP(C130,'2019 Weekly Attendance'!$A$2:$W$33,MATCH(A130,'2019 Weekly Attendance'!$A$1:$W$1,0))</f>
        <v>72540</v>
      </c>
      <c r="H130" s="9">
        <f>(G130/F130)*100</f>
        <v>96.05020986984097</v>
      </c>
      <c r="I130" s="9">
        <f>VLOOKUP(C130,'2019 Weekly Attendance'!$A$2:$E$33,5)</f>
        <v>95.627325450525007</v>
      </c>
      <c r="J130" s="9">
        <f>H130-I130</f>
        <v>0.4228844193159631</v>
      </c>
    </row>
    <row r="131" spans="1:10" x14ac:dyDescent="0.35">
      <c r="A131" s="23">
        <v>9</v>
      </c>
      <c r="B131" s="23">
        <v>2019</v>
      </c>
      <c r="C131" s="9" t="s">
        <v>33</v>
      </c>
      <c r="D131" s="9" t="s">
        <v>34</v>
      </c>
      <c r="F131" s="9">
        <f>VLOOKUP(C131,'2019 Weekly Attendance'!$A$2:$B$33,2)</f>
        <v>71608</v>
      </c>
      <c r="G131" s="9">
        <f>VLOOKUP(C131,'2019 Weekly Attendance'!$A$2:$W$33,MATCH(A131,'2019 Weekly Attendance'!$A$1:$W$1,0))</f>
        <v>67685</v>
      </c>
      <c r="H131" s="9">
        <f>(G131/F131)*100</f>
        <v>94.521561836666294</v>
      </c>
      <c r="I131" s="9">
        <f>VLOOKUP(C131,'2019 Weekly Attendance'!$A$2:$E$33,5)</f>
        <v>96.133288180091611</v>
      </c>
      <c r="J131" s="9">
        <f>H131-I131</f>
        <v>-1.6117263434253175</v>
      </c>
    </row>
    <row r="132" spans="1:10" x14ac:dyDescent="0.35">
      <c r="A132" s="23">
        <v>9</v>
      </c>
      <c r="B132" s="23">
        <v>2019</v>
      </c>
      <c r="C132" s="9" t="s">
        <v>20</v>
      </c>
      <c r="D132" s="9" t="s">
        <v>41</v>
      </c>
      <c r="F132" s="9">
        <f>VLOOKUP(C132,'2019 Weekly Attendance'!$A$2:$B$33,2)</f>
        <v>27000</v>
      </c>
      <c r="G132" s="9">
        <f>VLOOKUP(C132,'2019 Weekly Attendance'!$A$2:$W$33,MATCH(A132,'2019 Weekly Attendance'!$A$1:$W$1,0))</f>
        <v>25435</v>
      </c>
      <c r="H132" s="9">
        <f>(G132/F132)*100</f>
        <v>94.203703703703695</v>
      </c>
      <c r="I132" s="9">
        <f>VLOOKUP(C132,'2019 Weekly Attendance'!$A$2:$E$33,5)</f>
        <v>94.050264550264558</v>
      </c>
      <c r="J132" s="9">
        <f>H132-I132</f>
        <v>0.1534391534391375</v>
      </c>
    </row>
    <row r="133" spans="1:10" x14ac:dyDescent="0.35">
      <c r="A133" s="23">
        <v>9</v>
      </c>
      <c r="B133" s="23">
        <v>2019</v>
      </c>
      <c r="C133" s="9" t="s">
        <v>18</v>
      </c>
      <c r="D133" s="9" t="s">
        <v>32</v>
      </c>
      <c r="F133" s="9">
        <f>VLOOKUP(C133,'2019 Weekly Attendance'!$A$2:$B$33,2)</f>
        <v>56603</v>
      </c>
      <c r="G133" s="9">
        <f>VLOOKUP(C133,'2019 Weekly Attendance'!$A$2:$W$33,MATCH(A133,'2019 Weekly Attendance'!$A$1:$W$1,0))</f>
        <v>53318</v>
      </c>
      <c r="H133" s="9">
        <f>(G133/F133)*100</f>
        <v>94.196420684416012</v>
      </c>
      <c r="I133" s="9">
        <f>VLOOKUP(C133,'2019 Weekly Attendance'!$A$2:$E$33,5)</f>
        <v>92.839097372425996</v>
      </c>
      <c r="J133" s="9">
        <f>H133-I133</f>
        <v>1.3573233119900152</v>
      </c>
    </row>
    <row r="134" spans="1:10" x14ac:dyDescent="0.35">
      <c r="A134" s="23">
        <v>9</v>
      </c>
      <c r="B134" s="23">
        <v>2019</v>
      </c>
      <c r="C134" s="9" t="s">
        <v>37</v>
      </c>
      <c r="D134" s="9" t="s">
        <v>38</v>
      </c>
      <c r="F134" s="9">
        <f>VLOOKUP(C134,'2019 Weekly Attendance'!$A$2:$B$33,2)</f>
        <v>82500</v>
      </c>
      <c r="G134" s="9">
        <f>VLOOKUP(C134,'2019 Weekly Attendance'!$A$2:$W$33,MATCH(A134,'2019 Weekly Attendance'!$A$1:$W$1,0))</f>
        <v>76107</v>
      </c>
      <c r="H134" s="9">
        <f>(G134/F134)*100</f>
        <v>92.25090909090909</v>
      </c>
      <c r="I134" s="9">
        <f>VLOOKUP(C134,'2019 Weekly Attendance'!$A$2:$E$33,5)</f>
        <v>90.50242424242424</v>
      </c>
      <c r="J134" s="9">
        <f>H134-I134</f>
        <v>1.7484848484848499</v>
      </c>
    </row>
    <row r="135" spans="1:10" x14ac:dyDescent="0.35">
      <c r="A135" s="23">
        <v>9</v>
      </c>
      <c r="B135" s="23">
        <v>2019</v>
      </c>
      <c r="C135" s="9" t="s">
        <v>35</v>
      </c>
      <c r="D135" s="9" t="s">
        <v>36</v>
      </c>
      <c r="F135" s="9">
        <f>VLOOKUP(C135,'2019 Weekly Attendance'!$A$2:$B$33,2)</f>
        <v>65326</v>
      </c>
      <c r="G135" s="9">
        <f>VLOOKUP(C135,'2019 Weekly Attendance'!$A$2:$W$33,MATCH(A135,'2019 Weekly Attendance'!$A$1:$W$1,0))</f>
        <v>59229</v>
      </c>
      <c r="H135" s="9">
        <f>(G135/F135)*100</f>
        <v>90.666809539846298</v>
      </c>
      <c r="I135" s="9">
        <f>VLOOKUP(C135,'2019 Weekly Attendance'!$A$2:$E$33,5)</f>
        <v>96.542724183326698</v>
      </c>
      <c r="J135" s="9">
        <f>H135-I135</f>
        <v>-5.8759146434803995</v>
      </c>
    </row>
    <row r="136" spans="1:10" x14ac:dyDescent="0.35">
      <c r="A136" s="23">
        <v>9</v>
      </c>
      <c r="B136" s="23">
        <v>2019</v>
      </c>
      <c r="C136" s="9" t="s">
        <v>39</v>
      </c>
      <c r="D136" s="9" t="s">
        <v>40</v>
      </c>
      <c r="F136" s="9">
        <f>VLOOKUP(C136,'2019 Weekly Attendance'!$A$2:$B$33,2)</f>
        <v>68400</v>
      </c>
      <c r="G136" s="9">
        <f>VLOOKUP(C136,'2019 Weekly Attendance'!$A$2:$W$33,MATCH(A136,'2019 Weekly Attendance'!$A$1:$W$1,0))</f>
        <v>61115</v>
      </c>
      <c r="H136" s="9">
        <f>(G136/F136)*100</f>
        <v>89.349415204678365</v>
      </c>
      <c r="I136" s="9">
        <f>VLOOKUP(C136,'2019 Weekly Attendance'!$A$2:$E$33,5)</f>
        <v>90.989766081871352</v>
      </c>
      <c r="J136" s="9">
        <f>H136-I136</f>
        <v>-1.6403508771929864</v>
      </c>
    </row>
    <row r="137" spans="1:10" x14ac:dyDescent="0.35">
      <c r="A137" s="23">
        <v>8</v>
      </c>
      <c r="B137" s="23">
        <v>2019</v>
      </c>
      <c r="C137" s="9" t="s">
        <v>13</v>
      </c>
      <c r="D137" s="9" t="s">
        <v>14</v>
      </c>
      <c r="E137" s="9" t="s">
        <v>11</v>
      </c>
      <c r="F137" s="9">
        <f>VLOOKUP(C137,'2019 Weekly Attendance'!$A$2:$B$33,2)</f>
        <v>77500</v>
      </c>
      <c r="G137" s="9">
        <f>VLOOKUP(C137,'2019 Weekly Attendance'!$A$2:$W$33,MATCH(A137,'2019 Weekly Attendance'!$A$1:$W$1,0))</f>
        <v>83720</v>
      </c>
      <c r="H137" s="9">
        <f>(G137/F137)*100</f>
        <v>108.02580645161291</v>
      </c>
      <c r="I137" s="9">
        <f>VLOOKUP(C137,'2019 Weekly Attendance'!$A$2:$E$33,5)</f>
        <v>91.908755760368663</v>
      </c>
      <c r="J137" s="9">
        <f>H137-I137</f>
        <v>16.117050691244245</v>
      </c>
    </row>
    <row r="138" spans="1:10" x14ac:dyDescent="0.35">
      <c r="A138" s="23">
        <v>8</v>
      </c>
      <c r="B138" s="23">
        <v>2019</v>
      </c>
      <c r="C138" s="9" t="s">
        <v>19</v>
      </c>
      <c r="D138" s="9" t="s">
        <v>20</v>
      </c>
      <c r="F138" s="9">
        <f>VLOOKUP(C138,'2019 Weekly Attendance'!$A$2:$B$33,2)</f>
        <v>61500</v>
      </c>
      <c r="G138" s="9">
        <f>VLOOKUP(C138,'2019 Weekly Attendance'!$A$2:$W$33,MATCH(A138,'2019 Weekly Attendance'!$A$1:$W$1,0))</f>
        <v>61632</v>
      </c>
      <c r="H138" s="9">
        <f>(G138/F138)*100</f>
        <v>100.21463414634147</v>
      </c>
      <c r="I138" s="9">
        <f>VLOOKUP(C138,'2019 Weekly Attendance'!$A$2:$E$33,5)</f>
        <v>100.67723577235772</v>
      </c>
      <c r="J138" s="9">
        <f>H138-I138</f>
        <v>-0.46260162601625154</v>
      </c>
    </row>
    <row r="139" spans="1:10" x14ac:dyDescent="0.35">
      <c r="A139" s="23">
        <v>8</v>
      </c>
      <c r="B139" s="23">
        <v>2019</v>
      </c>
      <c r="C139" s="9" t="s">
        <v>30</v>
      </c>
      <c r="D139" s="9" t="s">
        <v>34</v>
      </c>
      <c r="F139" s="9">
        <f>VLOOKUP(C139,'2019 Weekly Attendance'!$A$2:$B$33,2)</f>
        <v>66655</v>
      </c>
      <c r="G139" s="9">
        <f>VLOOKUP(C139,'2019 Weekly Attendance'!$A$2:$W$33,MATCH(A139,'2019 Weekly Attendance'!$A$1:$W$1,0))</f>
        <v>66776</v>
      </c>
      <c r="H139" s="9">
        <f>(G139/F139)*100</f>
        <v>100.18153176805941</v>
      </c>
      <c r="I139" s="9">
        <f>VLOOKUP(C139,'2019 Weekly Attendance'!$A$2:$E$33,5)</f>
        <v>100.29142599954992</v>
      </c>
      <c r="J139" s="9">
        <f>H139-I139</f>
        <v>-0.10989423149050026</v>
      </c>
    </row>
    <row r="140" spans="1:10" x14ac:dyDescent="0.35">
      <c r="A140" s="23">
        <v>8</v>
      </c>
      <c r="B140" s="23">
        <v>2019</v>
      </c>
      <c r="C140" s="9" t="s">
        <v>43</v>
      </c>
      <c r="D140" s="9" t="s">
        <v>28</v>
      </c>
      <c r="F140" s="9">
        <f>VLOOKUP(C140,'2019 Weekly Attendance'!$A$2:$B$33,2)</f>
        <v>73208</v>
      </c>
      <c r="G140" s="9">
        <f>VLOOKUP(C140,'2019 Weekly Attendance'!$A$2:$W$33,MATCH(A140,'2019 Weekly Attendance'!$A$1:$W$1,0))</f>
        <v>73064</v>
      </c>
      <c r="H140" s="9">
        <f>(G140/F140)*100</f>
        <v>99.803300185772045</v>
      </c>
      <c r="I140" s="9">
        <f>VLOOKUP(C140,'2019 Weekly Attendance'!$A$2:$E$33,5)</f>
        <v>99.828570648016608</v>
      </c>
      <c r="J140" s="9">
        <f>H140-I140</f>
        <v>-2.5270462244563419E-2</v>
      </c>
    </row>
    <row r="141" spans="1:10" x14ac:dyDescent="0.35">
      <c r="A141" s="23">
        <v>8</v>
      </c>
      <c r="B141" s="23">
        <v>2019</v>
      </c>
      <c r="C141" s="9" t="s">
        <v>10</v>
      </c>
      <c r="D141" s="9" t="s">
        <v>18</v>
      </c>
      <c r="F141" s="9">
        <f>VLOOKUP(C141,'2019 Weekly Attendance'!$A$2:$B$33,2)</f>
        <v>72220</v>
      </c>
      <c r="G141" s="9">
        <f>VLOOKUP(C141,'2019 Weekly Attendance'!$A$2:$W$33,MATCH(A141,'2019 Weekly Attendance'!$A$1:$W$1,0))</f>
        <v>71893</v>
      </c>
      <c r="H141" s="9">
        <f>(G141/F141)*100</f>
        <v>99.547216837441155</v>
      </c>
      <c r="I141" s="9">
        <f>VLOOKUP(C141,'2019 Weekly Attendance'!$A$2:$E$33,5)</f>
        <v>99.408924120742185</v>
      </c>
      <c r="J141" s="9">
        <f>H141-I141</f>
        <v>0.13829271669897025</v>
      </c>
    </row>
    <row r="142" spans="1:10" x14ac:dyDescent="0.35">
      <c r="A142" s="23">
        <v>8</v>
      </c>
      <c r="B142" s="23">
        <v>2019</v>
      </c>
      <c r="C142" s="9" t="s">
        <v>26</v>
      </c>
      <c r="D142" s="9" t="s">
        <v>23</v>
      </c>
      <c r="F142" s="9">
        <f>VLOOKUP(C142,'2019 Weekly Attendance'!$A$2:$B$33,2)</f>
        <v>66829</v>
      </c>
      <c r="G142" s="9">
        <f>VLOOKUP(C142,'2019 Weekly Attendance'!$A$2:$W$33,MATCH(A142,'2019 Weekly Attendance'!$A$1:$W$1,0))</f>
        <v>65878</v>
      </c>
      <c r="H142" s="9">
        <f>(G142/F142)*100</f>
        <v>98.576965090005828</v>
      </c>
      <c r="I142" s="9">
        <f>VLOOKUP(C142,'2019 Weekly Attendance'!$A$2:$E$33,5)</f>
        <v>98.576965090005828</v>
      </c>
      <c r="J142" s="9">
        <f>H142-I142</f>
        <v>0</v>
      </c>
    </row>
    <row r="143" spans="1:10" x14ac:dyDescent="0.35">
      <c r="A143" s="23">
        <v>8</v>
      </c>
      <c r="B143" s="23">
        <v>2019</v>
      </c>
      <c r="C143" s="9" t="s">
        <v>42</v>
      </c>
      <c r="D143" s="9" t="s">
        <v>27</v>
      </c>
      <c r="F143" s="9">
        <f>VLOOKUP(C143,'2019 Weekly Attendance'!$A$2:$B$33,2)</f>
        <v>73000</v>
      </c>
      <c r="G143" s="9">
        <f>VLOOKUP(C143,'2019 Weekly Attendance'!$A$2:$W$33,MATCH(A143,'2019 Weekly Attendance'!$A$1:$W$1,0))</f>
        <v>71483</v>
      </c>
      <c r="H143" s="9">
        <f>(G143/F143)*100</f>
        <v>97.921917808219177</v>
      </c>
      <c r="I143" s="9">
        <f>VLOOKUP(C143,'2019 Weekly Attendance'!$A$2:$E$33,5)</f>
        <v>98.084075342465752</v>
      </c>
      <c r="J143" s="9">
        <f>H143-I143</f>
        <v>-0.16215753424657464</v>
      </c>
    </row>
    <row r="144" spans="1:10" x14ac:dyDescent="0.35">
      <c r="A144" s="23">
        <v>8</v>
      </c>
      <c r="B144" s="23">
        <v>2019</v>
      </c>
      <c r="C144" s="9" t="s">
        <v>33</v>
      </c>
      <c r="D144" s="9" t="s">
        <v>24</v>
      </c>
      <c r="F144" s="9">
        <f>VLOOKUP(C144,'2019 Weekly Attendance'!$A$2:$B$33,2)</f>
        <v>71608</v>
      </c>
      <c r="G144" s="9">
        <f>VLOOKUP(C144,'2019 Weekly Attendance'!$A$2:$W$33,MATCH(A144,'2019 Weekly Attendance'!$A$1:$W$1,0))</f>
        <v>69435</v>
      </c>
      <c r="H144" s="9">
        <f>(G144/F144)*100</f>
        <v>96.965422857781263</v>
      </c>
      <c r="I144" s="9">
        <f>VLOOKUP(C144,'2019 Weekly Attendance'!$A$2:$E$33,5)</f>
        <v>96.133288180091611</v>
      </c>
      <c r="J144" s="9">
        <f>H144-I144</f>
        <v>0.83213467768965188</v>
      </c>
    </row>
    <row r="145" spans="1:10" x14ac:dyDescent="0.35">
      <c r="A145" s="23">
        <v>8</v>
      </c>
      <c r="B145" s="23">
        <v>2019</v>
      </c>
      <c r="C145" s="9" t="s">
        <v>29</v>
      </c>
      <c r="D145" s="9" t="s">
        <v>16</v>
      </c>
      <c r="F145" s="9">
        <f>VLOOKUP(C145,'2019 Weekly Attendance'!$A$2:$B$33,2)</f>
        <v>71750</v>
      </c>
      <c r="G145" s="9">
        <f>VLOOKUP(C145,'2019 Weekly Attendance'!$A$2:$W$33,MATCH(A145,'2019 Weekly Attendance'!$A$1:$W$1,0))</f>
        <v>69083</v>
      </c>
      <c r="H145" s="9">
        <f>(G145/F145)*100</f>
        <v>96.282926829268291</v>
      </c>
      <c r="I145" s="9">
        <f>VLOOKUP(C145,'2019 Weekly Attendance'!$A$2:$E$33,5)</f>
        <v>97.986585365853657</v>
      </c>
      <c r="J145" s="9">
        <f>H145-I145</f>
        <v>-1.7036585365853654</v>
      </c>
    </row>
    <row r="146" spans="1:10" x14ac:dyDescent="0.35">
      <c r="A146" s="23">
        <v>8</v>
      </c>
      <c r="B146" s="23">
        <v>2019</v>
      </c>
      <c r="C146" s="9" t="s">
        <v>21</v>
      </c>
      <c r="D146" s="9" t="s">
        <v>41</v>
      </c>
      <c r="F146" s="9">
        <f>VLOOKUP(C146,'2019 Weekly Attendance'!$A$2:$B$33,2)</f>
        <v>76416</v>
      </c>
      <c r="G146" s="9">
        <f>VLOOKUP(C146,'2019 Weekly Attendance'!$A$2:$W$33,MATCH(A146,'2019 Weekly Attendance'!$A$1:$W$1,0))</f>
        <v>73558</v>
      </c>
      <c r="H146" s="9">
        <f>(G146/F146)*100</f>
        <v>96.25994556113902</v>
      </c>
      <c r="I146" s="9">
        <f>VLOOKUP(C146,'2019 Weekly Attendance'!$A$2:$E$33,5)</f>
        <v>96.138734034757121</v>
      </c>
      <c r="J146" s="9">
        <f>H146-I146</f>
        <v>0.12121152638189869</v>
      </c>
    </row>
    <row r="147" spans="1:10" x14ac:dyDescent="0.35">
      <c r="A147" s="23">
        <v>8</v>
      </c>
      <c r="B147" s="23">
        <v>2019</v>
      </c>
      <c r="C147" s="9" t="s">
        <v>40</v>
      </c>
      <c r="D147" s="9" t="s">
        <v>22</v>
      </c>
      <c r="F147" s="9">
        <f>VLOOKUP(C147,'2019 Weekly Attendance'!$A$2:$B$33,2)</f>
        <v>67000</v>
      </c>
      <c r="G147" s="9">
        <f>VLOOKUP(C147,'2019 Weekly Attendance'!$A$2:$W$33,MATCH(A147,'2019 Weekly Attendance'!$A$1:$W$1,0))</f>
        <v>61653</v>
      </c>
      <c r="H147" s="9">
        <f>(G147/F147)*100</f>
        <v>92.019402985074635</v>
      </c>
      <c r="I147" s="9">
        <f>VLOOKUP(C147,'2019 Weekly Attendance'!$A$2:$E$33,5)</f>
        <v>91.210074626865662</v>
      </c>
      <c r="J147" s="9">
        <f>H147-I147</f>
        <v>0.80932835820897253</v>
      </c>
    </row>
    <row r="148" spans="1:10" x14ac:dyDescent="0.35">
      <c r="A148" s="23">
        <v>8</v>
      </c>
      <c r="B148" s="23">
        <v>2019</v>
      </c>
      <c r="C148" s="9" t="s">
        <v>32</v>
      </c>
      <c r="D148" s="9" t="s">
        <v>37</v>
      </c>
      <c r="F148" s="9">
        <f>VLOOKUP(C148,'2019 Weekly Attendance'!$A$2:$B$33,2)</f>
        <v>65000</v>
      </c>
      <c r="G148" s="9">
        <f>VLOOKUP(C148,'2019 Weekly Attendance'!$A$2:$W$33,MATCH(A148,'2019 Weekly Attendance'!$A$1:$W$1,0))</f>
        <v>58509</v>
      </c>
      <c r="H148" s="9">
        <f>(G148/F148)*100</f>
        <v>90.01384615384616</v>
      </c>
      <c r="I148" s="9">
        <f>VLOOKUP(C148,'2019 Weekly Attendance'!$A$2:$E$33,5)</f>
        <v>94.372500000000002</v>
      </c>
      <c r="J148" s="9">
        <f>H148-I148</f>
        <v>-4.3586538461538424</v>
      </c>
    </row>
    <row r="149" spans="1:10" x14ac:dyDescent="0.35">
      <c r="A149" s="23">
        <v>8</v>
      </c>
      <c r="B149" s="23">
        <v>2019</v>
      </c>
      <c r="C149" s="9" t="s">
        <v>31</v>
      </c>
      <c r="D149" s="9" t="s">
        <v>15</v>
      </c>
      <c r="F149" s="9">
        <f>VLOOKUP(C149,'2019 Weekly Attendance'!$A$2:$B$33,2)</f>
        <v>69143</v>
      </c>
      <c r="G149" s="9">
        <f>VLOOKUP(C149,'2019 Weekly Attendance'!$A$2:$W$33,MATCH(A149,'2019 Weekly Attendance'!$A$1:$W$1,0))</f>
        <v>62073</v>
      </c>
      <c r="H149" s="9">
        <f>(G149/F149)*100</f>
        <v>89.774814514846042</v>
      </c>
      <c r="I149" s="9">
        <f>VLOOKUP(C149,'2019 Weekly Attendance'!$A$2:$E$33,5)</f>
        <v>93.29830930101383</v>
      </c>
      <c r="J149" s="9">
        <f>H149-I149</f>
        <v>-3.5234947861677881</v>
      </c>
    </row>
    <row r="150" spans="1:10" x14ac:dyDescent="0.35">
      <c r="A150" s="23">
        <v>8</v>
      </c>
      <c r="B150" s="23">
        <v>2019</v>
      </c>
      <c r="C150" s="9" t="s">
        <v>39</v>
      </c>
      <c r="D150" s="9" t="s">
        <v>35</v>
      </c>
      <c r="F150" s="9">
        <f>VLOOKUP(C150,'2019 Weekly Attendance'!$A$2:$B$33,2)</f>
        <v>68400</v>
      </c>
      <c r="G150" s="9">
        <f>VLOOKUP(C150,'2019 Weekly Attendance'!$A$2:$W$33,MATCH(A150,'2019 Weekly Attendance'!$A$1:$W$1,0))</f>
        <v>59244</v>
      </c>
      <c r="H150" s="9">
        <f>(G150/F150)*100</f>
        <v>86.614035087719301</v>
      </c>
      <c r="I150" s="9">
        <f>VLOOKUP(C150,'2019 Weekly Attendance'!$A$2:$E$33,5)</f>
        <v>90.989766081871352</v>
      </c>
      <c r="J150" s="9">
        <f>H150-I150</f>
        <v>-4.3757309941520504</v>
      </c>
    </row>
    <row r="151" spans="1:10" x14ac:dyDescent="0.35">
      <c r="A151" s="23">
        <v>8</v>
      </c>
      <c r="B151" s="23">
        <v>2019</v>
      </c>
      <c r="C151" s="9" t="s">
        <v>9</v>
      </c>
      <c r="D151" s="9" t="s">
        <v>36</v>
      </c>
      <c r="F151" s="9">
        <f>VLOOKUP(C151,'2019 Weekly Attendance'!$A$2:$B$33,2)</f>
        <v>69132</v>
      </c>
      <c r="G151" s="9">
        <f>VLOOKUP(C151,'2019 Weekly Attendance'!$A$2:$W$33,MATCH(A151,'2019 Weekly Attendance'!$A$1:$W$1,0))</f>
        <v>57833</v>
      </c>
      <c r="H151" s="9">
        <f>(G151/F151)*100</f>
        <v>83.655904646184112</v>
      </c>
      <c r="I151" s="9">
        <f>VLOOKUP(C151,'2019 Weekly Attendance'!$A$2:$E$33,5)</f>
        <v>86.772923020970239</v>
      </c>
      <c r="J151" s="9">
        <f>H151-I151</f>
        <v>-3.1170183747861273</v>
      </c>
    </row>
    <row r="152" spans="1:10" x14ac:dyDescent="0.35">
      <c r="A152" s="23">
        <v>7</v>
      </c>
      <c r="B152" s="23">
        <v>2019</v>
      </c>
      <c r="C152" s="9" t="s">
        <v>19</v>
      </c>
      <c r="D152" s="9" t="s">
        <v>43</v>
      </c>
      <c r="F152" s="9">
        <f>VLOOKUP(C152,'2019 Weekly Attendance'!$A$2:$B$33,2)</f>
        <v>61500</v>
      </c>
      <c r="G152" s="9">
        <f>VLOOKUP(C152,'2019 Weekly Attendance'!$A$2:$W$33,MATCH(A152,'2019 Weekly Attendance'!$A$1:$W$1,0))</f>
        <v>62306</v>
      </c>
      <c r="H152" s="9">
        <f>(G152/F152)*100</f>
        <v>101.31056910569104</v>
      </c>
      <c r="I152" s="9">
        <f>VLOOKUP(C152,'2019 Weekly Attendance'!$A$2:$E$33,5)</f>
        <v>100.67723577235772</v>
      </c>
      <c r="J152" s="9">
        <f>H152-I152</f>
        <v>0.63333333333332575</v>
      </c>
    </row>
    <row r="153" spans="1:10" x14ac:dyDescent="0.35">
      <c r="A153" s="23">
        <v>7</v>
      </c>
      <c r="B153" s="23">
        <v>2019</v>
      </c>
      <c r="C153" s="9" t="s">
        <v>22</v>
      </c>
      <c r="D153" s="9" t="s">
        <v>21</v>
      </c>
      <c r="F153" s="9">
        <f>VLOOKUP(C153,'2019 Weekly Attendance'!$A$2:$B$33,2)</f>
        <v>76125</v>
      </c>
      <c r="G153" s="9">
        <f>VLOOKUP(C153,'2019 Weekly Attendance'!$A$2:$W$33,MATCH(A153,'2019 Weekly Attendance'!$A$1:$W$1,0))</f>
        <v>76748</v>
      </c>
      <c r="H153" s="9">
        <f>(G153/F153)*100</f>
        <v>100.8183908045977</v>
      </c>
      <c r="I153" s="9">
        <f>VLOOKUP(C153,'2019 Weekly Attendance'!$A$2:$E$33,5)</f>
        <v>99.753201970443357</v>
      </c>
      <c r="J153" s="9">
        <f>H153-I153</f>
        <v>1.0651888341543412</v>
      </c>
    </row>
    <row r="154" spans="1:10" x14ac:dyDescent="0.35">
      <c r="A154" s="23">
        <v>7</v>
      </c>
      <c r="B154" s="23">
        <v>2019</v>
      </c>
      <c r="C154" s="9" t="s">
        <v>27</v>
      </c>
      <c r="D154" s="9" t="s">
        <v>25</v>
      </c>
      <c r="F154" s="9">
        <f>VLOOKUP(C154,'2019 Weekly Attendance'!$A$2:$B$33,2)</f>
        <v>69000</v>
      </c>
      <c r="G154" s="9">
        <f>VLOOKUP(C154,'2019 Weekly Attendance'!$A$2:$W$33,MATCH(A154,'2019 Weekly Attendance'!$A$1:$W$1,0))</f>
        <v>69012</v>
      </c>
      <c r="H154" s="9">
        <f>(G154/F154)*100</f>
        <v>100.01739130434784</v>
      </c>
      <c r="I154" s="9">
        <f>VLOOKUP(C154,'2019 Weekly Attendance'!$A$2:$E$33,5)</f>
        <v>99.986775362318838</v>
      </c>
      <c r="J154" s="9">
        <f>H154-I154</f>
        <v>3.061594202900153E-2</v>
      </c>
    </row>
    <row r="155" spans="1:10" x14ac:dyDescent="0.35">
      <c r="A155" s="23">
        <v>7</v>
      </c>
      <c r="B155" s="23">
        <v>2019</v>
      </c>
      <c r="C155" s="9" t="s">
        <v>38</v>
      </c>
      <c r="D155" s="9" t="s">
        <v>24</v>
      </c>
      <c r="F155" s="9">
        <f>VLOOKUP(C155,'2019 Weekly Attendance'!$A$2:$B$33,2)</f>
        <v>92500</v>
      </c>
      <c r="G155" s="9">
        <f>VLOOKUP(C155,'2019 Weekly Attendance'!$A$2:$W$33,MATCH(A155,'2019 Weekly Attendance'!$A$1:$W$1,0))</f>
        <v>91213</v>
      </c>
      <c r="H155" s="9">
        <f>(G155/F155)*100</f>
        <v>98.608648648648639</v>
      </c>
      <c r="I155" s="9">
        <f>VLOOKUP(C155,'2019 Weekly Attendance'!$A$2:$E$33,5)</f>
        <v>98.301621621621621</v>
      </c>
      <c r="J155" s="9">
        <f>H155-I155</f>
        <v>0.30702702702701856</v>
      </c>
    </row>
    <row r="156" spans="1:10" x14ac:dyDescent="0.35">
      <c r="A156" s="23">
        <v>7</v>
      </c>
      <c r="B156" s="23">
        <v>2019</v>
      </c>
      <c r="C156" s="9" t="s">
        <v>42</v>
      </c>
      <c r="D156" s="9" t="s">
        <v>13</v>
      </c>
      <c r="F156" s="9">
        <f>VLOOKUP(C156,'2019 Weekly Attendance'!$A$2:$B$33,2)</f>
        <v>73000</v>
      </c>
      <c r="G156" s="9">
        <f>VLOOKUP(C156,'2019 Weekly Attendance'!$A$2:$W$33,MATCH(A156,'2019 Weekly Attendance'!$A$1:$W$1,0))</f>
        <v>71856</v>
      </c>
      <c r="H156" s="9">
        <f>(G156/F156)*100</f>
        <v>98.432876712328763</v>
      </c>
      <c r="I156" s="9">
        <f>VLOOKUP(C156,'2019 Weekly Attendance'!$A$2:$E$33,5)</f>
        <v>98.084075342465752</v>
      </c>
      <c r="J156" s="9">
        <f>H156-I156</f>
        <v>0.34880136986301125</v>
      </c>
    </row>
    <row r="157" spans="1:10" x14ac:dyDescent="0.35">
      <c r="A157" s="23">
        <v>7</v>
      </c>
      <c r="B157" s="23">
        <v>2019</v>
      </c>
      <c r="C157" s="9" t="s">
        <v>41</v>
      </c>
      <c r="D157" s="9" t="s">
        <v>18</v>
      </c>
      <c r="F157" s="9">
        <f>VLOOKUP(C157,'2019 Weekly Attendance'!$A$2:$B$33,2)</f>
        <v>81441</v>
      </c>
      <c r="G157" s="9">
        <f>VLOOKUP(C157,'2019 Weekly Attendance'!$A$2:$W$33,MATCH(A157,'2019 Weekly Attendance'!$A$1:$W$1,0))</f>
        <v>78160</v>
      </c>
      <c r="H157" s="9">
        <f>(G157/F157)*100</f>
        <v>95.971316658685424</v>
      </c>
      <c r="I157" s="9">
        <f>VLOOKUP(C157,'2019 Weekly Attendance'!$A$2:$E$33,5)</f>
        <v>95.584840559423384</v>
      </c>
      <c r="J157" s="9">
        <f>H157-I157</f>
        <v>0.38647609926204041</v>
      </c>
    </row>
    <row r="158" spans="1:10" x14ac:dyDescent="0.35">
      <c r="A158" s="23">
        <v>7</v>
      </c>
      <c r="B158" s="23">
        <v>2019</v>
      </c>
      <c r="C158" s="9" t="s">
        <v>33</v>
      </c>
      <c r="D158" s="9" t="s">
        <v>35</v>
      </c>
      <c r="F158" s="9">
        <f>VLOOKUP(C158,'2019 Weekly Attendance'!$A$2:$B$33,2)</f>
        <v>71608</v>
      </c>
      <c r="G158" s="9">
        <f>VLOOKUP(C158,'2019 Weekly Attendance'!$A$2:$W$33,MATCH(A158,'2019 Weekly Attendance'!$A$1:$W$1,0))</f>
        <v>68340</v>
      </c>
      <c r="H158" s="9">
        <f>(G158/F158)*100</f>
        <v>95.436264104569318</v>
      </c>
      <c r="I158" s="9">
        <f>VLOOKUP(C158,'2019 Weekly Attendance'!$A$2:$E$33,5)</f>
        <v>96.133288180091611</v>
      </c>
      <c r="J158" s="9">
        <f>H158-I158</f>
        <v>-0.69702407552229317</v>
      </c>
    </row>
    <row r="159" spans="1:10" x14ac:dyDescent="0.35">
      <c r="A159" s="23">
        <v>7</v>
      </c>
      <c r="B159" s="23">
        <v>2019</v>
      </c>
      <c r="C159" s="9" t="s">
        <v>36</v>
      </c>
      <c r="D159" s="9" t="s">
        <v>26</v>
      </c>
      <c r="F159" s="9">
        <f>VLOOKUP(C159,'2019 Weekly Attendance'!$A$2:$B$33,2)</f>
        <v>82500</v>
      </c>
      <c r="G159" s="9">
        <f>VLOOKUP(C159,'2019 Weekly Attendance'!$A$2:$W$33,MATCH(A159,'2019 Weekly Attendance'!$A$1:$W$1,0))</f>
        <v>78523</v>
      </c>
      <c r="H159" s="9">
        <f>(G159/F159)*100</f>
        <v>95.179393939393947</v>
      </c>
      <c r="I159" s="9">
        <f>VLOOKUP(C159,'2019 Weekly Attendance'!$A$2:$E$33,5)</f>
        <v>95.179393939393947</v>
      </c>
      <c r="J159" s="9">
        <f>H159-I159</f>
        <v>0</v>
      </c>
    </row>
    <row r="160" spans="1:10" x14ac:dyDescent="0.35">
      <c r="A160" s="23">
        <v>7</v>
      </c>
      <c r="B160" s="23">
        <v>2019</v>
      </c>
      <c r="C160" s="9" t="s">
        <v>32</v>
      </c>
      <c r="D160" s="9" t="s">
        <v>30</v>
      </c>
      <c r="F160" s="9">
        <f>VLOOKUP(C160,'2019 Weekly Attendance'!$A$2:$B$33,2)</f>
        <v>65000</v>
      </c>
      <c r="G160" s="9">
        <f>VLOOKUP(C160,'2019 Weekly Attendance'!$A$2:$W$33,MATCH(A160,'2019 Weekly Attendance'!$A$1:$W$1,0))</f>
        <v>60314</v>
      </c>
      <c r="H160" s="9">
        <f>(G160/F160)*100</f>
        <v>92.790769230769229</v>
      </c>
      <c r="I160" s="9">
        <f>VLOOKUP(C160,'2019 Weekly Attendance'!$A$2:$E$33,5)</f>
        <v>94.372500000000002</v>
      </c>
      <c r="J160" s="9">
        <f>H160-I160</f>
        <v>-1.5817307692307736</v>
      </c>
    </row>
    <row r="161" spans="1:10" x14ac:dyDescent="0.35">
      <c r="A161" s="23">
        <v>7</v>
      </c>
      <c r="B161" s="23">
        <v>2019</v>
      </c>
      <c r="C161" s="9" t="s">
        <v>31</v>
      </c>
      <c r="D161" s="9" t="s">
        <v>20</v>
      </c>
      <c r="F161" s="9">
        <f>VLOOKUP(C161,'2019 Weekly Attendance'!$A$2:$B$33,2)</f>
        <v>69143</v>
      </c>
      <c r="G161" s="9">
        <f>VLOOKUP(C161,'2019 Weekly Attendance'!$A$2:$W$33,MATCH(A161,'2019 Weekly Attendance'!$A$1:$W$1,0))</f>
        <v>62431</v>
      </c>
      <c r="H161" s="9">
        <f>(G161/F161)*100</f>
        <v>90.292582040119754</v>
      </c>
      <c r="I161" s="9">
        <f>VLOOKUP(C161,'2019 Weekly Attendance'!$A$2:$E$33,5)</f>
        <v>93.29830930101383</v>
      </c>
      <c r="J161" s="9">
        <f>H161-I161</f>
        <v>-3.0057272608940764</v>
      </c>
    </row>
    <row r="162" spans="1:10" x14ac:dyDescent="0.35">
      <c r="A162" s="23">
        <v>7</v>
      </c>
      <c r="B162" s="23">
        <v>2019</v>
      </c>
      <c r="C162" s="9" t="s">
        <v>40</v>
      </c>
      <c r="D162" s="9" t="s">
        <v>10</v>
      </c>
      <c r="F162" s="9">
        <f>VLOOKUP(C162,'2019 Weekly Attendance'!$A$2:$B$33,2)</f>
        <v>67000</v>
      </c>
      <c r="G162" s="9">
        <f>VLOOKUP(C162,'2019 Weekly Attendance'!$A$2:$W$33,MATCH(A162,'2019 Weekly Attendance'!$A$1:$W$1,0))</f>
        <v>59977</v>
      </c>
      <c r="H162" s="9">
        <f>(G162/F162)*100</f>
        <v>89.517910447761196</v>
      </c>
      <c r="I162" s="9">
        <f>VLOOKUP(C162,'2019 Weekly Attendance'!$A$2:$E$33,5)</f>
        <v>91.210074626865662</v>
      </c>
      <c r="J162" s="9">
        <f>H162-I162</f>
        <v>-1.6921641791044664</v>
      </c>
    </row>
    <row r="163" spans="1:10" x14ac:dyDescent="0.35">
      <c r="A163" s="23">
        <v>7</v>
      </c>
      <c r="B163" s="23">
        <v>2019</v>
      </c>
      <c r="C163" s="9" t="s">
        <v>37</v>
      </c>
      <c r="D163" s="9" t="s">
        <v>28</v>
      </c>
      <c r="F163" s="9">
        <f>VLOOKUP(C163,'2019 Weekly Attendance'!$A$2:$B$33,2)</f>
        <v>82500</v>
      </c>
      <c r="G163" s="9">
        <f>VLOOKUP(C163,'2019 Weekly Attendance'!$A$2:$W$33,MATCH(A163,'2019 Weekly Attendance'!$A$1:$W$1,0))</f>
        <v>73577</v>
      </c>
      <c r="H163" s="9">
        <f>(G163/F163)*100</f>
        <v>89.184242424242427</v>
      </c>
      <c r="I163" s="9">
        <f>VLOOKUP(C163,'2019 Weekly Attendance'!$A$2:$E$33,5)</f>
        <v>90.50242424242424</v>
      </c>
      <c r="J163" s="9">
        <f>H163-I163</f>
        <v>-1.318181818181813</v>
      </c>
    </row>
    <row r="164" spans="1:10" x14ac:dyDescent="0.35">
      <c r="A164" s="23">
        <v>7</v>
      </c>
      <c r="B164" s="23">
        <v>2019</v>
      </c>
      <c r="C164" s="9" t="s">
        <v>34</v>
      </c>
      <c r="D164" s="9" t="s">
        <v>29</v>
      </c>
      <c r="F164" s="9">
        <f>VLOOKUP(C164,'2019 Weekly Attendance'!$A$2:$B$33,2)</f>
        <v>82000</v>
      </c>
      <c r="G164" s="9">
        <f>VLOOKUP(C164,'2019 Weekly Attendance'!$A$2:$W$33,MATCH(A164,'2019 Weekly Attendance'!$A$1:$W$1,0))</f>
        <v>61459</v>
      </c>
      <c r="H164" s="9">
        <f>(G164/F164)*100</f>
        <v>74.95</v>
      </c>
      <c r="I164" s="9">
        <f>VLOOKUP(C164,'2019 Weekly Attendance'!$A$2:$E$33,5)</f>
        <v>79.863719512195118</v>
      </c>
      <c r="J164" s="9">
        <f>H164-I164</f>
        <v>-4.9137195121951152</v>
      </c>
    </row>
    <row r="165" spans="1:10" x14ac:dyDescent="0.35">
      <c r="A165" s="23">
        <v>7</v>
      </c>
      <c r="B165" s="23">
        <v>2019</v>
      </c>
      <c r="C165" s="9" t="s">
        <v>14</v>
      </c>
      <c r="D165" s="9" t="s">
        <v>9</v>
      </c>
      <c r="F165" s="9">
        <f>VLOOKUP(C165,'2019 Weekly Attendance'!$A$2:$B$33,2)</f>
        <v>65515</v>
      </c>
      <c r="G165" s="9">
        <f>VLOOKUP(C165,'2019 Weekly Attendance'!$A$2:$W$33,MATCH(A165,'2019 Weekly Attendance'!$A$1:$W$1,0))</f>
        <v>42784</v>
      </c>
      <c r="H165" s="9">
        <f>(G165/F165)*100</f>
        <v>65.304128825459813</v>
      </c>
      <c r="I165" s="9">
        <f>VLOOKUP(C165,'2019 Weekly Attendance'!$A$2:$E$33,5)</f>
        <v>72.012516217660078</v>
      </c>
      <c r="J165" s="9">
        <f>H165-I165</f>
        <v>-6.7083873922002653</v>
      </c>
    </row>
    <row r="166" spans="1:10" x14ac:dyDescent="0.35">
      <c r="A166" s="23">
        <v>6</v>
      </c>
      <c r="B166" s="23">
        <v>2019</v>
      </c>
      <c r="C166" s="9" t="s">
        <v>30</v>
      </c>
      <c r="D166" s="9" t="s">
        <v>24</v>
      </c>
      <c r="F166" s="9">
        <f>VLOOKUP(C166,'2019 Weekly Attendance'!$A$2:$B$33,2)</f>
        <v>66655</v>
      </c>
      <c r="G166" s="9">
        <f>VLOOKUP(C166,'2019 Weekly Attendance'!$A$2:$W$33,MATCH(A166,'2019 Weekly Attendance'!$A$1:$W$1,0))</f>
        <v>66837</v>
      </c>
      <c r="H166" s="9">
        <f>(G166/F166)*100</f>
        <v>100.27304778336207</v>
      </c>
      <c r="I166" s="9">
        <f>VLOOKUP(C166,'2019 Weekly Attendance'!$A$2:$E$33,5)</f>
        <v>100.29142599954992</v>
      </c>
      <c r="J166" s="9">
        <f>H166-I166</f>
        <v>-1.837821618784119E-2</v>
      </c>
    </row>
    <row r="167" spans="1:10" x14ac:dyDescent="0.35">
      <c r="A167" s="23">
        <v>6</v>
      </c>
      <c r="B167" s="23">
        <v>2019</v>
      </c>
      <c r="C167" s="9" t="s">
        <v>22</v>
      </c>
      <c r="D167" s="9" t="s">
        <v>31</v>
      </c>
      <c r="F167" s="9">
        <f>VLOOKUP(C167,'2019 Weekly Attendance'!$A$2:$B$33,2)</f>
        <v>76125</v>
      </c>
      <c r="G167" s="9">
        <f>VLOOKUP(C167,'2019 Weekly Attendance'!$A$2:$W$33,MATCH(A167,'2019 Weekly Attendance'!$A$1:$W$1,0))</f>
        <v>75815</v>
      </c>
      <c r="H167" s="9">
        <f>(G167/F167)*100</f>
        <v>99.592775041050913</v>
      </c>
      <c r="I167" s="9">
        <f>VLOOKUP(C167,'2019 Weekly Attendance'!$A$2:$E$33,5)</f>
        <v>99.753201970443357</v>
      </c>
      <c r="J167" s="9">
        <f>H167-I167</f>
        <v>-0.16042692939244318</v>
      </c>
    </row>
    <row r="168" spans="1:10" x14ac:dyDescent="0.35">
      <c r="A168" s="23">
        <v>6</v>
      </c>
      <c r="B168" s="23">
        <v>2019</v>
      </c>
      <c r="C168" s="9" t="s">
        <v>23</v>
      </c>
      <c r="D168" s="9" t="s">
        <v>27</v>
      </c>
      <c r="F168" s="9">
        <f>VLOOKUP(C168,'2019 Weekly Attendance'!$A$2:$B$33,2)</f>
        <v>67895</v>
      </c>
      <c r="G168" s="9">
        <f>VLOOKUP(C168,'2019 Weekly Attendance'!$A$2:$W$33,MATCH(A168,'2019 Weekly Attendance'!$A$1:$W$1,0))</f>
        <v>67431</v>
      </c>
      <c r="H168" s="9">
        <f>(G168/F168)*100</f>
        <v>99.316591796155834</v>
      </c>
      <c r="I168" s="9">
        <f>VLOOKUP(C168,'2019 Weekly Attendance'!$A$2:$E$33,5)</f>
        <v>99.316591796155834</v>
      </c>
      <c r="J168" s="9">
        <f>H168-I168</f>
        <v>0</v>
      </c>
    </row>
    <row r="169" spans="1:10" x14ac:dyDescent="0.35">
      <c r="A169" s="23">
        <v>6</v>
      </c>
      <c r="B169" s="23">
        <v>2019</v>
      </c>
      <c r="C169" s="9" t="s">
        <v>25</v>
      </c>
      <c r="D169" s="9" t="s">
        <v>14</v>
      </c>
      <c r="F169" s="9">
        <f>VLOOKUP(C169,'2019 Weekly Attendance'!$A$2:$B$33,2)</f>
        <v>71008</v>
      </c>
      <c r="G169" s="9">
        <f>VLOOKUP(C169,'2019 Weekly Attendance'!$A$2:$W$33,MATCH(A169,'2019 Weekly Attendance'!$A$1:$W$1,0))</f>
        <v>70051</v>
      </c>
      <c r="H169" s="9">
        <f>(G169/F169)*100</f>
        <v>98.652264533573685</v>
      </c>
      <c r="I169" s="9">
        <f>VLOOKUP(C169,'2019 Weekly Attendance'!$A$2:$E$33,5)</f>
        <v>99.464144885083371</v>
      </c>
      <c r="J169" s="9">
        <f>H169-I169</f>
        <v>-0.81188035150968574</v>
      </c>
    </row>
    <row r="170" spans="1:10" x14ac:dyDescent="0.35">
      <c r="A170" s="23">
        <v>6</v>
      </c>
      <c r="B170" s="23">
        <v>2019</v>
      </c>
      <c r="C170" s="9" t="s">
        <v>26</v>
      </c>
      <c r="D170" s="9" t="s">
        <v>37</v>
      </c>
      <c r="F170" s="9">
        <f>VLOOKUP(C170,'2019 Weekly Attendance'!$A$2:$B$33,2)</f>
        <v>66829</v>
      </c>
      <c r="G170" s="9">
        <f>VLOOKUP(C170,'2019 Weekly Attendance'!$A$2:$W$33,MATCH(A170,'2019 Weekly Attendance'!$A$1:$W$1,0))</f>
        <v>65878</v>
      </c>
      <c r="H170" s="9">
        <f>(G170/F170)*100</f>
        <v>98.576965090005828</v>
      </c>
      <c r="I170" s="9">
        <f>VLOOKUP(C170,'2019 Weekly Attendance'!$A$2:$E$33,5)</f>
        <v>98.576965090005828</v>
      </c>
      <c r="J170" s="9">
        <f>H170-I170</f>
        <v>0</v>
      </c>
    </row>
    <row r="171" spans="1:10" x14ac:dyDescent="0.35">
      <c r="A171" s="23">
        <v>6</v>
      </c>
      <c r="B171" s="23">
        <v>2019</v>
      </c>
      <c r="C171" s="9" t="s">
        <v>13</v>
      </c>
      <c r="D171" s="9" t="s">
        <v>29</v>
      </c>
      <c r="F171" s="9">
        <f>VLOOKUP(C171,'2019 Weekly Attendance'!$A$2:$B$33,2)</f>
        <v>77500</v>
      </c>
      <c r="G171" s="9">
        <f>VLOOKUP(C171,'2019 Weekly Attendance'!$A$2:$W$33,MATCH(A171,'2019 Weekly Attendance'!$A$1:$W$1,0))</f>
        <v>75695</v>
      </c>
      <c r="H171" s="9">
        <f>(G171/F171)*100</f>
        <v>97.670967741935485</v>
      </c>
      <c r="I171" s="9">
        <f>VLOOKUP(C171,'2019 Weekly Attendance'!$A$2:$E$33,5)</f>
        <v>91.908755760368663</v>
      </c>
      <c r="J171" s="9">
        <f>H171-I171</f>
        <v>5.7622119815668214</v>
      </c>
    </row>
    <row r="172" spans="1:10" x14ac:dyDescent="0.35">
      <c r="A172" s="23">
        <v>6</v>
      </c>
      <c r="B172" s="23">
        <v>2019</v>
      </c>
      <c r="C172" s="9" t="s">
        <v>21</v>
      </c>
      <c r="D172" s="9" t="s">
        <v>10</v>
      </c>
      <c r="F172" s="9">
        <f>VLOOKUP(C172,'2019 Weekly Attendance'!$A$2:$B$33,2)</f>
        <v>76416</v>
      </c>
      <c r="G172" s="9">
        <f>VLOOKUP(C172,'2019 Weekly Attendance'!$A$2:$W$33,MATCH(A172,'2019 Weekly Attendance'!$A$1:$W$1,0))</f>
        <v>73323</v>
      </c>
      <c r="H172" s="9">
        <f>(G172/F172)*100</f>
        <v>95.952418341708551</v>
      </c>
      <c r="I172" s="9">
        <f>VLOOKUP(C172,'2019 Weekly Attendance'!$A$2:$E$33,5)</f>
        <v>96.138734034757121</v>
      </c>
      <c r="J172" s="9">
        <f>H172-I172</f>
        <v>-0.1863156930485701</v>
      </c>
    </row>
    <row r="173" spans="1:10" x14ac:dyDescent="0.35">
      <c r="A173" s="23">
        <v>6</v>
      </c>
      <c r="B173" s="23">
        <v>2019</v>
      </c>
      <c r="C173" s="9" t="s">
        <v>36</v>
      </c>
      <c r="D173" s="9" t="s">
        <v>38</v>
      </c>
      <c r="F173" s="9">
        <f>VLOOKUP(C173,'2019 Weekly Attendance'!$A$2:$B$33,2)</f>
        <v>82500</v>
      </c>
      <c r="G173" s="9">
        <f>VLOOKUP(C173,'2019 Weekly Attendance'!$A$2:$W$33,MATCH(A173,'2019 Weekly Attendance'!$A$1:$W$1,0))</f>
        <v>78523</v>
      </c>
      <c r="H173" s="9">
        <f>(G173/F173)*100</f>
        <v>95.179393939393947</v>
      </c>
      <c r="I173" s="9">
        <f>VLOOKUP(C173,'2019 Weekly Attendance'!$A$2:$E$33,5)</f>
        <v>95.179393939393947</v>
      </c>
      <c r="J173" s="9">
        <f>H173-I173</f>
        <v>0</v>
      </c>
    </row>
    <row r="174" spans="1:10" x14ac:dyDescent="0.35">
      <c r="A174" s="23">
        <v>6</v>
      </c>
      <c r="B174" s="23">
        <v>2019</v>
      </c>
      <c r="C174" s="9" t="s">
        <v>28</v>
      </c>
      <c r="D174" s="9" t="s">
        <v>42</v>
      </c>
      <c r="F174" s="9">
        <f>VLOOKUP(C174,'2019 Weekly Attendance'!$A$2:$B$33,2)</f>
        <v>63400</v>
      </c>
      <c r="G174" s="9">
        <f>VLOOKUP(C174,'2019 Weekly Attendance'!$A$2:$W$33,MATCH(A174,'2019 Weekly Attendance'!$A$1:$W$1,0))</f>
        <v>60140</v>
      </c>
      <c r="H174" s="9">
        <f>(G174/F174)*100</f>
        <v>94.858044164037864</v>
      </c>
      <c r="I174" s="9">
        <f>VLOOKUP(C174,'2019 Weekly Attendance'!$A$2:$E$33,5)</f>
        <v>96.724369085173507</v>
      </c>
      <c r="J174" s="9">
        <f>H174-I174</f>
        <v>-1.866324921135643</v>
      </c>
    </row>
    <row r="175" spans="1:10" x14ac:dyDescent="0.35">
      <c r="A175" s="23">
        <v>6</v>
      </c>
      <c r="B175" s="23">
        <v>2019</v>
      </c>
      <c r="C175" s="9" t="s">
        <v>41</v>
      </c>
      <c r="D175" s="9" t="s">
        <v>32</v>
      </c>
      <c r="F175" s="9">
        <f>VLOOKUP(C175,'2019 Weekly Attendance'!$A$2:$B$33,2)</f>
        <v>81441</v>
      </c>
      <c r="G175" s="9">
        <f>VLOOKUP(C175,'2019 Weekly Attendance'!$A$2:$W$33,MATCH(A175,'2019 Weekly Attendance'!$A$1:$W$1,0))</f>
        <v>76947</v>
      </c>
      <c r="H175" s="9">
        <f>(G175/F175)*100</f>
        <v>94.481894868677941</v>
      </c>
      <c r="I175" s="9">
        <f>VLOOKUP(C175,'2019 Weekly Attendance'!$A$2:$E$33,5)</f>
        <v>95.584840559423384</v>
      </c>
      <c r="J175" s="9">
        <f>H175-I175</f>
        <v>-1.1029456907454431</v>
      </c>
    </row>
    <row r="176" spans="1:10" x14ac:dyDescent="0.35">
      <c r="A176" s="23">
        <v>6</v>
      </c>
      <c r="B176" s="23">
        <v>2019</v>
      </c>
      <c r="C176" s="9" t="s">
        <v>20</v>
      </c>
      <c r="D176" s="9" t="s">
        <v>39</v>
      </c>
      <c r="F176" s="9">
        <f>VLOOKUP(C176,'2019 Weekly Attendance'!$A$2:$B$33,2)</f>
        <v>27000</v>
      </c>
      <c r="G176" s="9">
        <f>VLOOKUP(C176,'2019 Weekly Attendance'!$A$2:$W$33,MATCH(A176,'2019 Weekly Attendance'!$A$1:$W$1,0))</f>
        <v>25425</v>
      </c>
      <c r="H176" s="9">
        <f>(G176/F176)*100</f>
        <v>94.166666666666671</v>
      </c>
      <c r="I176" s="9">
        <f>VLOOKUP(C176,'2019 Weekly Attendance'!$A$2:$E$33,5)</f>
        <v>94.050264550264558</v>
      </c>
      <c r="J176" s="9">
        <f>H176-I176</f>
        <v>0.11640211640211362</v>
      </c>
    </row>
    <row r="177" spans="1:10" x14ac:dyDescent="0.35">
      <c r="A177" s="23">
        <v>6</v>
      </c>
      <c r="B177" s="23">
        <v>2019</v>
      </c>
      <c r="C177" s="9" t="s">
        <v>9</v>
      </c>
      <c r="D177" s="9" t="s">
        <v>43</v>
      </c>
      <c r="F177" s="9">
        <f>VLOOKUP(C177,'2019 Weekly Attendance'!$A$2:$B$33,2)</f>
        <v>69132</v>
      </c>
      <c r="G177" s="9">
        <f>VLOOKUP(C177,'2019 Weekly Attendance'!$A$2:$W$33,MATCH(A177,'2019 Weekly Attendance'!$A$1:$W$1,0))</f>
        <v>64341</v>
      </c>
      <c r="H177" s="9">
        <f>(G177/F177)*100</f>
        <v>93.06977955216108</v>
      </c>
      <c r="I177" s="9">
        <f>VLOOKUP(C177,'2019 Weekly Attendance'!$A$2:$E$33,5)</f>
        <v>86.772923020970239</v>
      </c>
      <c r="J177" s="9">
        <f>H177-I177</f>
        <v>6.2968565311908407</v>
      </c>
    </row>
    <row r="178" spans="1:10" x14ac:dyDescent="0.35">
      <c r="A178" s="23">
        <v>6</v>
      </c>
      <c r="B178" s="23">
        <v>2019</v>
      </c>
      <c r="C178" s="9" t="s">
        <v>35</v>
      </c>
      <c r="D178" s="9" t="s">
        <v>34</v>
      </c>
      <c r="F178" s="9">
        <f>VLOOKUP(C178,'2019 Weekly Attendance'!$A$2:$B$33,2)</f>
        <v>65326</v>
      </c>
      <c r="G178" s="9">
        <f>VLOOKUP(C178,'2019 Weekly Attendance'!$A$2:$W$33,MATCH(A178,'2019 Weekly Attendance'!$A$1:$W$1,0))</f>
        <v>59808</v>
      </c>
      <c r="H178" s="9">
        <f>(G178/F178)*100</f>
        <v>91.553133514986371</v>
      </c>
      <c r="I178" s="9">
        <f>VLOOKUP(C178,'2019 Weekly Attendance'!$A$2:$E$33,5)</f>
        <v>96.542724183326698</v>
      </c>
      <c r="J178" s="9">
        <f>H178-I178</f>
        <v>-4.9895906683403268</v>
      </c>
    </row>
    <row r="179" spans="1:10" x14ac:dyDescent="0.35">
      <c r="A179" s="23">
        <v>6</v>
      </c>
      <c r="B179" s="23">
        <v>2019</v>
      </c>
      <c r="C179" s="9" t="s">
        <v>15</v>
      </c>
      <c r="D179" s="9" t="s">
        <v>16</v>
      </c>
      <c r="E179" s="9" t="s">
        <v>11</v>
      </c>
      <c r="F179" s="9">
        <f>VLOOKUP(C179,'2019 Weekly Attendance'!$A$2:$B$33,2)</f>
        <v>65890</v>
      </c>
      <c r="G179" s="9">
        <f>VLOOKUP(C179,'2019 Weekly Attendance'!$A$2:$W$33,MATCH(A179,'2019 Weekly Attendance'!$A$1:$W$1,0))</f>
        <v>60087</v>
      </c>
      <c r="H179" s="9">
        <f>(G179/F179)*100</f>
        <v>91.192897252997412</v>
      </c>
      <c r="I179" s="9">
        <f>VLOOKUP(C179,'2019 Weekly Attendance'!$A$2:$E$33,5)</f>
        <v>76.990221798235154</v>
      </c>
      <c r="J179" s="9">
        <f>H179-I179</f>
        <v>14.202675454762257</v>
      </c>
    </row>
    <row r="180" spans="1:10" x14ac:dyDescent="0.35">
      <c r="A180" s="23">
        <v>5</v>
      </c>
      <c r="B180" s="23">
        <v>2019</v>
      </c>
      <c r="C180" s="9" t="s">
        <v>18</v>
      </c>
      <c r="D180" s="9" t="s">
        <v>19</v>
      </c>
      <c r="E180" s="9" t="s">
        <v>11</v>
      </c>
      <c r="F180" s="9">
        <f>VLOOKUP(C180,'2019 Weekly Attendance'!$A$2:$B$33,2)</f>
        <v>56603</v>
      </c>
      <c r="G180" s="9">
        <f>VLOOKUP(C180,'2019 Weekly Attendance'!$A$2:$W$33,MATCH(A180,'2019 Weekly Attendance'!$A$1:$W$1,0))</f>
        <v>60463</v>
      </c>
      <c r="H180" s="9">
        <f>(G180/F180)*100</f>
        <v>106.81942653216261</v>
      </c>
      <c r="I180" s="9">
        <f>VLOOKUP(C180,'2019 Weekly Attendance'!$A$2:$E$33,5)</f>
        <v>92.839097372425996</v>
      </c>
      <c r="J180" s="9">
        <f>H180-I180</f>
        <v>13.980329159736613</v>
      </c>
    </row>
    <row r="181" spans="1:10" x14ac:dyDescent="0.35">
      <c r="A181" s="23">
        <v>5</v>
      </c>
      <c r="B181" s="23">
        <v>2019</v>
      </c>
      <c r="C181" s="9" t="s">
        <v>38</v>
      </c>
      <c r="D181" s="9" t="s">
        <v>41</v>
      </c>
      <c r="F181" s="9">
        <f>VLOOKUP(C181,'2019 Weekly Attendance'!$A$2:$B$33,2)</f>
        <v>92500</v>
      </c>
      <c r="G181" s="9">
        <f>VLOOKUP(C181,'2019 Weekly Attendance'!$A$2:$W$33,MATCH(A181,'2019 Weekly Attendance'!$A$1:$W$1,0))</f>
        <v>93024</v>
      </c>
      <c r="H181" s="9">
        <f>(G181/F181)*100</f>
        <v>100.5664864864865</v>
      </c>
      <c r="I181" s="9">
        <f>VLOOKUP(C181,'2019 Weekly Attendance'!$A$2:$E$33,5)</f>
        <v>98.301621621621621</v>
      </c>
      <c r="J181" s="9">
        <f>H181-I181</f>
        <v>2.2648648648648759</v>
      </c>
    </row>
    <row r="182" spans="1:10" x14ac:dyDescent="0.35">
      <c r="A182" s="23">
        <v>5</v>
      </c>
      <c r="B182" s="23">
        <v>2019</v>
      </c>
      <c r="C182" s="9" t="s">
        <v>24</v>
      </c>
      <c r="D182" s="9" t="s">
        <v>36</v>
      </c>
      <c r="F182" s="9">
        <f>VLOOKUP(C182,'2019 Weekly Attendance'!$A$2:$B$33,2)</f>
        <v>69596</v>
      </c>
      <c r="G182" s="9">
        <f>VLOOKUP(C182,'2019 Weekly Attendance'!$A$2:$W$33,MATCH(A182,'2019 Weekly Attendance'!$A$1:$W$1,0))</f>
        <v>69796</v>
      </c>
      <c r="H182" s="9">
        <f>(G182/F182)*100</f>
        <v>100.2873728375194</v>
      </c>
      <c r="I182" s="9">
        <f>VLOOKUP(C182,'2019 Weekly Attendance'!$A$2:$E$33,5)</f>
        <v>100.26941203517443</v>
      </c>
      <c r="J182" s="9">
        <f>H182-I182</f>
        <v>1.7960802344973104E-2</v>
      </c>
    </row>
    <row r="183" spans="1:10" x14ac:dyDescent="0.35">
      <c r="A183" s="23">
        <v>5</v>
      </c>
      <c r="B183" s="23">
        <v>2019</v>
      </c>
      <c r="C183" s="9" t="s">
        <v>27</v>
      </c>
      <c r="D183" s="9" t="s">
        <v>13</v>
      </c>
      <c r="F183" s="9">
        <f>VLOOKUP(C183,'2019 Weekly Attendance'!$A$2:$B$33,2)</f>
        <v>69000</v>
      </c>
      <c r="G183" s="9">
        <f>VLOOKUP(C183,'2019 Weekly Attendance'!$A$2:$W$33,MATCH(A183,'2019 Weekly Attendance'!$A$1:$W$1,0))</f>
        <v>68988</v>
      </c>
      <c r="H183" s="9">
        <f>(G183/F183)*100</f>
        <v>99.982608695652175</v>
      </c>
      <c r="I183" s="9">
        <f>VLOOKUP(C183,'2019 Weekly Attendance'!$A$2:$E$33,5)</f>
        <v>99.986775362318838</v>
      </c>
      <c r="J183" s="9">
        <f>H183-I183</f>
        <v>-4.1666666666628771E-3</v>
      </c>
    </row>
    <row r="184" spans="1:10" x14ac:dyDescent="0.35">
      <c r="A184" s="23">
        <v>5</v>
      </c>
      <c r="B184" s="23">
        <v>2019</v>
      </c>
      <c r="C184" s="9" t="s">
        <v>43</v>
      </c>
      <c r="D184" s="9" t="s">
        <v>15</v>
      </c>
      <c r="F184" s="9">
        <f>VLOOKUP(C184,'2019 Weekly Attendance'!$A$2:$B$33,2)</f>
        <v>73208</v>
      </c>
      <c r="G184" s="9">
        <f>VLOOKUP(C184,'2019 Weekly Attendance'!$A$2:$W$33,MATCH(A184,'2019 Weekly Attendance'!$A$1:$W$1,0))</f>
        <v>73029</v>
      </c>
      <c r="H184" s="9">
        <f>(G184/F184)*100</f>
        <v>99.755491203147201</v>
      </c>
      <c r="I184" s="9">
        <f>VLOOKUP(C184,'2019 Weekly Attendance'!$A$2:$E$33,5)</f>
        <v>99.828570648016608</v>
      </c>
      <c r="J184" s="9">
        <f>H184-I184</f>
        <v>-7.3079444869406984E-2</v>
      </c>
    </row>
    <row r="185" spans="1:10" x14ac:dyDescent="0.35">
      <c r="A185" s="23">
        <v>5</v>
      </c>
      <c r="B185" s="23">
        <v>2019</v>
      </c>
      <c r="C185" s="9" t="s">
        <v>10</v>
      </c>
      <c r="D185" s="9" t="s">
        <v>42</v>
      </c>
      <c r="F185" s="9">
        <f>VLOOKUP(C185,'2019 Weekly Attendance'!$A$2:$B$33,2)</f>
        <v>72220</v>
      </c>
      <c r="G185" s="9">
        <f>VLOOKUP(C185,'2019 Weekly Attendance'!$A$2:$W$33,MATCH(A185,'2019 Weekly Attendance'!$A$1:$W$1,0))</f>
        <v>71787</v>
      </c>
      <c r="H185" s="9">
        <f>(G185/F185)*100</f>
        <v>99.400443090556635</v>
      </c>
      <c r="I185" s="9">
        <f>VLOOKUP(C185,'2019 Weekly Attendance'!$A$2:$E$33,5)</f>
        <v>99.408924120742185</v>
      </c>
      <c r="J185" s="9">
        <f>H185-I185</f>
        <v>-8.4810301855497983E-3</v>
      </c>
    </row>
    <row r="186" spans="1:10" x14ac:dyDescent="0.35">
      <c r="A186" s="23">
        <v>5</v>
      </c>
      <c r="B186" s="23">
        <v>2019</v>
      </c>
      <c r="C186" s="9" t="s">
        <v>29</v>
      </c>
      <c r="D186" s="9" t="s">
        <v>23</v>
      </c>
      <c r="F186" s="9">
        <f>VLOOKUP(C186,'2019 Weekly Attendance'!$A$2:$B$33,2)</f>
        <v>71750</v>
      </c>
      <c r="G186" s="9">
        <f>VLOOKUP(C186,'2019 Weekly Attendance'!$A$2:$W$33,MATCH(A186,'2019 Weekly Attendance'!$A$1:$W$1,0))</f>
        <v>70585</v>
      </c>
      <c r="H186" s="9">
        <f>(G186/F186)*100</f>
        <v>98.376306620209064</v>
      </c>
      <c r="I186" s="9">
        <f>VLOOKUP(C186,'2019 Weekly Attendance'!$A$2:$E$33,5)</f>
        <v>97.986585365853657</v>
      </c>
      <c r="J186" s="9">
        <f>H186-I186</f>
        <v>0.38972125435540761</v>
      </c>
    </row>
    <row r="187" spans="1:10" x14ac:dyDescent="0.35">
      <c r="A187" s="23">
        <v>5</v>
      </c>
      <c r="B187" s="23">
        <v>2019</v>
      </c>
      <c r="C187" s="9" t="s">
        <v>31</v>
      </c>
      <c r="D187" s="9" t="s">
        <v>33</v>
      </c>
      <c r="F187" s="9">
        <f>VLOOKUP(C187,'2019 Weekly Attendance'!$A$2:$B$33,2)</f>
        <v>69143</v>
      </c>
      <c r="G187" s="9">
        <f>VLOOKUP(C187,'2019 Weekly Attendance'!$A$2:$W$33,MATCH(A187,'2019 Weekly Attendance'!$A$1:$W$1,0))</f>
        <v>66910</v>
      </c>
      <c r="H187" s="9">
        <f>(G187/F187)*100</f>
        <v>96.770461218055331</v>
      </c>
      <c r="I187" s="9">
        <f>VLOOKUP(C187,'2019 Weekly Attendance'!$A$2:$E$33,5)</f>
        <v>93.29830930101383</v>
      </c>
      <c r="J187" s="9">
        <f>H187-I187</f>
        <v>3.4721519170415007</v>
      </c>
    </row>
    <row r="188" spans="1:10" x14ac:dyDescent="0.35">
      <c r="A188" s="23">
        <v>5</v>
      </c>
      <c r="B188" s="23">
        <v>2019</v>
      </c>
      <c r="C188" s="9" t="s">
        <v>16</v>
      </c>
      <c r="D188" s="9" t="s">
        <v>9</v>
      </c>
      <c r="F188" s="9">
        <f>VLOOKUP(C188,'2019 Weekly Attendance'!$A$2:$B$33,2)</f>
        <v>75523</v>
      </c>
      <c r="G188" s="9">
        <f>VLOOKUP(C188,'2019 Weekly Attendance'!$A$2:$W$33,MATCH(A188,'2019 Weekly Attendance'!$A$1:$W$1,0))</f>
        <v>72762</v>
      </c>
      <c r="H188" s="9">
        <f>(G188/F188)*100</f>
        <v>96.344160057201123</v>
      </c>
      <c r="I188" s="9">
        <f>VLOOKUP(C188,'2019 Weekly Attendance'!$A$2:$E$33,5)</f>
        <v>95.627325450525007</v>
      </c>
      <c r="J188" s="9">
        <f>H188-I188</f>
        <v>0.71683460667611598</v>
      </c>
    </row>
    <row r="189" spans="1:10" x14ac:dyDescent="0.35">
      <c r="A189" s="23">
        <v>5</v>
      </c>
      <c r="B189" s="23">
        <v>2019</v>
      </c>
      <c r="C189" s="9" t="s">
        <v>21</v>
      </c>
      <c r="D189" s="9" t="s">
        <v>40</v>
      </c>
      <c r="F189" s="9">
        <f>VLOOKUP(C189,'2019 Weekly Attendance'!$A$2:$B$33,2)</f>
        <v>76416</v>
      </c>
      <c r="G189" s="9">
        <f>VLOOKUP(C189,'2019 Weekly Attendance'!$A$2:$W$33,MATCH(A189,'2019 Weekly Attendance'!$A$1:$W$1,0))</f>
        <v>73352</v>
      </c>
      <c r="H189" s="9">
        <f>(G189/F189)*100</f>
        <v>95.990368509212729</v>
      </c>
      <c r="I189" s="9">
        <f>VLOOKUP(C189,'2019 Weekly Attendance'!$A$2:$E$33,5)</f>
        <v>96.138734034757121</v>
      </c>
      <c r="J189" s="9">
        <f>H189-I189</f>
        <v>-0.14836552554439209</v>
      </c>
    </row>
    <row r="190" spans="1:10" x14ac:dyDescent="0.35">
      <c r="A190" s="23">
        <v>5</v>
      </c>
      <c r="B190" s="23">
        <v>2019</v>
      </c>
      <c r="C190" s="9" t="s">
        <v>20</v>
      </c>
      <c r="D190" s="9" t="s">
        <v>22</v>
      </c>
      <c r="F190" s="9">
        <f>VLOOKUP(C190,'2019 Weekly Attendance'!$A$2:$B$33,2)</f>
        <v>27000</v>
      </c>
      <c r="G190" s="9">
        <f>VLOOKUP(C190,'2019 Weekly Attendance'!$A$2:$W$33,MATCH(A190,'2019 Weekly Attendance'!$A$1:$W$1,0))</f>
        <v>25357</v>
      </c>
      <c r="H190" s="9">
        <f>(G190/F190)*100</f>
        <v>93.914814814814818</v>
      </c>
      <c r="I190" s="9">
        <f>VLOOKUP(C190,'2019 Weekly Attendance'!$A$2:$E$33,5)</f>
        <v>94.050264550264558</v>
      </c>
      <c r="J190" s="9">
        <f>H190-I190</f>
        <v>-0.13544973544973971</v>
      </c>
    </row>
    <row r="191" spans="1:10" x14ac:dyDescent="0.35">
      <c r="A191" s="23">
        <v>5</v>
      </c>
      <c r="B191" s="23">
        <v>2019</v>
      </c>
      <c r="C191" s="9" t="s">
        <v>39</v>
      </c>
      <c r="D191" s="9" t="s">
        <v>25</v>
      </c>
      <c r="F191" s="9">
        <f>VLOOKUP(C191,'2019 Weekly Attendance'!$A$2:$B$33,2)</f>
        <v>68400</v>
      </c>
      <c r="G191" s="9">
        <f>VLOOKUP(C191,'2019 Weekly Attendance'!$A$2:$W$33,MATCH(A191,'2019 Weekly Attendance'!$A$1:$W$1,0))</f>
        <v>64037</v>
      </c>
      <c r="H191" s="9">
        <f>(G191/F191)*100</f>
        <v>93.621345029239762</v>
      </c>
      <c r="I191" s="9">
        <f>VLOOKUP(C191,'2019 Weekly Attendance'!$A$2:$E$33,5)</f>
        <v>90.989766081871352</v>
      </c>
      <c r="J191" s="9">
        <f>H191-I191</f>
        <v>2.6315789473684106</v>
      </c>
    </row>
    <row r="192" spans="1:10" x14ac:dyDescent="0.35">
      <c r="A192" s="23">
        <v>5</v>
      </c>
      <c r="B192" s="23">
        <v>2019</v>
      </c>
      <c r="C192" s="9" t="s">
        <v>34</v>
      </c>
      <c r="D192" s="9" t="s">
        <v>26</v>
      </c>
      <c r="F192" s="9">
        <f>VLOOKUP(C192,'2019 Weekly Attendance'!$A$2:$B$33,2)</f>
        <v>82000</v>
      </c>
      <c r="G192" s="9">
        <f>VLOOKUP(C192,'2019 Weekly Attendance'!$A$2:$W$33,MATCH(A192,'2019 Weekly Attendance'!$A$1:$W$1,0))</f>
        <v>76483</v>
      </c>
      <c r="H192" s="9">
        <f>(G192/F192)*100</f>
        <v>93.271951219512189</v>
      </c>
      <c r="I192" s="9">
        <f>VLOOKUP(C192,'2019 Weekly Attendance'!$A$2:$E$33,5)</f>
        <v>79.863719512195118</v>
      </c>
      <c r="J192" s="9">
        <f>H192-I192</f>
        <v>13.408231707317071</v>
      </c>
    </row>
    <row r="193" spans="1:10" x14ac:dyDescent="0.35">
      <c r="A193" s="23">
        <v>5</v>
      </c>
      <c r="B193" s="23">
        <v>2019</v>
      </c>
      <c r="C193" s="9" t="s">
        <v>37</v>
      </c>
      <c r="D193" s="9" t="s">
        <v>30</v>
      </c>
      <c r="F193" s="9">
        <f>VLOOKUP(C193,'2019 Weekly Attendance'!$A$2:$B$33,2)</f>
        <v>82500</v>
      </c>
      <c r="G193" s="9">
        <f>VLOOKUP(C193,'2019 Weekly Attendance'!$A$2:$W$33,MATCH(A193,'2019 Weekly Attendance'!$A$1:$W$1,0))</f>
        <v>75041</v>
      </c>
      <c r="H193" s="9">
        <f>(G193/F193)*100</f>
        <v>90.958787878787888</v>
      </c>
      <c r="I193" s="9">
        <f>VLOOKUP(C193,'2019 Weekly Attendance'!$A$2:$E$33,5)</f>
        <v>90.50242424242424</v>
      </c>
      <c r="J193" s="9">
        <f>H193-I193</f>
        <v>0.45636363636364763</v>
      </c>
    </row>
    <row r="194" spans="1:10" x14ac:dyDescent="0.35">
      <c r="A194" s="23">
        <v>5</v>
      </c>
      <c r="B194" s="23">
        <v>2019</v>
      </c>
      <c r="C194" s="9" t="s">
        <v>14</v>
      </c>
      <c r="D194" s="9" t="s">
        <v>28</v>
      </c>
      <c r="F194" s="9">
        <f>VLOOKUP(C194,'2019 Weekly Attendance'!$A$2:$B$33,2)</f>
        <v>65515</v>
      </c>
      <c r="G194" s="9">
        <f>VLOOKUP(C194,'2019 Weekly Attendance'!$A$2:$W$33,MATCH(A194,'2019 Weekly Attendance'!$A$1:$W$1,0))</f>
        <v>46012</v>
      </c>
      <c r="H194" s="9">
        <f>(G194/F194)*100</f>
        <v>70.231244753109976</v>
      </c>
      <c r="I194" s="9">
        <f>VLOOKUP(C194,'2019 Weekly Attendance'!$A$2:$E$33,5)</f>
        <v>72.012516217660078</v>
      </c>
      <c r="J194" s="9">
        <f>H194-I194</f>
        <v>-1.7812714645501018</v>
      </c>
    </row>
    <row r="195" spans="1:10" x14ac:dyDescent="0.35">
      <c r="A195" s="23">
        <v>4</v>
      </c>
      <c r="B195" s="23">
        <v>2019</v>
      </c>
      <c r="C195" s="9" t="s">
        <v>19</v>
      </c>
      <c r="D195" s="9" t="s">
        <v>30</v>
      </c>
      <c r="F195" s="9">
        <f>VLOOKUP(C195,'2019 Weekly Attendance'!$A$2:$B$33,2)</f>
        <v>61500</v>
      </c>
      <c r="G195" s="9">
        <f>VLOOKUP(C195,'2019 Weekly Attendance'!$A$2:$W$33,MATCH(A195,'2019 Weekly Attendance'!$A$1:$W$1,0))</f>
        <v>62131</v>
      </c>
      <c r="H195" s="9">
        <f>(G195/F195)*100</f>
        <v>101.02601626016261</v>
      </c>
      <c r="I195" s="9">
        <f>VLOOKUP(C195,'2019 Weekly Attendance'!$A$2:$E$33,5)</f>
        <v>100.67723577235772</v>
      </c>
      <c r="J195" s="9">
        <f>H195-I195</f>
        <v>0.34878048780488768</v>
      </c>
    </row>
    <row r="196" spans="1:10" x14ac:dyDescent="0.35">
      <c r="A196" s="23">
        <v>4</v>
      </c>
      <c r="B196" s="23">
        <v>2019</v>
      </c>
      <c r="C196" s="9" t="s">
        <v>32</v>
      </c>
      <c r="D196" s="9" t="s">
        <v>21</v>
      </c>
      <c r="F196" s="9">
        <f>VLOOKUP(C196,'2019 Weekly Attendance'!$A$2:$B$33,2)</f>
        <v>65000</v>
      </c>
      <c r="G196" s="9">
        <f>VLOOKUP(C196,'2019 Weekly Attendance'!$A$2:$W$33,MATCH(A196,'2019 Weekly Attendance'!$A$1:$W$1,0))</f>
        <v>65188</v>
      </c>
      <c r="H196" s="9">
        <f>(G196/F196)*100</f>
        <v>100.28923076923077</v>
      </c>
      <c r="I196" s="9">
        <f>VLOOKUP(C196,'2019 Weekly Attendance'!$A$2:$E$33,5)</f>
        <v>94.372500000000002</v>
      </c>
      <c r="J196" s="9">
        <f>H196-I196</f>
        <v>5.9167307692307674</v>
      </c>
    </row>
    <row r="197" spans="1:10" x14ac:dyDescent="0.35">
      <c r="A197" s="23">
        <v>4</v>
      </c>
      <c r="B197" s="23">
        <v>2019</v>
      </c>
      <c r="C197" s="9" t="s">
        <v>22</v>
      </c>
      <c r="D197" s="9" t="s">
        <v>9</v>
      </c>
      <c r="F197" s="9">
        <f>VLOOKUP(C197,'2019 Weekly Attendance'!$A$2:$B$33,2)</f>
        <v>76125</v>
      </c>
      <c r="G197" s="9">
        <f>VLOOKUP(C197,'2019 Weekly Attendance'!$A$2:$W$33,MATCH(A197,'2019 Weekly Attendance'!$A$1:$W$1,0))</f>
        <v>76219</v>
      </c>
      <c r="H197" s="9">
        <f>(G197/F197)*100</f>
        <v>100.12348111658456</v>
      </c>
      <c r="I197" s="9">
        <f>VLOOKUP(C197,'2019 Weekly Attendance'!$A$2:$E$33,5)</f>
        <v>99.753201970443357</v>
      </c>
      <c r="J197" s="9">
        <f>H197-I197</f>
        <v>0.3702791461412005</v>
      </c>
    </row>
    <row r="198" spans="1:10" x14ac:dyDescent="0.35">
      <c r="A198" s="23">
        <v>4</v>
      </c>
      <c r="B198" s="23">
        <v>2019</v>
      </c>
      <c r="C198" s="9" t="s">
        <v>43</v>
      </c>
      <c r="D198" s="9" t="s">
        <v>38</v>
      </c>
      <c r="F198" s="9">
        <f>VLOOKUP(C198,'2019 Weekly Attendance'!$A$2:$B$33,2)</f>
        <v>73208</v>
      </c>
      <c r="G198" s="9">
        <f>VLOOKUP(C198,'2019 Weekly Attendance'!$A$2:$W$33,MATCH(A198,'2019 Weekly Attendance'!$A$1:$W$1,0))</f>
        <v>73086</v>
      </c>
      <c r="H198" s="9">
        <f>(G198/F198)*100</f>
        <v>99.83335154627909</v>
      </c>
      <c r="I198" s="9">
        <f>VLOOKUP(C198,'2019 Weekly Attendance'!$A$2:$E$33,5)</f>
        <v>99.828570648016608</v>
      </c>
      <c r="J198" s="9">
        <f>H198-I198</f>
        <v>4.7808982624815144E-3</v>
      </c>
    </row>
    <row r="199" spans="1:10" x14ac:dyDescent="0.35">
      <c r="A199" s="23">
        <v>4</v>
      </c>
      <c r="B199" s="23">
        <v>2019</v>
      </c>
      <c r="C199" s="9" t="s">
        <v>25</v>
      </c>
      <c r="D199" s="9" t="s">
        <v>23</v>
      </c>
      <c r="F199" s="9">
        <f>VLOOKUP(C199,'2019 Weekly Attendance'!$A$2:$B$33,2)</f>
        <v>71008</v>
      </c>
      <c r="G199" s="9">
        <f>VLOOKUP(C199,'2019 Weekly Attendance'!$A$2:$W$33,MATCH(A199,'2019 Weekly Attendance'!$A$1:$W$1,0))</f>
        <v>70686</v>
      </c>
      <c r="H199" s="9">
        <f>(G199/F199)*100</f>
        <v>99.546529968454252</v>
      </c>
      <c r="I199" s="9">
        <f>VLOOKUP(C199,'2019 Weekly Attendance'!$A$2:$E$33,5)</f>
        <v>99.464144885083371</v>
      </c>
      <c r="J199" s="9">
        <f>H199-I199</f>
        <v>8.2385083370880352E-2</v>
      </c>
    </row>
    <row r="200" spans="1:10" x14ac:dyDescent="0.35">
      <c r="A200" s="23">
        <v>4</v>
      </c>
      <c r="B200" s="23">
        <v>2019</v>
      </c>
      <c r="C200" s="9" t="s">
        <v>10</v>
      </c>
      <c r="D200" s="9" t="s">
        <v>16</v>
      </c>
      <c r="F200" s="9">
        <f>VLOOKUP(C200,'2019 Weekly Attendance'!$A$2:$B$33,2)</f>
        <v>72220</v>
      </c>
      <c r="G200" s="9">
        <f>VLOOKUP(C200,'2019 Weekly Attendance'!$A$2:$W$33,MATCH(A200,'2019 Weekly Attendance'!$A$1:$W$1,0))</f>
        <v>71699</v>
      </c>
      <c r="H200" s="9">
        <f>(G200/F200)*100</f>
        <v>99.278593187482684</v>
      </c>
      <c r="I200" s="9">
        <f>VLOOKUP(C200,'2019 Weekly Attendance'!$A$2:$E$33,5)</f>
        <v>99.408924120742185</v>
      </c>
      <c r="J200" s="9">
        <f>H200-I200</f>
        <v>-0.13033093325950063</v>
      </c>
    </row>
    <row r="201" spans="1:10" x14ac:dyDescent="0.35">
      <c r="A201" s="23">
        <v>4</v>
      </c>
      <c r="B201" s="23">
        <v>2019</v>
      </c>
      <c r="C201" s="9" t="s">
        <v>42</v>
      </c>
      <c r="D201" s="9" t="s">
        <v>31</v>
      </c>
      <c r="F201" s="9">
        <f>VLOOKUP(C201,'2019 Weekly Attendance'!$A$2:$B$33,2)</f>
        <v>73000</v>
      </c>
      <c r="G201" s="9">
        <f>VLOOKUP(C201,'2019 Weekly Attendance'!$A$2:$W$33,MATCH(A201,'2019 Weekly Attendance'!$A$1:$W$1,0))</f>
        <v>72108</v>
      </c>
      <c r="H201" s="9">
        <f>(G201/F201)*100</f>
        <v>98.778082191780825</v>
      </c>
      <c r="I201" s="9">
        <f>VLOOKUP(C201,'2019 Weekly Attendance'!$A$2:$E$33,5)</f>
        <v>98.084075342465752</v>
      </c>
      <c r="J201" s="9">
        <f>H201-I201</f>
        <v>0.69400684931507328</v>
      </c>
    </row>
    <row r="202" spans="1:10" x14ac:dyDescent="0.35">
      <c r="A202" s="23">
        <v>4</v>
      </c>
      <c r="B202" s="23">
        <v>2019</v>
      </c>
      <c r="C202" s="9" t="s">
        <v>35</v>
      </c>
      <c r="D202" s="9" t="s">
        <v>20</v>
      </c>
      <c r="F202" s="9">
        <f>VLOOKUP(C202,'2019 Weekly Attendance'!$A$2:$B$33,2)</f>
        <v>65326</v>
      </c>
      <c r="G202" s="9">
        <f>VLOOKUP(C202,'2019 Weekly Attendance'!$A$2:$W$33,MATCH(A202,'2019 Weekly Attendance'!$A$1:$W$1,0))</f>
        <v>64278</v>
      </c>
      <c r="H202" s="9">
        <f>(G202/F202)*100</f>
        <v>98.395738297155802</v>
      </c>
      <c r="I202" s="9">
        <f>VLOOKUP(C202,'2019 Weekly Attendance'!$A$2:$E$33,5)</f>
        <v>96.542724183326698</v>
      </c>
      <c r="J202" s="9">
        <f>H202-I202</f>
        <v>1.8530141138291043</v>
      </c>
    </row>
    <row r="203" spans="1:10" x14ac:dyDescent="0.35">
      <c r="A203" s="23">
        <v>4</v>
      </c>
      <c r="B203" s="23">
        <v>2019</v>
      </c>
      <c r="C203" s="9" t="s">
        <v>33</v>
      </c>
      <c r="D203" s="9" t="s">
        <v>26</v>
      </c>
      <c r="F203" s="9">
        <f>VLOOKUP(C203,'2019 Weekly Attendance'!$A$2:$B$33,2)</f>
        <v>71608</v>
      </c>
      <c r="G203" s="9">
        <f>VLOOKUP(C203,'2019 Weekly Attendance'!$A$2:$W$33,MATCH(A203,'2019 Weekly Attendance'!$A$1:$W$1,0))</f>
        <v>70317</v>
      </c>
      <c r="H203" s="9">
        <f>(G203/F203)*100</f>
        <v>98.197128812423202</v>
      </c>
      <c r="I203" s="9">
        <f>VLOOKUP(C203,'2019 Weekly Attendance'!$A$2:$E$33,5)</f>
        <v>96.133288180091611</v>
      </c>
      <c r="J203" s="9">
        <f>H203-I203</f>
        <v>2.0638406323315905</v>
      </c>
    </row>
    <row r="204" spans="1:10" x14ac:dyDescent="0.35">
      <c r="A204" s="23">
        <v>4</v>
      </c>
      <c r="B204" s="23">
        <v>2019</v>
      </c>
      <c r="C204" s="9" t="s">
        <v>28</v>
      </c>
      <c r="D204" s="9" t="s">
        <v>27</v>
      </c>
      <c r="F204" s="9">
        <f>VLOOKUP(C204,'2019 Weekly Attendance'!$A$2:$B$33,2)</f>
        <v>63400</v>
      </c>
      <c r="G204" s="9">
        <f>VLOOKUP(C204,'2019 Weekly Attendance'!$A$2:$W$33,MATCH(A204,'2019 Weekly Attendance'!$A$1:$W$1,0))</f>
        <v>60500</v>
      </c>
      <c r="H204" s="9">
        <f>(G204/F204)*100</f>
        <v>95.425867507886437</v>
      </c>
      <c r="I204" s="9">
        <f>VLOOKUP(C204,'2019 Weekly Attendance'!$A$2:$E$33,5)</f>
        <v>96.724369085173507</v>
      </c>
      <c r="J204" s="9">
        <f>H204-I204</f>
        <v>-1.2985015772870696</v>
      </c>
    </row>
    <row r="205" spans="1:10" x14ac:dyDescent="0.35">
      <c r="A205" s="23">
        <v>4</v>
      </c>
      <c r="B205" s="23">
        <v>2019</v>
      </c>
      <c r="C205" s="9" t="s">
        <v>41</v>
      </c>
      <c r="D205" s="9" t="s">
        <v>24</v>
      </c>
      <c r="F205" s="9">
        <f>VLOOKUP(C205,'2019 Weekly Attendance'!$A$2:$B$33,2)</f>
        <v>81441</v>
      </c>
      <c r="G205" s="9">
        <f>VLOOKUP(C205,'2019 Weekly Attendance'!$A$2:$W$33,MATCH(A205,'2019 Weekly Attendance'!$A$1:$W$1,0))</f>
        <v>77509</v>
      </c>
      <c r="H205" s="9">
        <f>(G205/F205)*100</f>
        <v>95.171964980783628</v>
      </c>
      <c r="I205" s="9">
        <f>VLOOKUP(C205,'2019 Weekly Attendance'!$A$2:$E$33,5)</f>
        <v>95.584840559423384</v>
      </c>
      <c r="J205" s="9">
        <f>H205-I205</f>
        <v>-0.41287557863975621</v>
      </c>
    </row>
    <row r="206" spans="1:10" x14ac:dyDescent="0.35">
      <c r="A206" s="23">
        <v>4</v>
      </c>
      <c r="B206" s="23">
        <v>2019</v>
      </c>
      <c r="C206" s="9" t="s">
        <v>40</v>
      </c>
      <c r="D206" s="9" t="s">
        <v>18</v>
      </c>
      <c r="F206" s="9">
        <f>VLOOKUP(C206,'2019 Weekly Attendance'!$A$2:$B$33,2)</f>
        <v>67000</v>
      </c>
      <c r="G206" s="9">
        <f>VLOOKUP(C206,'2019 Weekly Attendance'!$A$2:$W$33,MATCH(A206,'2019 Weekly Attendance'!$A$1:$W$1,0))</f>
        <v>62259</v>
      </c>
      <c r="H206" s="9">
        <f>(G206/F206)*100</f>
        <v>92.923880597014929</v>
      </c>
      <c r="I206" s="9">
        <f>VLOOKUP(C206,'2019 Weekly Attendance'!$A$2:$E$33,5)</f>
        <v>91.210074626865662</v>
      </c>
      <c r="J206" s="9">
        <f>H206-I206</f>
        <v>1.7138059701492665</v>
      </c>
    </row>
    <row r="207" spans="1:10" x14ac:dyDescent="0.35">
      <c r="A207" s="23">
        <v>4</v>
      </c>
      <c r="B207" s="23">
        <v>2019</v>
      </c>
      <c r="C207" s="9" t="s">
        <v>37</v>
      </c>
      <c r="D207" s="9" t="s">
        <v>34</v>
      </c>
      <c r="F207" s="9">
        <f>VLOOKUP(C207,'2019 Weekly Attendance'!$A$2:$B$33,2)</f>
        <v>82500</v>
      </c>
      <c r="G207" s="9">
        <f>VLOOKUP(C207,'2019 Weekly Attendance'!$A$2:$W$33,MATCH(A207,'2019 Weekly Attendance'!$A$1:$W$1,0))</f>
        <v>74149</v>
      </c>
      <c r="H207" s="9">
        <f>(G207/F207)*100</f>
        <v>89.877575757575755</v>
      </c>
      <c r="I207" s="9">
        <f>VLOOKUP(C207,'2019 Weekly Attendance'!$A$2:$E$33,5)</f>
        <v>90.50242424242424</v>
      </c>
      <c r="J207" s="9">
        <f>H207-I207</f>
        <v>-0.62484848484848499</v>
      </c>
    </row>
    <row r="208" spans="1:10" x14ac:dyDescent="0.35">
      <c r="A208" s="23">
        <v>4</v>
      </c>
      <c r="B208" s="23">
        <v>2019</v>
      </c>
      <c r="C208" s="9" t="s">
        <v>13</v>
      </c>
      <c r="D208" s="9" t="s">
        <v>15</v>
      </c>
      <c r="F208" s="9">
        <f>VLOOKUP(C208,'2019 Weekly Attendance'!$A$2:$B$33,2)</f>
        <v>77500</v>
      </c>
      <c r="G208" s="9">
        <f>VLOOKUP(C208,'2019 Weekly Attendance'!$A$2:$W$33,MATCH(A208,'2019 Weekly Attendance'!$A$1:$W$1,0))</f>
        <v>68117</v>
      </c>
      <c r="H208" s="9">
        <f>(G208/F208)*100</f>
        <v>87.89290322580645</v>
      </c>
      <c r="I208" s="9">
        <f>VLOOKUP(C208,'2019 Weekly Attendance'!$A$2:$E$33,5)</f>
        <v>91.908755760368663</v>
      </c>
      <c r="J208" s="9">
        <f>H208-I208</f>
        <v>-4.0158525345622138</v>
      </c>
    </row>
    <row r="209" spans="1:10" x14ac:dyDescent="0.35">
      <c r="A209" s="23">
        <v>4</v>
      </c>
      <c r="B209" s="23">
        <v>2019</v>
      </c>
      <c r="C209" s="9" t="s">
        <v>39</v>
      </c>
      <c r="D209" s="9" t="s">
        <v>14</v>
      </c>
      <c r="F209" s="9">
        <f>VLOOKUP(C209,'2019 Weekly Attendance'!$A$2:$B$33,2)</f>
        <v>68400</v>
      </c>
      <c r="G209" s="9">
        <f>VLOOKUP(C209,'2019 Weekly Attendance'!$A$2:$W$33,MATCH(A209,'2019 Weekly Attendance'!$A$1:$W$1,0))</f>
        <v>57959</v>
      </c>
      <c r="H209" s="9">
        <f>(G209/F209)*100</f>
        <v>84.735380116959064</v>
      </c>
      <c r="I209" s="9">
        <f>VLOOKUP(C209,'2019 Weekly Attendance'!$A$2:$E$33,5)</f>
        <v>90.989766081871352</v>
      </c>
      <c r="J209" s="9">
        <f>H209-I209</f>
        <v>-6.2543859649122879</v>
      </c>
    </row>
    <row r="210" spans="1:10" x14ac:dyDescent="0.35">
      <c r="A210" s="23">
        <v>3</v>
      </c>
      <c r="B210" s="23">
        <v>2019</v>
      </c>
      <c r="C210" s="9" t="s">
        <v>24</v>
      </c>
      <c r="D210" s="9" t="s">
        <v>32</v>
      </c>
      <c r="F210" s="9">
        <f>VLOOKUP(C210,'2019 Weekly Attendance'!$A$2:$B$33,2)</f>
        <v>69596</v>
      </c>
      <c r="G210" s="9">
        <f>VLOOKUP(C210,'2019 Weekly Attendance'!$A$2:$W$33,MATCH(A210,'2019 Weekly Attendance'!$A$1:$W$1,0))</f>
        <v>69796</v>
      </c>
      <c r="H210" s="9">
        <f>(G210/F210)*100</f>
        <v>100.2873728375194</v>
      </c>
      <c r="I210" s="9">
        <f>VLOOKUP(C210,'2019 Weekly Attendance'!$A$2:$E$33,5)</f>
        <v>100.26941203517443</v>
      </c>
      <c r="J210" s="9">
        <f>H210-I210</f>
        <v>1.7960802344973104E-2</v>
      </c>
    </row>
    <row r="211" spans="1:10" x14ac:dyDescent="0.35">
      <c r="A211" s="23">
        <v>3</v>
      </c>
      <c r="B211" s="23">
        <v>2019</v>
      </c>
      <c r="C211" s="9" t="s">
        <v>30</v>
      </c>
      <c r="D211" s="9" t="s">
        <v>18</v>
      </c>
      <c r="F211" s="9">
        <f>VLOOKUP(C211,'2019 Weekly Attendance'!$A$2:$B$33,2)</f>
        <v>66655</v>
      </c>
      <c r="G211" s="9">
        <f>VLOOKUP(C211,'2019 Weekly Attendance'!$A$2:$W$33,MATCH(A211,'2019 Weekly Attendance'!$A$1:$W$1,0))</f>
        <v>66738</v>
      </c>
      <c r="H211" s="9">
        <f>(G211/F211)*100</f>
        <v>100.12452179131348</v>
      </c>
      <c r="I211" s="9">
        <f>VLOOKUP(C211,'2019 Weekly Attendance'!$A$2:$E$33,5)</f>
        <v>100.29142599954992</v>
      </c>
      <c r="J211" s="9">
        <f>H211-I211</f>
        <v>-0.16690420823643137</v>
      </c>
    </row>
    <row r="212" spans="1:10" x14ac:dyDescent="0.35">
      <c r="A212" s="23">
        <v>3</v>
      </c>
      <c r="B212" s="23">
        <v>2019</v>
      </c>
      <c r="C212" s="9" t="s">
        <v>27</v>
      </c>
      <c r="D212" s="9" t="s">
        <v>43</v>
      </c>
      <c r="F212" s="9">
        <f>VLOOKUP(C212,'2019 Weekly Attendance'!$A$2:$B$33,2)</f>
        <v>69000</v>
      </c>
      <c r="G212" s="9">
        <f>VLOOKUP(C212,'2019 Weekly Attendance'!$A$2:$W$33,MATCH(A212,'2019 Weekly Attendance'!$A$1:$W$1,0))</f>
        <v>69005</v>
      </c>
      <c r="H212" s="9">
        <f>(G212/F212)*100</f>
        <v>100.00724637681159</v>
      </c>
      <c r="I212" s="9">
        <f>VLOOKUP(C212,'2019 Weekly Attendance'!$A$2:$E$33,5)</f>
        <v>99.986775362318838</v>
      </c>
      <c r="J212" s="9">
        <f>H212-I212</f>
        <v>2.0471014492756012E-2</v>
      </c>
    </row>
    <row r="213" spans="1:10" x14ac:dyDescent="0.35">
      <c r="A213" s="23">
        <v>3</v>
      </c>
      <c r="B213" s="23">
        <v>2019</v>
      </c>
      <c r="C213" s="9" t="s">
        <v>23</v>
      </c>
      <c r="D213" s="9" t="s">
        <v>13</v>
      </c>
      <c r="F213" s="9">
        <f>VLOOKUP(C213,'2019 Weekly Attendance'!$A$2:$B$33,2)</f>
        <v>67895</v>
      </c>
      <c r="G213" s="9">
        <f>VLOOKUP(C213,'2019 Weekly Attendance'!$A$2:$W$33,MATCH(A213,'2019 Weekly Attendance'!$A$1:$W$1,0))</f>
        <v>67431</v>
      </c>
      <c r="H213" s="9">
        <f>(G213/F213)*100</f>
        <v>99.316591796155834</v>
      </c>
      <c r="I213" s="9">
        <f>VLOOKUP(C213,'2019 Weekly Attendance'!$A$2:$E$33,5)</f>
        <v>99.316591796155834</v>
      </c>
      <c r="J213" s="9">
        <f>H213-I213</f>
        <v>0</v>
      </c>
    </row>
    <row r="214" spans="1:10" x14ac:dyDescent="0.35">
      <c r="A214" s="23">
        <v>3</v>
      </c>
      <c r="B214" s="23">
        <v>2019</v>
      </c>
      <c r="C214" s="9" t="s">
        <v>26</v>
      </c>
      <c r="D214" s="9" t="s">
        <v>36</v>
      </c>
      <c r="F214" s="9">
        <f>VLOOKUP(C214,'2019 Weekly Attendance'!$A$2:$B$33,2)</f>
        <v>66829</v>
      </c>
      <c r="G214" s="9">
        <f>VLOOKUP(C214,'2019 Weekly Attendance'!$A$2:$W$33,MATCH(A214,'2019 Weekly Attendance'!$A$1:$W$1,0))</f>
        <v>65878</v>
      </c>
      <c r="H214" s="9">
        <f>(G214/F214)*100</f>
        <v>98.576965090005828</v>
      </c>
      <c r="I214" s="9">
        <f>VLOOKUP(C214,'2019 Weekly Attendance'!$A$2:$E$33,5)</f>
        <v>98.576965090005828</v>
      </c>
      <c r="J214" s="9">
        <f>H214-I214</f>
        <v>0</v>
      </c>
    </row>
    <row r="215" spans="1:10" x14ac:dyDescent="0.35">
      <c r="A215" s="23">
        <v>3</v>
      </c>
      <c r="B215" s="23">
        <v>2019</v>
      </c>
      <c r="C215" s="9" t="s">
        <v>38</v>
      </c>
      <c r="D215" s="9" t="s">
        <v>35</v>
      </c>
      <c r="F215" s="9">
        <f>VLOOKUP(C215,'2019 Weekly Attendance'!$A$2:$B$33,2)</f>
        <v>92500</v>
      </c>
      <c r="G215" s="9">
        <f>VLOOKUP(C215,'2019 Weekly Attendance'!$A$2:$W$33,MATCH(A215,'2019 Weekly Attendance'!$A$1:$W$1,0))</f>
        <v>90127</v>
      </c>
      <c r="H215" s="9">
        <f>(G215/F215)*100</f>
        <v>97.434594594594586</v>
      </c>
      <c r="I215" s="9">
        <f>VLOOKUP(C215,'2019 Weekly Attendance'!$A$2:$E$33,5)</f>
        <v>98.301621621621621</v>
      </c>
      <c r="J215" s="9">
        <f>H215-I215</f>
        <v>-0.86702702702703505</v>
      </c>
    </row>
    <row r="216" spans="1:10" x14ac:dyDescent="0.35">
      <c r="A216" s="23">
        <v>3</v>
      </c>
      <c r="B216" s="23">
        <v>2019</v>
      </c>
      <c r="C216" s="9" t="s">
        <v>33</v>
      </c>
      <c r="D216" s="9" t="s">
        <v>14</v>
      </c>
      <c r="F216" s="9">
        <f>VLOOKUP(C216,'2019 Weekly Attendance'!$A$2:$B$33,2)</f>
        <v>71608</v>
      </c>
      <c r="G216" s="9">
        <f>VLOOKUP(C216,'2019 Weekly Attendance'!$A$2:$W$33,MATCH(A216,'2019 Weekly Attendance'!$A$1:$W$1,0))</f>
        <v>69448</v>
      </c>
      <c r="H216" s="9">
        <f>(G216/F216)*100</f>
        <v>96.983577253938108</v>
      </c>
      <c r="I216" s="9">
        <f>VLOOKUP(C216,'2019 Weekly Attendance'!$A$2:$E$33,5)</f>
        <v>96.133288180091611</v>
      </c>
      <c r="J216" s="9">
        <f>H216-I216</f>
        <v>0.85028907384649699</v>
      </c>
    </row>
    <row r="217" spans="1:10" x14ac:dyDescent="0.35">
      <c r="A217" s="23">
        <v>3</v>
      </c>
      <c r="B217" s="23">
        <v>2019</v>
      </c>
      <c r="C217" s="9" t="s">
        <v>29</v>
      </c>
      <c r="D217" s="9" t="s">
        <v>39</v>
      </c>
      <c r="F217" s="9">
        <f>VLOOKUP(C217,'2019 Weekly Attendance'!$A$2:$B$33,2)</f>
        <v>71750</v>
      </c>
      <c r="G217" s="9">
        <f>VLOOKUP(C217,'2019 Weekly Attendance'!$A$2:$W$33,MATCH(A217,'2019 Weekly Attendance'!$A$1:$W$1,0))</f>
        <v>69439</v>
      </c>
      <c r="H217" s="9">
        <f>(G217/F217)*100</f>
        <v>96.779094076655042</v>
      </c>
      <c r="I217" s="9">
        <f>VLOOKUP(C217,'2019 Weekly Attendance'!$A$2:$E$33,5)</f>
        <v>97.986585365853657</v>
      </c>
      <c r="J217" s="9">
        <f>H217-I217</f>
        <v>-1.2074912891986145</v>
      </c>
    </row>
    <row r="218" spans="1:10" x14ac:dyDescent="0.35">
      <c r="A218" s="23">
        <v>3</v>
      </c>
      <c r="B218" s="23">
        <v>2019</v>
      </c>
      <c r="C218" s="9" t="s">
        <v>21</v>
      </c>
      <c r="D218" s="9" t="s">
        <v>25</v>
      </c>
      <c r="F218" s="9">
        <f>VLOOKUP(C218,'2019 Weekly Attendance'!$A$2:$B$33,2)</f>
        <v>76416</v>
      </c>
      <c r="G218" s="9">
        <f>VLOOKUP(C218,'2019 Weekly Attendance'!$A$2:$W$33,MATCH(A218,'2019 Weekly Attendance'!$A$1:$W$1,0))</f>
        <v>73390</v>
      </c>
      <c r="H218" s="9">
        <f>(G218/F218)*100</f>
        <v>96.040096314907871</v>
      </c>
      <c r="I218" s="9">
        <f>VLOOKUP(C218,'2019 Weekly Attendance'!$A$2:$E$33,5)</f>
        <v>96.138734034757121</v>
      </c>
      <c r="J218" s="9">
        <f>H218-I218</f>
        <v>-9.8637719849250516E-2</v>
      </c>
    </row>
    <row r="219" spans="1:10" x14ac:dyDescent="0.35">
      <c r="A219" s="23">
        <v>3</v>
      </c>
      <c r="B219" s="23">
        <v>2019</v>
      </c>
      <c r="C219" s="9" t="s">
        <v>41</v>
      </c>
      <c r="D219" s="9" t="s">
        <v>22</v>
      </c>
      <c r="F219" s="9">
        <f>VLOOKUP(C219,'2019 Weekly Attendance'!$A$2:$B$33,2)</f>
        <v>81441</v>
      </c>
      <c r="G219" s="9">
        <f>VLOOKUP(C219,'2019 Weekly Attendance'!$A$2:$W$33,MATCH(A219,'2019 Weekly Attendance'!$A$1:$W$1,0))</f>
        <v>78078</v>
      </c>
      <c r="H219" s="9">
        <f>(G219/F219)*100</f>
        <v>95.870630272221618</v>
      </c>
      <c r="I219" s="9">
        <f>VLOOKUP(C219,'2019 Weekly Attendance'!$A$2:$E$33,5)</f>
        <v>95.584840559423384</v>
      </c>
      <c r="J219" s="9">
        <f>H219-I219</f>
        <v>0.28578971279823406</v>
      </c>
    </row>
    <row r="220" spans="1:10" x14ac:dyDescent="0.35">
      <c r="A220" s="23">
        <v>3</v>
      </c>
      <c r="B220" s="23">
        <v>2019</v>
      </c>
      <c r="C220" s="9" t="s">
        <v>28</v>
      </c>
      <c r="D220" s="9" t="s">
        <v>16</v>
      </c>
      <c r="F220" s="9">
        <f>VLOOKUP(C220,'2019 Weekly Attendance'!$A$2:$B$33,2)</f>
        <v>63400</v>
      </c>
      <c r="G220" s="9">
        <f>VLOOKUP(C220,'2019 Weekly Attendance'!$A$2:$W$33,MATCH(A220,'2019 Weekly Attendance'!$A$1:$W$1,0))</f>
        <v>60104</v>
      </c>
      <c r="H220" s="9">
        <f>(G220/F220)*100</f>
        <v>94.801261829653001</v>
      </c>
      <c r="I220" s="9">
        <f>VLOOKUP(C220,'2019 Weekly Attendance'!$A$2:$E$33,5)</f>
        <v>96.724369085173507</v>
      </c>
      <c r="J220" s="9">
        <f>H220-I220</f>
        <v>-1.923107255520506</v>
      </c>
    </row>
    <row r="221" spans="1:10" x14ac:dyDescent="0.35">
      <c r="A221" s="23">
        <v>3</v>
      </c>
      <c r="B221" s="23">
        <v>2019</v>
      </c>
      <c r="C221" s="9" t="s">
        <v>20</v>
      </c>
      <c r="D221" s="9" t="s">
        <v>10</v>
      </c>
      <c r="F221" s="9">
        <f>VLOOKUP(C221,'2019 Weekly Attendance'!$A$2:$B$33,2)</f>
        <v>27000</v>
      </c>
      <c r="G221" s="9">
        <f>VLOOKUP(C221,'2019 Weekly Attendance'!$A$2:$W$33,MATCH(A221,'2019 Weekly Attendance'!$A$1:$W$1,0))</f>
        <v>25349</v>
      </c>
      <c r="H221" s="9">
        <f>(G221/F221)*100</f>
        <v>93.885185185185179</v>
      </c>
      <c r="I221" s="9">
        <f>VLOOKUP(C221,'2019 Weekly Attendance'!$A$2:$E$33,5)</f>
        <v>94.050264550264558</v>
      </c>
      <c r="J221" s="9">
        <f>H221-I221</f>
        <v>-0.1650793650793787</v>
      </c>
    </row>
    <row r="222" spans="1:10" x14ac:dyDescent="0.35">
      <c r="A222" s="23">
        <v>3</v>
      </c>
      <c r="B222" s="23">
        <v>2019</v>
      </c>
      <c r="C222" s="9" t="s">
        <v>40</v>
      </c>
      <c r="D222" s="9" t="s">
        <v>42</v>
      </c>
      <c r="F222" s="9">
        <f>VLOOKUP(C222,'2019 Weekly Attendance'!$A$2:$B$33,2)</f>
        <v>67000</v>
      </c>
      <c r="G222" s="9">
        <f>VLOOKUP(C222,'2019 Weekly Attendance'!$A$2:$W$33,MATCH(A222,'2019 Weekly Attendance'!$A$1:$W$1,0))</f>
        <v>60295</v>
      </c>
      <c r="H222" s="9">
        <f>(G222/F222)*100</f>
        <v>89.992537313432848</v>
      </c>
      <c r="I222" s="9">
        <f>VLOOKUP(C222,'2019 Weekly Attendance'!$A$2:$E$33,5)</f>
        <v>91.210074626865662</v>
      </c>
      <c r="J222" s="9">
        <f>H222-I222</f>
        <v>-1.217537313432814</v>
      </c>
    </row>
    <row r="223" spans="1:10" x14ac:dyDescent="0.35">
      <c r="A223" s="23">
        <v>3</v>
      </c>
      <c r="B223" s="23">
        <v>2019</v>
      </c>
      <c r="C223" s="9" t="s">
        <v>9</v>
      </c>
      <c r="D223" s="9" t="s">
        <v>31</v>
      </c>
      <c r="F223" s="9">
        <f>VLOOKUP(C223,'2019 Weekly Attendance'!$A$2:$B$33,2)</f>
        <v>69132</v>
      </c>
      <c r="G223" s="9">
        <f>VLOOKUP(C223,'2019 Weekly Attendance'!$A$2:$W$33,MATCH(A223,'2019 Weekly Attendance'!$A$1:$W$1,0))</f>
        <v>58613</v>
      </c>
      <c r="H223" s="9">
        <f>(G223/F223)*100</f>
        <v>84.784180987097145</v>
      </c>
      <c r="I223" s="9">
        <f>VLOOKUP(C223,'2019 Weekly Attendance'!$A$2:$E$33,5)</f>
        <v>86.772923020970239</v>
      </c>
      <c r="J223" s="9">
        <f>H223-I223</f>
        <v>-1.9887420338730948</v>
      </c>
    </row>
    <row r="224" spans="1:10" x14ac:dyDescent="0.35">
      <c r="A224" s="23">
        <v>3</v>
      </c>
      <c r="B224" s="23">
        <v>2019</v>
      </c>
      <c r="C224" s="9" t="s">
        <v>15</v>
      </c>
      <c r="D224" s="9" t="s">
        <v>37</v>
      </c>
      <c r="F224" s="9">
        <f>VLOOKUP(C224,'2019 Weekly Attendance'!$A$2:$B$33,2)</f>
        <v>65890</v>
      </c>
      <c r="G224" s="9">
        <f>VLOOKUP(C224,'2019 Weekly Attendance'!$A$2:$W$33,MATCH(A224,'2019 Weekly Attendance'!$A$1:$W$1,0))</f>
        <v>55070</v>
      </c>
      <c r="H224" s="9">
        <f>(G224/F224)*100</f>
        <v>83.578691758992264</v>
      </c>
      <c r="I224" s="9">
        <f>VLOOKUP(C224,'2019 Weekly Attendance'!$A$2:$E$33,5)</f>
        <v>76.990221798235154</v>
      </c>
      <c r="J224" s="9">
        <f>H224-I224</f>
        <v>6.5884699607571093</v>
      </c>
    </row>
    <row r="225" spans="1:10" x14ac:dyDescent="0.35">
      <c r="A225" s="23">
        <v>3</v>
      </c>
      <c r="B225" s="23">
        <v>2019</v>
      </c>
      <c r="C225" s="9" t="s">
        <v>34</v>
      </c>
      <c r="D225" s="9" t="s">
        <v>19</v>
      </c>
      <c r="F225" s="9">
        <f>VLOOKUP(C225,'2019 Weekly Attendance'!$A$2:$B$33,2)</f>
        <v>82000</v>
      </c>
      <c r="G225" s="9">
        <f>VLOOKUP(C225,'2019 Weekly Attendance'!$A$2:$W$33,MATCH(A225,'2019 Weekly Attendance'!$A$1:$W$1,0))</f>
        <v>67327</v>
      </c>
      <c r="H225" s="9">
        <f>(G225/F225)*100</f>
        <v>82.106097560975613</v>
      </c>
      <c r="I225" s="9">
        <f>VLOOKUP(C225,'2019 Weekly Attendance'!$A$2:$E$33,5)</f>
        <v>79.863719512195118</v>
      </c>
      <c r="J225" s="9">
        <f>H225-I225</f>
        <v>2.2423780487804947</v>
      </c>
    </row>
    <row r="226" spans="1:10" x14ac:dyDescent="0.35">
      <c r="A226" s="23">
        <v>2</v>
      </c>
      <c r="B226" s="23">
        <v>2019</v>
      </c>
      <c r="C226" s="9" t="s">
        <v>22</v>
      </c>
      <c r="D226" s="9" t="s">
        <v>19</v>
      </c>
      <c r="F226" s="9">
        <f>VLOOKUP(C226,'2019 Weekly Attendance'!$A$2:$B$33,2)</f>
        <v>76125</v>
      </c>
      <c r="G226" s="9">
        <f>VLOOKUP(C226,'2019 Weekly Attendance'!$A$2:$W$33,MATCH(A226,'2019 Weekly Attendance'!$A$1:$W$1,0))</f>
        <v>76885</v>
      </c>
      <c r="H226" s="9">
        <f>(G226/F226)*100</f>
        <v>100.99835796387519</v>
      </c>
      <c r="I226" s="9">
        <f>VLOOKUP(C226,'2019 Weekly Attendance'!$A$2:$E$33,5)</f>
        <v>99.753201970443357</v>
      </c>
      <c r="J226" s="9">
        <f>H226-I226</f>
        <v>1.2451559934318368</v>
      </c>
    </row>
    <row r="227" spans="1:10" x14ac:dyDescent="0.35">
      <c r="A227" s="23">
        <v>2</v>
      </c>
      <c r="B227" s="23">
        <v>2019</v>
      </c>
      <c r="C227" s="9" t="s">
        <v>35</v>
      </c>
      <c r="D227" s="9" t="s">
        <v>26</v>
      </c>
      <c r="F227" s="9">
        <f>VLOOKUP(C227,'2019 Weekly Attendance'!$A$2:$B$33,2)</f>
        <v>65326</v>
      </c>
      <c r="G227" s="9">
        <f>VLOOKUP(C227,'2019 Weekly Attendance'!$A$2:$W$33,MATCH(A227,'2019 Weekly Attendance'!$A$1:$W$1,0))</f>
        <v>65513</v>
      </c>
      <c r="H227" s="9">
        <f>(G227/F227)*100</f>
        <v>100.2862566206411</v>
      </c>
      <c r="I227" s="9">
        <f>VLOOKUP(C227,'2019 Weekly Attendance'!$A$2:$E$33,5)</f>
        <v>96.542724183326698</v>
      </c>
      <c r="J227" s="9">
        <f>H227-I227</f>
        <v>3.7435324373143999</v>
      </c>
    </row>
    <row r="228" spans="1:10" x14ac:dyDescent="0.35">
      <c r="A228" s="23">
        <v>2</v>
      </c>
      <c r="B228" s="23">
        <v>2019</v>
      </c>
      <c r="C228" s="9" t="s">
        <v>42</v>
      </c>
      <c r="D228" s="9" t="s">
        <v>24</v>
      </c>
      <c r="F228" s="9">
        <f>VLOOKUP(C228,'2019 Weekly Attendance'!$A$2:$B$33,2)</f>
        <v>73000</v>
      </c>
      <c r="G228" s="9">
        <f>VLOOKUP(C228,'2019 Weekly Attendance'!$A$2:$W$33,MATCH(A228,'2019 Weekly Attendance'!$A$1:$W$1,0))</f>
        <v>72443</v>
      </c>
      <c r="H228" s="9">
        <f>(G228/F228)*100</f>
        <v>99.236986301369868</v>
      </c>
      <c r="I228" s="9">
        <f>VLOOKUP(C228,'2019 Weekly Attendance'!$A$2:$E$33,5)</f>
        <v>98.084075342465752</v>
      </c>
      <c r="J228" s="9">
        <f>H228-I228</f>
        <v>1.1529109589041155</v>
      </c>
    </row>
    <row r="229" spans="1:10" x14ac:dyDescent="0.35">
      <c r="A229" s="23">
        <v>2</v>
      </c>
      <c r="B229" s="23">
        <v>2019</v>
      </c>
      <c r="C229" s="9" t="s">
        <v>10</v>
      </c>
      <c r="D229" s="9" t="s">
        <v>9</v>
      </c>
      <c r="F229" s="9">
        <f>VLOOKUP(C229,'2019 Weekly Attendance'!$A$2:$B$33,2)</f>
        <v>72220</v>
      </c>
      <c r="G229" s="9">
        <f>VLOOKUP(C229,'2019 Weekly Attendance'!$A$2:$W$33,MATCH(A229,'2019 Weekly Attendance'!$A$1:$W$1,0))</f>
        <v>71651</v>
      </c>
      <c r="H229" s="9">
        <f>(G229/F229)*100</f>
        <v>99.212129603987819</v>
      </c>
      <c r="I229" s="9">
        <f>VLOOKUP(C229,'2019 Weekly Attendance'!$A$2:$E$33,5)</f>
        <v>99.408924120742185</v>
      </c>
      <c r="J229" s="9">
        <f>H229-I229</f>
        <v>-0.1967945167543661</v>
      </c>
    </row>
    <row r="230" spans="1:10" x14ac:dyDescent="0.35">
      <c r="A230" s="23">
        <v>2</v>
      </c>
      <c r="B230" s="23">
        <v>2019</v>
      </c>
      <c r="C230" s="9" t="s">
        <v>25</v>
      </c>
      <c r="D230" s="9" t="s">
        <v>28</v>
      </c>
      <c r="F230" s="9">
        <f>VLOOKUP(C230,'2019 Weekly Attendance'!$A$2:$B$33,2)</f>
        <v>71008</v>
      </c>
      <c r="G230" s="9">
        <f>VLOOKUP(C230,'2019 Weekly Attendance'!$A$2:$W$33,MATCH(A230,'2019 Weekly Attendance'!$A$1:$W$1,0))</f>
        <v>70126</v>
      </c>
      <c r="H230" s="9">
        <f>(G230/F230)*100</f>
        <v>98.75788643533123</v>
      </c>
      <c r="I230" s="9">
        <f>VLOOKUP(C230,'2019 Weekly Attendance'!$A$2:$E$33,5)</f>
        <v>99.464144885083371</v>
      </c>
      <c r="J230" s="9">
        <f>H230-I230</f>
        <v>-0.70625844975214136</v>
      </c>
    </row>
    <row r="231" spans="1:10" x14ac:dyDescent="0.35">
      <c r="A231" s="23">
        <v>2</v>
      </c>
      <c r="B231" s="23">
        <v>2019</v>
      </c>
      <c r="C231" s="9" t="s">
        <v>41</v>
      </c>
      <c r="D231" s="9" t="s">
        <v>30</v>
      </c>
      <c r="F231" s="9">
        <f>VLOOKUP(C231,'2019 Weekly Attendance'!$A$2:$B$33,2)</f>
        <v>81441</v>
      </c>
      <c r="G231" s="9">
        <f>VLOOKUP(C231,'2019 Weekly Attendance'!$A$2:$W$33,MATCH(A231,'2019 Weekly Attendance'!$A$1:$W$1,0))</f>
        <v>78416</v>
      </c>
      <c r="H231" s="9">
        <f>(G231/F231)*100</f>
        <v>96.285654645694436</v>
      </c>
      <c r="I231" s="9">
        <f>VLOOKUP(C231,'2019 Weekly Attendance'!$A$2:$E$33,5)</f>
        <v>95.584840559423384</v>
      </c>
      <c r="J231" s="9">
        <f>H231-I231</f>
        <v>0.70081408627105191</v>
      </c>
    </row>
    <row r="232" spans="1:10" x14ac:dyDescent="0.35">
      <c r="A232" s="23">
        <v>2</v>
      </c>
      <c r="B232" s="23">
        <v>2019</v>
      </c>
      <c r="C232" s="9" t="s">
        <v>36</v>
      </c>
      <c r="D232" s="9" t="s">
        <v>23</v>
      </c>
      <c r="F232" s="9">
        <f>VLOOKUP(C232,'2019 Weekly Attendance'!$A$2:$B$33,2)</f>
        <v>82500</v>
      </c>
      <c r="G232" s="9">
        <f>VLOOKUP(C232,'2019 Weekly Attendance'!$A$2:$W$33,MATCH(A232,'2019 Weekly Attendance'!$A$1:$W$1,0))</f>
        <v>78523</v>
      </c>
      <c r="H232" s="9">
        <f>(G232/F232)*100</f>
        <v>95.179393939393947</v>
      </c>
      <c r="I232" s="9">
        <f>VLOOKUP(C232,'2019 Weekly Attendance'!$A$2:$E$33,5)</f>
        <v>95.179393939393947</v>
      </c>
      <c r="J232" s="9">
        <f>H232-I232</f>
        <v>0</v>
      </c>
    </row>
    <row r="233" spans="1:10" x14ac:dyDescent="0.35">
      <c r="A233" s="23">
        <v>2</v>
      </c>
      <c r="B233" s="23">
        <v>2019</v>
      </c>
      <c r="C233" s="9" t="s">
        <v>39</v>
      </c>
      <c r="D233" s="9" t="s">
        <v>27</v>
      </c>
      <c r="F233" s="9">
        <f>VLOOKUP(C233,'2019 Weekly Attendance'!$A$2:$B$33,2)</f>
        <v>68400</v>
      </c>
      <c r="G233" s="9">
        <f>VLOOKUP(C233,'2019 Weekly Attendance'!$A$2:$W$33,MATCH(A233,'2019 Weekly Attendance'!$A$1:$W$1,0))</f>
        <v>65063</v>
      </c>
      <c r="H233" s="9">
        <f>(G233/F233)*100</f>
        <v>95.121345029239762</v>
      </c>
      <c r="I233" s="9">
        <f>VLOOKUP(C233,'2019 Weekly Attendance'!$A$2:$E$33,5)</f>
        <v>90.989766081871352</v>
      </c>
      <c r="J233" s="9">
        <f>H233-I233</f>
        <v>4.1315789473684106</v>
      </c>
    </row>
    <row r="234" spans="1:10" x14ac:dyDescent="0.35">
      <c r="A234" s="23">
        <v>2</v>
      </c>
      <c r="B234" s="23">
        <v>2019</v>
      </c>
      <c r="C234" s="9" t="s">
        <v>16</v>
      </c>
      <c r="D234" s="9" t="s">
        <v>15</v>
      </c>
      <c r="F234" s="9">
        <f>VLOOKUP(C234,'2019 Weekly Attendance'!$A$2:$B$33,2)</f>
        <v>75523</v>
      </c>
      <c r="G234" s="9">
        <f>VLOOKUP(C234,'2019 Weekly Attendance'!$A$2:$W$33,MATCH(A234,'2019 Weekly Attendance'!$A$1:$W$1,0))</f>
        <v>71101</v>
      </c>
      <c r="H234" s="9">
        <f>(G234/F234)*100</f>
        <v>94.144830051772317</v>
      </c>
      <c r="I234" s="9">
        <f>VLOOKUP(C234,'2019 Weekly Attendance'!$A$2:$E$33,5)</f>
        <v>95.627325450525007</v>
      </c>
      <c r="J234" s="9">
        <f>H234-I234</f>
        <v>-1.4824953987526897</v>
      </c>
    </row>
    <row r="235" spans="1:10" x14ac:dyDescent="0.35">
      <c r="A235" s="23">
        <v>2</v>
      </c>
      <c r="B235" s="23">
        <v>2019</v>
      </c>
      <c r="C235" s="9" t="s">
        <v>18</v>
      </c>
      <c r="D235" s="9" t="s">
        <v>21</v>
      </c>
      <c r="F235" s="9">
        <f>VLOOKUP(C235,'2019 Weekly Attendance'!$A$2:$B$33,2)</f>
        <v>56603</v>
      </c>
      <c r="G235" s="9">
        <f>VLOOKUP(C235,'2019 Weekly Attendance'!$A$2:$W$33,MATCH(A235,'2019 Weekly Attendance'!$A$1:$W$1,0))</f>
        <v>52748</v>
      </c>
      <c r="H235" s="9">
        <f>(G235/F235)*100</f>
        <v>93.189406921894602</v>
      </c>
      <c r="I235" s="9">
        <f>VLOOKUP(C235,'2019 Weekly Attendance'!$A$2:$E$33,5)</f>
        <v>92.839097372425996</v>
      </c>
      <c r="J235" s="9">
        <f>H235-I235</f>
        <v>0.35030954946860504</v>
      </c>
    </row>
    <row r="236" spans="1:10" x14ac:dyDescent="0.35">
      <c r="A236" s="23">
        <v>2</v>
      </c>
      <c r="B236" s="23">
        <v>2019</v>
      </c>
      <c r="C236" s="9" t="s">
        <v>32</v>
      </c>
      <c r="D236" s="9" t="s">
        <v>20</v>
      </c>
      <c r="F236" s="9">
        <f>VLOOKUP(C236,'2019 Weekly Attendance'!$A$2:$B$33,2)</f>
        <v>65000</v>
      </c>
      <c r="G236" s="9">
        <f>VLOOKUP(C236,'2019 Weekly Attendance'!$A$2:$W$33,MATCH(A236,'2019 Weekly Attendance'!$A$1:$W$1,0))</f>
        <v>60158</v>
      </c>
      <c r="H236" s="9">
        <f>(G236/F236)*100</f>
        <v>92.55076923076922</v>
      </c>
      <c r="I236" s="9">
        <f>VLOOKUP(C236,'2019 Weekly Attendance'!$A$2:$E$33,5)</f>
        <v>94.372500000000002</v>
      </c>
      <c r="J236" s="9">
        <f>H236-I236</f>
        <v>-1.8217307692307827</v>
      </c>
    </row>
    <row r="237" spans="1:10" x14ac:dyDescent="0.35">
      <c r="A237" s="23">
        <v>2</v>
      </c>
      <c r="B237" s="23">
        <v>2019</v>
      </c>
      <c r="C237" s="9" t="s">
        <v>13</v>
      </c>
      <c r="D237" s="9" t="s">
        <v>43</v>
      </c>
      <c r="F237" s="9">
        <f>VLOOKUP(C237,'2019 Weekly Attendance'!$A$2:$B$33,2)</f>
        <v>77500</v>
      </c>
      <c r="G237" s="9">
        <f>VLOOKUP(C237,'2019 Weekly Attendance'!$A$2:$W$33,MATCH(A237,'2019 Weekly Attendance'!$A$1:$W$1,0))</f>
        <v>71460</v>
      </c>
      <c r="H237" s="9">
        <f>(G237/F237)*100</f>
        <v>92.206451612903223</v>
      </c>
      <c r="I237" s="9">
        <f>VLOOKUP(C237,'2019 Weekly Attendance'!$A$2:$E$33,5)</f>
        <v>91.908755760368663</v>
      </c>
      <c r="J237" s="9">
        <f>H237-I237</f>
        <v>0.29769585253455944</v>
      </c>
    </row>
    <row r="238" spans="1:10" x14ac:dyDescent="0.35">
      <c r="A238" s="23">
        <v>2</v>
      </c>
      <c r="B238" s="23">
        <v>2019</v>
      </c>
      <c r="C238" s="9" t="s">
        <v>34</v>
      </c>
      <c r="D238" s="9" t="s">
        <v>38</v>
      </c>
      <c r="F238" s="9">
        <f>VLOOKUP(C238,'2019 Weekly Attendance'!$A$2:$B$33,2)</f>
        <v>82000</v>
      </c>
      <c r="G238" s="9">
        <f>VLOOKUP(C238,'2019 Weekly Attendance'!$A$2:$W$33,MATCH(A238,'2019 Weekly Attendance'!$A$1:$W$1,0))</f>
        <v>75128</v>
      </c>
      <c r="H238" s="9">
        <f>(G238/F238)*100</f>
        <v>91.619512195121956</v>
      </c>
      <c r="I238" s="9">
        <f>VLOOKUP(C238,'2019 Weekly Attendance'!$A$2:$E$33,5)</f>
        <v>79.863719512195118</v>
      </c>
      <c r="J238" s="9">
        <f>H238-I238</f>
        <v>11.755792682926838</v>
      </c>
    </row>
    <row r="239" spans="1:10" x14ac:dyDescent="0.35">
      <c r="A239" s="23">
        <v>2</v>
      </c>
      <c r="B239" s="23">
        <v>2019</v>
      </c>
      <c r="C239" s="9" t="s">
        <v>31</v>
      </c>
      <c r="D239" s="9" t="s">
        <v>40</v>
      </c>
      <c r="F239" s="9">
        <f>VLOOKUP(C239,'2019 Weekly Attendance'!$A$2:$B$33,2)</f>
        <v>69143</v>
      </c>
      <c r="G239" s="9">
        <f>VLOOKUP(C239,'2019 Weekly Attendance'!$A$2:$W$33,MATCH(A239,'2019 Weekly Attendance'!$A$1:$W$1,0))</f>
        <v>62849</v>
      </c>
      <c r="H239" s="9">
        <f>(G239/F239)*100</f>
        <v>90.897126245606927</v>
      </c>
      <c r="I239" s="9">
        <f>VLOOKUP(C239,'2019 Weekly Attendance'!$A$2:$E$33,5)</f>
        <v>93.29830930101383</v>
      </c>
      <c r="J239" s="9">
        <f>H239-I239</f>
        <v>-2.4011830554069036</v>
      </c>
    </row>
    <row r="240" spans="1:10" x14ac:dyDescent="0.35">
      <c r="A240" s="23">
        <v>2</v>
      </c>
      <c r="B240" s="23">
        <v>2019</v>
      </c>
      <c r="C240" s="9" t="s">
        <v>37</v>
      </c>
      <c r="D240" s="9" t="s">
        <v>33</v>
      </c>
      <c r="F240" s="9">
        <f>VLOOKUP(C240,'2019 Weekly Attendance'!$A$2:$B$33,2)</f>
        <v>82500</v>
      </c>
      <c r="G240" s="9">
        <f>VLOOKUP(C240,'2019 Weekly Attendance'!$A$2:$W$33,MATCH(A240,'2019 Weekly Attendance'!$A$1:$W$1,0))</f>
        <v>74569</v>
      </c>
      <c r="H240" s="9">
        <f>(G240/F240)*100</f>
        <v>90.38666666666667</v>
      </c>
      <c r="I240" s="9">
        <f>VLOOKUP(C240,'2019 Weekly Attendance'!$A$2:$E$33,5)</f>
        <v>90.50242424242424</v>
      </c>
      <c r="J240" s="9">
        <f>H240-I240</f>
        <v>-0.11575757575756995</v>
      </c>
    </row>
    <row r="241" spans="1:10" x14ac:dyDescent="0.35">
      <c r="A241" s="23">
        <v>2</v>
      </c>
      <c r="B241" s="23">
        <v>2019</v>
      </c>
      <c r="C241" s="9" t="s">
        <v>14</v>
      </c>
      <c r="D241" s="9" t="s">
        <v>29</v>
      </c>
      <c r="F241" s="9">
        <f>VLOOKUP(C241,'2019 Weekly Attendance'!$A$2:$B$33,2)</f>
        <v>65515</v>
      </c>
      <c r="G241" s="9">
        <f>VLOOKUP(C241,'2019 Weekly Attendance'!$A$2:$W$33,MATCH(A241,'2019 Weekly Attendance'!$A$1:$W$1,0))</f>
        <v>50666</v>
      </c>
      <c r="H241" s="9">
        <f>(G241/F241)*100</f>
        <v>77.334961459207818</v>
      </c>
      <c r="I241" s="9">
        <f>VLOOKUP(C241,'2019 Weekly Attendance'!$A$2:$E$33,5)</f>
        <v>72.012516217660078</v>
      </c>
      <c r="J241" s="9">
        <f>H241-I241</f>
        <v>5.3224452415477401</v>
      </c>
    </row>
    <row r="242" spans="1:10" x14ac:dyDescent="0.35">
      <c r="A242" s="23">
        <v>1</v>
      </c>
      <c r="B242" s="23">
        <v>2019</v>
      </c>
      <c r="C242" s="9" t="s">
        <v>19</v>
      </c>
      <c r="D242" s="9" t="s">
        <v>41</v>
      </c>
      <c r="F242" s="9">
        <f>VLOOKUP(C242,'2019 Weekly Attendance'!$A$2:$B$33,2)</f>
        <v>61500</v>
      </c>
      <c r="G242" s="9">
        <f>VLOOKUP(C242,'2019 Weekly Attendance'!$A$2:$W$33,MATCH(A242,'2019 Weekly Attendance'!$A$1:$W$1,0))</f>
        <v>62435</v>
      </c>
      <c r="H242" s="9">
        <f>(G242/F242)*100</f>
        <v>101.52032520325203</v>
      </c>
      <c r="I242" s="9">
        <f>VLOOKUP(C242,'2019 Weekly Attendance'!$A$2:$E$33,5)</f>
        <v>100.67723577235772</v>
      </c>
      <c r="J242" s="9">
        <f>H242-I242</f>
        <v>0.84308943089430954</v>
      </c>
    </row>
    <row r="243" spans="1:10" x14ac:dyDescent="0.35">
      <c r="A243" s="23">
        <v>1</v>
      </c>
      <c r="B243" s="23">
        <v>2019</v>
      </c>
      <c r="C243" s="9" t="s">
        <v>24</v>
      </c>
      <c r="D243" s="9" t="s">
        <v>34</v>
      </c>
      <c r="F243" s="9">
        <f>VLOOKUP(C243,'2019 Weekly Attendance'!$A$2:$B$33,2)</f>
        <v>69596</v>
      </c>
      <c r="G243" s="9">
        <f>VLOOKUP(C243,'2019 Weekly Attendance'!$A$2:$W$33,MATCH(A243,'2019 Weekly Attendance'!$A$1:$W$1,0))</f>
        <v>69696</v>
      </c>
      <c r="H243" s="9">
        <f>(G243/F243)*100</f>
        <v>100.1436864187597</v>
      </c>
      <c r="I243" s="9">
        <f>VLOOKUP(C243,'2019 Weekly Attendance'!$A$2:$E$33,5)</f>
        <v>100.26941203517443</v>
      </c>
      <c r="J243" s="9">
        <f>H243-I243</f>
        <v>-0.12572561641472646</v>
      </c>
    </row>
    <row r="244" spans="1:10" x14ac:dyDescent="0.35">
      <c r="A244" s="23">
        <v>1</v>
      </c>
      <c r="B244" s="23">
        <v>2019</v>
      </c>
      <c r="C244" s="9" t="s">
        <v>30</v>
      </c>
      <c r="D244" s="9" t="s">
        <v>42</v>
      </c>
      <c r="F244" s="9">
        <f>VLOOKUP(C244,'2019 Weekly Attendance'!$A$2:$B$33,2)</f>
        <v>66655</v>
      </c>
      <c r="G244" s="9">
        <f>VLOOKUP(C244,'2019 Weekly Attendance'!$A$2:$W$33,MATCH(A244,'2019 Weekly Attendance'!$A$1:$W$1,0))</f>
        <v>66714</v>
      </c>
      <c r="H244" s="9">
        <f>(G244/F244)*100</f>
        <v>100.08851549021078</v>
      </c>
      <c r="I244" s="9">
        <f>VLOOKUP(C244,'2019 Weekly Attendance'!$A$2:$E$33,5)</f>
        <v>100.29142599954992</v>
      </c>
      <c r="J244" s="9">
        <f>H244-I244</f>
        <v>-0.20291050933913368</v>
      </c>
    </row>
    <row r="245" spans="1:10" x14ac:dyDescent="0.35">
      <c r="A245" s="23">
        <v>1</v>
      </c>
      <c r="B245" s="23">
        <v>2019</v>
      </c>
      <c r="C245" s="9" t="s">
        <v>43</v>
      </c>
      <c r="D245" s="9" t="s">
        <v>10</v>
      </c>
      <c r="F245" s="9">
        <f>VLOOKUP(C245,'2019 Weekly Attendance'!$A$2:$B$33,2)</f>
        <v>73208</v>
      </c>
      <c r="G245" s="9">
        <f>VLOOKUP(C245,'2019 Weekly Attendance'!$A$2:$W$33,MATCH(A245,'2019 Weekly Attendance'!$A$1:$W$1,0))</f>
        <v>73039</v>
      </c>
      <c r="H245" s="9">
        <f>(G245/F245)*100</f>
        <v>99.769150912468589</v>
      </c>
      <c r="I245" s="9">
        <f>VLOOKUP(C245,'2019 Weekly Attendance'!$A$2:$E$33,5)</f>
        <v>99.828570648016608</v>
      </c>
      <c r="J245" s="9">
        <f>H245-I245</f>
        <v>-5.9419735548019048E-2</v>
      </c>
    </row>
    <row r="246" spans="1:10" x14ac:dyDescent="0.35">
      <c r="A246" s="23">
        <v>1</v>
      </c>
      <c r="B246" s="23">
        <v>2019</v>
      </c>
      <c r="C246" s="9" t="s">
        <v>27</v>
      </c>
      <c r="D246" s="9" t="s">
        <v>14</v>
      </c>
      <c r="F246" s="9">
        <f>VLOOKUP(C246,'2019 Weekly Attendance'!$A$2:$B$33,2)</f>
        <v>69000</v>
      </c>
      <c r="G246" s="9">
        <f>VLOOKUP(C246,'2019 Weekly Attendance'!$A$2:$W$33,MATCH(A246,'2019 Weekly Attendance'!$A$1:$W$1,0))</f>
        <v>68710</v>
      </c>
      <c r="H246" s="9">
        <f>(G246/F246)*100</f>
        <v>99.579710144927532</v>
      </c>
      <c r="I246" s="9">
        <f>VLOOKUP(C246,'2019 Weekly Attendance'!$A$2:$E$33,5)</f>
        <v>99.986775362318838</v>
      </c>
      <c r="J246" s="9">
        <f>H246-I246</f>
        <v>-0.40706521739130608</v>
      </c>
    </row>
    <row r="247" spans="1:10" x14ac:dyDescent="0.35">
      <c r="A247" s="23">
        <v>1</v>
      </c>
      <c r="B247" s="23">
        <v>2019</v>
      </c>
      <c r="C247" s="9" t="s">
        <v>35</v>
      </c>
      <c r="D247" s="9" t="s">
        <v>25</v>
      </c>
      <c r="F247" s="9">
        <f>VLOOKUP(C247,'2019 Weekly Attendance'!$A$2:$B$33,2)</f>
        <v>65326</v>
      </c>
      <c r="G247" s="9">
        <f>VLOOKUP(C247,'2019 Weekly Attendance'!$A$2:$W$33,MATCH(A247,'2019 Weekly Attendance'!$A$1:$W$1,0))</f>
        <v>65012</v>
      </c>
      <c r="H247" s="9">
        <f>(G247/F247)*100</f>
        <v>99.519333802773787</v>
      </c>
      <c r="I247" s="9">
        <f>VLOOKUP(C247,'2019 Weekly Attendance'!$A$2:$E$33,5)</f>
        <v>96.542724183326698</v>
      </c>
      <c r="J247" s="9">
        <f>H247-I247</f>
        <v>2.976609619447089</v>
      </c>
    </row>
    <row r="248" spans="1:10" x14ac:dyDescent="0.35">
      <c r="A248" s="23">
        <v>1</v>
      </c>
      <c r="B248" s="23">
        <v>2019</v>
      </c>
      <c r="C248" s="9" t="s">
        <v>23</v>
      </c>
      <c r="D248" s="9" t="s">
        <v>31</v>
      </c>
      <c r="F248" s="9">
        <f>VLOOKUP(C248,'2019 Weekly Attendance'!$A$2:$B$33,2)</f>
        <v>67895</v>
      </c>
      <c r="G248" s="9">
        <f>VLOOKUP(C248,'2019 Weekly Attendance'!$A$2:$W$33,MATCH(A248,'2019 Weekly Attendance'!$A$1:$W$1,0))</f>
        <v>67431</v>
      </c>
      <c r="H248" s="9">
        <f>(G248/F248)*100</f>
        <v>99.316591796155834</v>
      </c>
      <c r="I248" s="9">
        <f>VLOOKUP(C248,'2019 Weekly Attendance'!$A$2:$E$33,5)</f>
        <v>99.316591796155834</v>
      </c>
      <c r="J248" s="9">
        <f>H248-I248</f>
        <v>0</v>
      </c>
    </row>
    <row r="249" spans="1:10" x14ac:dyDescent="0.35">
      <c r="A249" s="23">
        <v>1</v>
      </c>
      <c r="B249" s="23">
        <v>2019</v>
      </c>
      <c r="C249" s="9" t="s">
        <v>26</v>
      </c>
      <c r="D249" s="9" t="s">
        <v>39</v>
      </c>
      <c r="F249" s="9">
        <f>VLOOKUP(C249,'2019 Weekly Attendance'!$A$2:$B$33,2)</f>
        <v>66829</v>
      </c>
      <c r="G249" s="9">
        <f>VLOOKUP(C249,'2019 Weekly Attendance'!$A$2:$W$33,MATCH(A249,'2019 Weekly Attendance'!$A$1:$W$1,0))</f>
        <v>65878</v>
      </c>
      <c r="H249" s="9">
        <f>(G249/F249)*100</f>
        <v>98.576965090005828</v>
      </c>
      <c r="I249" s="9">
        <f>VLOOKUP(C249,'2019 Weekly Attendance'!$A$2:$E$33,5)</f>
        <v>98.576965090005828</v>
      </c>
      <c r="J249" s="9">
        <f>H249-I249</f>
        <v>0</v>
      </c>
    </row>
    <row r="250" spans="1:10" x14ac:dyDescent="0.35">
      <c r="A250" s="23">
        <v>1</v>
      </c>
      <c r="B250" s="23">
        <v>2019</v>
      </c>
      <c r="C250" s="9" t="s">
        <v>38</v>
      </c>
      <c r="D250" s="9" t="s">
        <v>37</v>
      </c>
      <c r="F250" s="9">
        <f>VLOOKUP(C250,'2019 Weekly Attendance'!$A$2:$B$33,2)</f>
        <v>92500</v>
      </c>
      <c r="G250" s="9">
        <f>VLOOKUP(C250,'2019 Weekly Attendance'!$A$2:$W$33,MATCH(A250,'2019 Weekly Attendance'!$A$1:$W$1,0))</f>
        <v>90353</v>
      </c>
      <c r="H250" s="9">
        <f>(G250/F250)*100</f>
        <v>97.678918918918924</v>
      </c>
      <c r="I250" s="9">
        <f>VLOOKUP(C250,'2019 Weekly Attendance'!$A$2:$E$33,5)</f>
        <v>98.301621621621621</v>
      </c>
      <c r="J250" s="9">
        <f>H250-I250</f>
        <v>-0.62270270270269634</v>
      </c>
    </row>
    <row r="251" spans="1:10" x14ac:dyDescent="0.35">
      <c r="A251" s="23">
        <v>1</v>
      </c>
      <c r="B251" s="23">
        <v>2019</v>
      </c>
      <c r="C251" s="9" t="s">
        <v>28</v>
      </c>
      <c r="D251" s="9" t="s">
        <v>32</v>
      </c>
      <c r="F251" s="9">
        <f>VLOOKUP(C251,'2019 Weekly Attendance'!$A$2:$B$33,2)</f>
        <v>63400</v>
      </c>
      <c r="G251" s="9">
        <f>VLOOKUP(C251,'2019 Weekly Attendance'!$A$2:$W$33,MATCH(A251,'2019 Weekly Attendance'!$A$1:$W$1,0))</f>
        <v>60687</v>
      </c>
      <c r="H251" s="9">
        <f>(G251/F251)*100</f>
        <v>95.720820189274448</v>
      </c>
      <c r="I251" s="9">
        <f>VLOOKUP(C251,'2019 Weekly Attendance'!$A$2:$E$33,5)</f>
        <v>96.724369085173507</v>
      </c>
      <c r="J251" s="9">
        <f>H251-I251</f>
        <v>-1.0035488958990584</v>
      </c>
    </row>
    <row r="252" spans="1:10" x14ac:dyDescent="0.35">
      <c r="A252" s="23">
        <v>1</v>
      </c>
      <c r="B252" s="23">
        <v>2019</v>
      </c>
      <c r="C252" s="9" t="s">
        <v>16</v>
      </c>
      <c r="D252" s="9" t="s">
        <v>13</v>
      </c>
      <c r="F252" s="9">
        <f>VLOOKUP(C252,'2019 Weekly Attendance'!$A$2:$B$33,2)</f>
        <v>75523</v>
      </c>
      <c r="G252" s="9">
        <f>VLOOKUP(C252,'2019 Weekly Attendance'!$A$2:$W$33,MATCH(A252,'2019 Weekly Attendance'!$A$1:$W$1,0))</f>
        <v>72005</v>
      </c>
      <c r="H252" s="9">
        <f>(G252/F252)*100</f>
        <v>95.341816400301894</v>
      </c>
      <c r="I252" s="9">
        <f>VLOOKUP(C252,'2019 Weekly Attendance'!$A$2:$E$33,5)</f>
        <v>95.627325450525007</v>
      </c>
      <c r="J252" s="9">
        <f>H252-I252</f>
        <v>-0.28550905022311213</v>
      </c>
    </row>
    <row r="253" spans="1:10" x14ac:dyDescent="0.35">
      <c r="A253" s="23">
        <v>1</v>
      </c>
      <c r="B253" s="23">
        <v>2019</v>
      </c>
      <c r="C253" s="9" t="s">
        <v>36</v>
      </c>
      <c r="D253" s="9" t="s">
        <v>33</v>
      </c>
      <c r="F253" s="9">
        <f>VLOOKUP(C253,'2019 Weekly Attendance'!$A$2:$B$33,2)</f>
        <v>82500</v>
      </c>
      <c r="G253" s="9">
        <f>VLOOKUP(C253,'2019 Weekly Attendance'!$A$2:$W$33,MATCH(A253,'2019 Weekly Attendance'!$A$1:$W$1,0))</f>
        <v>78523</v>
      </c>
      <c r="H253" s="9">
        <f>(G253/F253)*100</f>
        <v>95.179393939393947</v>
      </c>
      <c r="I253" s="9">
        <f>VLOOKUP(C253,'2019 Weekly Attendance'!$A$2:$E$33,5)</f>
        <v>95.179393939393947</v>
      </c>
      <c r="J253" s="9">
        <f>H253-I253</f>
        <v>0</v>
      </c>
    </row>
    <row r="254" spans="1:10" x14ac:dyDescent="0.35">
      <c r="A254" s="23">
        <v>1</v>
      </c>
      <c r="B254" s="23">
        <v>2019</v>
      </c>
      <c r="C254" s="9" t="s">
        <v>20</v>
      </c>
      <c r="D254" s="9" t="s">
        <v>40</v>
      </c>
      <c r="F254" s="9">
        <f>VLOOKUP(C254,'2019 Weekly Attendance'!$A$2:$B$33,2)</f>
        <v>27000</v>
      </c>
      <c r="G254" s="9">
        <f>VLOOKUP(C254,'2019 Weekly Attendance'!$A$2:$W$33,MATCH(A254,'2019 Weekly Attendance'!$A$1:$W$1,0))</f>
        <v>25363</v>
      </c>
      <c r="H254" s="9">
        <f>(G254/F254)*100</f>
        <v>93.937037037037044</v>
      </c>
      <c r="I254" s="9">
        <f>VLOOKUP(C254,'2019 Weekly Attendance'!$A$2:$E$33,5)</f>
        <v>94.050264550264558</v>
      </c>
      <c r="J254" s="9">
        <f>H254-I254</f>
        <v>-0.11322751322751401</v>
      </c>
    </row>
    <row r="255" spans="1:10" x14ac:dyDescent="0.35">
      <c r="A255" s="23">
        <v>1</v>
      </c>
      <c r="B255" s="23">
        <v>2019</v>
      </c>
      <c r="C255" s="9" t="s">
        <v>18</v>
      </c>
      <c r="D255" s="9" t="s">
        <v>22</v>
      </c>
      <c r="F255" s="9">
        <f>VLOOKUP(C255,'2019 Weekly Attendance'!$A$2:$B$33,2)</f>
        <v>56603</v>
      </c>
      <c r="G255" s="9">
        <f>VLOOKUP(C255,'2019 Weekly Attendance'!$A$2:$W$33,MATCH(A255,'2019 Weekly Attendance'!$A$1:$W$1,0))</f>
        <v>52359</v>
      </c>
      <c r="H255" s="9">
        <f>(G255/F255)*100</f>
        <v>92.502164196244024</v>
      </c>
      <c r="I255" s="9">
        <f>VLOOKUP(C255,'2019 Weekly Attendance'!$A$2:$E$33,5)</f>
        <v>92.839097372425996</v>
      </c>
      <c r="J255" s="9">
        <f>H255-I255</f>
        <v>-0.33693317618197227</v>
      </c>
    </row>
    <row r="256" spans="1:10" x14ac:dyDescent="0.35">
      <c r="A256" s="23">
        <v>1</v>
      </c>
      <c r="B256" s="23">
        <v>2019</v>
      </c>
      <c r="C256" s="9" t="s">
        <v>9</v>
      </c>
      <c r="D256" s="9" t="s">
        <v>21</v>
      </c>
      <c r="F256" s="9">
        <f>VLOOKUP(C256,'2019 Weekly Attendance'!$A$2:$B$33,2)</f>
        <v>69132</v>
      </c>
      <c r="G256" s="9">
        <f>VLOOKUP(C256,'2019 Weekly Attendance'!$A$2:$W$33,MATCH(A256,'2019 Weekly Attendance'!$A$1:$W$1,0))</f>
        <v>60157</v>
      </c>
      <c r="H256" s="9">
        <f>(G256/F256)*100</f>
        <v>87.017589538853215</v>
      </c>
      <c r="I256" s="9">
        <f>VLOOKUP(C256,'2019 Weekly Attendance'!$A$2:$E$33,5)</f>
        <v>86.772923020970239</v>
      </c>
      <c r="J256" s="9">
        <f>H256-I256</f>
        <v>0.24466651788297611</v>
      </c>
    </row>
    <row r="257" spans="1:10" x14ac:dyDescent="0.35">
      <c r="A257" s="23">
        <v>1</v>
      </c>
      <c r="B257" s="23">
        <v>2019</v>
      </c>
      <c r="C257" s="9" t="s">
        <v>15</v>
      </c>
      <c r="D257" s="9" t="s">
        <v>29</v>
      </c>
      <c r="F257" s="9">
        <f>VLOOKUP(C257,'2019 Weekly Attendance'!$A$2:$B$33,2)</f>
        <v>65890</v>
      </c>
      <c r="G257" s="9">
        <f>VLOOKUP(C257,'2019 Weekly Attendance'!$A$2:$W$33,MATCH(A257,'2019 Weekly Attendance'!$A$1:$W$1,0))</f>
        <v>55976</v>
      </c>
      <c r="H257" s="9">
        <f>(G257/F257)*100</f>
        <v>84.953710730004545</v>
      </c>
      <c r="I257" s="9">
        <f>VLOOKUP(C257,'2019 Weekly Attendance'!$A$2:$E$33,5)</f>
        <v>76.990221798235154</v>
      </c>
      <c r="J257" s="9">
        <f>H257-I257</f>
        <v>7.9634889317693904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B8EC-840D-43A7-A4AB-A21BE8A5FBE3}">
  <dimension ref="A1:W33"/>
  <sheetViews>
    <sheetView workbookViewId="0">
      <pane ySplit="1" topLeftCell="A10" activePane="bottomLeft" state="frozen"/>
      <selection pane="bottomLeft" activeCell="B20" sqref="B20"/>
    </sheetView>
  </sheetViews>
  <sheetFormatPr defaultRowHeight="14.5" x14ac:dyDescent="0.35"/>
  <cols>
    <col min="1" max="1" width="20.08984375" bestFit="1" customWidth="1"/>
    <col min="2" max="2" width="7.81640625" style="9" bestFit="1" customWidth="1"/>
    <col min="3" max="3" width="8.7265625" style="9"/>
    <col min="4" max="4" width="7.26953125" style="9" bestFit="1" customWidth="1"/>
    <col min="5" max="5" width="15.26953125" style="9" bestFit="1" customWidth="1"/>
    <col min="6" max="6" width="7.26953125" style="9" bestFit="1" customWidth="1"/>
    <col min="7" max="23" width="5.81640625" style="9" bestFit="1" customWidth="1"/>
  </cols>
  <sheetData>
    <row r="1" spans="1:23" x14ac:dyDescent="0.35">
      <c r="A1" t="s">
        <v>44</v>
      </c>
      <c r="B1" s="10" t="s">
        <v>3</v>
      </c>
      <c r="C1" s="11" t="s">
        <v>45</v>
      </c>
      <c r="D1" s="11" t="s">
        <v>46</v>
      </c>
      <c r="E1" s="2" t="s">
        <v>47</v>
      </c>
      <c r="F1" s="11" t="s">
        <v>48</v>
      </c>
      <c r="G1" s="11">
        <v>1</v>
      </c>
      <c r="H1" s="11">
        <v>2</v>
      </c>
      <c r="I1" s="11">
        <v>3</v>
      </c>
      <c r="J1" s="11">
        <v>4</v>
      </c>
      <c r="K1" s="11">
        <v>5</v>
      </c>
      <c r="L1" s="11">
        <v>6</v>
      </c>
      <c r="M1" s="11">
        <v>7</v>
      </c>
      <c r="N1" s="11">
        <v>8</v>
      </c>
      <c r="O1" s="11">
        <v>9</v>
      </c>
      <c r="P1" s="11">
        <v>10</v>
      </c>
      <c r="Q1" s="11">
        <v>11</v>
      </c>
      <c r="R1" s="11">
        <v>12</v>
      </c>
      <c r="S1" s="11">
        <v>13</v>
      </c>
      <c r="T1" s="11">
        <v>14</v>
      </c>
      <c r="U1" s="11">
        <v>15</v>
      </c>
      <c r="V1" s="11">
        <v>16</v>
      </c>
      <c r="W1" s="11">
        <v>17</v>
      </c>
    </row>
    <row r="2" spans="1:23" x14ac:dyDescent="0.35">
      <c r="A2" s="3" t="s">
        <v>28</v>
      </c>
      <c r="B2" s="4">
        <v>63400</v>
      </c>
      <c r="C2" s="12">
        <v>1018127</v>
      </c>
      <c r="D2" s="12">
        <v>496111</v>
      </c>
      <c r="E2" s="16">
        <f>D2/(B2*8)*100</f>
        <v>97.813682965299691</v>
      </c>
      <c r="F2" s="12">
        <v>522016</v>
      </c>
      <c r="G2" s="9">
        <v>61613</v>
      </c>
      <c r="H2" s="9">
        <v>66515</v>
      </c>
      <c r="I2" s="9">
        <v>62163</v>
      </c>
      <c r="J2" s="9">
        <v>61845</v>
      </c>
      <c r="K2" s="9">
        <v>68337</v>
      </c>
      <c r="L2" s="9">
        <v>66801</v>
      </c>
      <c r="M2" s="9">
        <v>62359</v>
      </c>
      <c r="N2" s="9">
        <v>61923</v>
      </c>
      <c r="O2" s="13" t="s">
        <v>49</v>
      </c>
      <c r="P2" s="9">
        <v>76712</v>
      </c>
      <c r="Q2" s="9">
        <v>62435</v>
      </c>
      <c r="R2" s="9">
        <v>25343</v>
      </c>
      <c r="S2" s="9">
        <v>77234</v>
      </c>
      <c r="T2" s="9">
        <v>62014</v>
      </c>
      <c r="U2" s="9">
        <v>72084</v>
      </c>
      <c r="V2" s="9">
        <v>61759</v>
      </c>
      <c r="W2" s="9">
        <v>68990</v>
      </c>
    </row>
    <row r="3" spans="1:23" x14ac:dyDescent="0.35">
      <c r="A3" s="3" t="s">
        <v>42</v>
      </c>
      <c r="B3" s="4">
        <f>(71000+75000)/(2)</f>
        <v>73000</v>
      </c>
      <c r="C3" s="12">
        <v>1119143</v>
      </c>
      <c r="D3" s="12">
        <v>583184</v>
      </c>
      <c r="E3" s="16">
        <f t="shared" ref="E3:E33" si="0">D3/(B3*8)*100</f>
        <v>99.860273972602741</v>
      </c>
      <c r="F3" s="12">
        <v>535959</v>
      </c>
      <c r="G3" s="9">
        <v>69696</v>
      </c>
      <c r="H3" s="9">
        <v>72528</v>
      </c>
      <c r="I3" s="9">
        <v>74457</v>
      </c>
      <c r="J3" s="9">
        <v>71985</v>
      </c>
      <c r="K3" s="9">
        <v>64781</v>
      </c>
      <c r="L3" s="9">
        <v>72665</v>
      </c>
      <c r="M3" s="9">
        <v>72756</v>
      </c>
      <c r="N3" s="13" t="s">
        <v>49</v>
      </c>
      <c r="O3" s="9">
        <v>62386</v>
      </c>
      <c r="P3" s="9">
        <v>62144</v>
      </c>
      <c r="Q3" s="9">
        <v>74447</v>
      </c>
      <c r="R3" s="9">
        <v>73017</v>
      </c>
      <c r="S3" s="9">
        <v>72262</v>
      </c>
      <c r="T3" s="9">
        <v>77329</v>
      </c>
      <c r="U3" s="9">
        <v>72084</v>
      </c>
      <c r="V3" s="9">
        <v>73722</v>
      </c>
      <c r="W3" s="9">
        <v>52884</v>
      </c>
    </row>
    <row r="4" spans="1:23" x14ac:dyDescent="0.35">
      <c r="A4" s="3" t="s">
        <v>25</v>
      </c>
      <c r="B4" s="4">
        <v>71008</v>
      </c>
      <c r="C4" s="12">
        <v>1053383</v>
      </c>
      <c r="D4" s="12">
        <v>563451</v>
      </c>
      <c r="E4" s="16">
        <f t="shared" si="0"/>
        <v>99.187943611987379</v>
      </c>
      <c r="F4" s="12">
        <v>489932</v>
      </c>
      <c r="G4" s="9">
        <v>70591</v>
      </c>
      <c r="H4" s="9">
        <v>50018</v>
      </c>
      <c r="I4" s="9">
        <v>70156</v>
      </c>
      <c r="J4" s="9">
        <v>62030</v>
      </c>
      <c r="K4" s="9">
        <v>67431</v>
      </c>
      <c r="L4" s="9">
        <v>64441</v>
      </c>
      <c r="M4" s="9">
        <v>70639</v>
      </c>
      <c r="N4" s="9">
        <v>73843</v>
      </c>
      <c r="O4" s="9">
        <v>70997</v>
      </c>
      <c r="P4" s="13" t="s">
        <v>49</v>
      </c>
      <c r="Q4" s="9">
        <v>70077</v>
      </c>
      <c r="R4" s="9">
        <v>70035</v>
      </c>
      <c r="S4" s="9">
        <v>72262</v>
      </c>
      <c r="T4" s="9">
        <v>74336</v>
      </c>
      <c r="U4" s="9">
        <v>70031</v>
      </c>
      <c r="V4" s="9">
        <v>25571</v>
      </c>
      <c r="W4" s="9">
        <v>70925</v>
      </c>
    </row>
    <row r="5" spans="1:23" x14ac:dyDescent="0.35">
      <c r="A5" s="3" t="s">
        <v>33</v>
      </c>
      <c r="B5" s="4">
        <v>71608</v>
      </c>
      <c r="C5" s="12">
        <v>1072899</v>
      </c>
      <c r="D5" s="12">
        <v>519695</v>
      </c>
      <c r="E5" s="16">
        <f t="shared" si="0"/>
        <v>90.718739526309918</v>
      </c>
      <c r="F5" s="12">
        <v>553204</v>
      </c>
      <c r="G5" s="9">
        <v>70591</v>
      </c>
      <c r="H5" s="9">
        <v>69187</v>
      </c>
      <c r="I5" s="9">
        <v>66800</v>
      </c>
      <c r="J5" s="9">
        <v>78312</v>
      </c>
      <c r="K5" s="9">
        <v>68202</v>
      </c>
      <c r="L5" s="9">
        <v>71638</v>
      </c>
      <c r="M5" s="9">
        <v>56848</v>
      </c>
      <c r="N5" s="9">
        <v>70109</v>
      </c>
      <c r="O5" s="9">
        <v>68749</v>
      </c>
      <c r="P5" s="9">
        <v>77982</v>
      </c>
      <c r="Q5" s="13" t="s">
        <v>49</v>
      </c>
      <c r="R5" s="9">
        <v>57799</v>
      </c>
      <c r="S5" s="9">
        <v>65155</v>
      </c>
      <c r="T5" s="9">
        <v>59119</v>
      </c>
      <c r="U5" s="9">
        <v>59110</v>
      </c>
      <c r="V5" s="9">
        <v>65878</v>
      </c>
      <c r="W5" s="9">
        <v>67420</v>
      </c>
    </row>
    <row r="6" spans="1:23" x14ac:dyDescent="0.35">
      <c r="A6" s="3" t="s">
        <v>16</v>
      </c>
      <c r="B6" s="4">
        <v>75523</v>
      </c>
      <c r="C6" s="12">
        <v>1102756</v>
      </c>
      <c r="D6" s="12">
        <v>590182</v>
      </c>
      <c r="E6" s="16">
        <f t="shared" si="0"/>
        <v>97.682494074652766</v>
      </c>
      <c r="F6" s="12">
        <v>512574</v>
      </c>
      <c r="G6" s="9">
        <v>74532</v>
      </c>
      <c r="H6" s="9">
        <v>72528</v>
      </c>
      <c r="I6" s="9">
        <v>72161</v>
      </c>
      <c r="J6" s="13" t="s">
        <v>49</v>
      </c>
      <c r="K6" s="9">
        <v>74221</v>
      </c>
      <c r="L6" s="9">
        <v>60482</v>
      </c>
      <c r="M6" s="9">
        <v>69696</v>
      </c>
      <c r="N6" s="9">
        <v>73843</v>
      </c>
      <c r="O6" s="9">
        <v>73513</v>
      </c>
      <c r="P6" s="9">
        <v>62881</v>
      </c>
      <c r="Q6" s="9">
        <v>61999</v>
      </c>
      <c r="R6" s="9">
        <v>74002</v>
      </c>
      <c r="S6" s="9">
        <v>52568</v>
      </c>
      <c r="T6" s="9">
        <v>59392</v>
      </c>
      <c r="U6" s="9">
        <v>74188</v>
      </c>
      <c r="V6" s="9">
        <v>73722</v>
      </c>
      <c r="W6" s="9">
        <v>73028</v>
      </c>
    </row>
    <row r="7" spans="1:23" x14ac:dyDescent="0.35">
      <c r="A7" s="3" t="s">
        <v>19</v>
      </c>
      <c r="B7" s="4">
        <v>61500</v>
      </c>
      <c r="C7" s="12">
        <v>1045568</v>
      </c>
      <c r="D7" s="12">
        <v>490750</v>
      </c>
      <c r="E7" s="16">
        <f t="shared" si="0"/>
        <v>99.745934959349597</v>
      </c>
      <c r="F7" s="12">
        <v>554818</v>
      </c>
      <c r="G7" s="9">
        <v>78282</v>
      </c>
      <c r="H7" s="9">
        <v>57960</v>
      </c>
      <c r="I7" s="9">
        <v>62163</v>
      </c>
      <c r="J7" s="9">
        <v>61893</v>
      </c>
      <c r="K7" s="13" t="s">
        <v>49</v>
      </c>
      <c r="L7" s="9">
        <v>65791</v>
      </c>
      <c r="M7" s="9">
        <v>62389</v>
      </c>
      <c r="N7" s="9">
        <v>61397</v>
      </c>
      <c r="O7" s="9">
        <v>68749</v>
      </c>
      <c r="P7" s="9">
        <v>61393</v>
      </c>
      <c r="Q7" s="9">
        <v>61651</v>
      </c>
      <c r="R7" s="9">
        <v>65684</v>
      </c>
      <c r="S7" s="9">
        <v>76465</v>
      </c>
      <c r="T7" s="9">
        <v>61695</v>
      </c>
      <c r="U7" s="9">
        <v>62372</v>
      </c>
      <c r="V7" s="9">
        <v>70806</v>
      </c>
      <c r="W7" s="9">
        <v>66878</v>
      </c>
    </row>
    <row r="8" spans="1:23" x14ac:dyDescent="0.35">
      <c r="A8" s="3" t="s">
        <v>14</v>
      </c>
      <c r="B8" s="4">
        <v>65515</v>
      </c>
      <c r="C8" s="12">
        <v>911289</v>
      </c>
      <c r="D8" s="12">
        <v>406028</v>
      </c>
      <c r="E8" s="16">
        <f t="shared" si="0"/>
        <v>77.468518659848897</v>
      </c>
      <c r="F8" s="12">
        <v>505261</v>
      </c>
      <c r="G8" s="9">
        <v>58699</v>
      </c>
      <c r="H8" s="9">
        <v>50018</v>
      </c>
      <c r="I8" s="9">
        <v>72161</v>
      </c>
      <c r="J8" s="9">
        <v>71985</v>
      </c>
      <c r="K8" s="9">
        <v>52708</v>
      </c>
      <c r="L8" s="9">
        <v>60594</v>
      </c>
      <c r="M8" s="9">
        <v>75676</v>
      </c>
      <c r="N8" s="9">
        <v>45134</v>
      </c>
      <c r="O8" s="13" t="s">
        <v>49</v>
      </c>
      <c r="P8" s="9">
        <v>52492</v>
      </c>
      <c r="Q8" s="9">
        <v>70077</v>
      </c>
      <c r="R8" s="9">
        <v>56122</v>
      </c>
      <c r="S8" s="9">
        <v>44392</v>
      </c>
      <c r="T8" s="9">
        <v>25358</v>
      </c>
      <c r="U8" s="9">
        <v>44568</v>
      </c>
      <c r="V8" s="9">
        <v>67431</v>
      </c>
      <c r="W8" s="9">
        <v>63874</v>
      </c>
    </row>
    <row r="9" spans="1:23" x14ac:dyDescent="0.35">
      <c r="A9" s="3" t="s">
        <v>23</v>
      </c>
      <c r="B9" s="4">
        <v>67895</v>
      </c>
      <c r="C9" s="12">
        <v>1045441</v>
      </c>
      <c r="D9" s="12">
        <v>526122</v>
      </c>
      <c r="E9" s="16">
        <f t="shared" si="0"/>
        <v>96.863171072980336</v>
      </c>
      <c r="F9" s="12">
        <v>519319</v>
      </c>
      <c r="G9" s="9">
        <v>67431</v>
      </c>
      <c r="H9" s="9">
        <v>73086</v>
      </c>
      <c r="I9" s="9">
        <v>67431</v>
      </c>
      <c r="J9" s="9">
        <v>53387</v>
      </c>
      <c r="K9" s="9">
        <v>67431</v>
      </c>
      <c r="L9" s="9">
        <v>67431</v>
      </c>
      <c r="M9" s="9">
        <v>53682</v>
      </c>
      <c r="N9" s="9">
        <v>63780</v>
      </c>
      <c r="O9" s="9">
        <v>67431</v>
      </c>
      <c r="P9" s="9">
        <v>62144</v>
      </c>
      <c r="Q9" s="13" t="s">
        <v>49</v>
      </c>
      <c r="R9" s="9">
        <v>56122</v>
      </c>
      <c r="S9" s="9">
        <v>71741</v>
      </c>
      <c r="T9" s="9">
        <v>59392</v>
      </c>
      <c r="U9" s="9">
        <v>76596</v>
      </c>
      <c r="V9" s="9">
        <v>67431</v>
      </c>
      <c r="W9" s="9">
        <v>70925</v>
      </c>
    </row>
    <row r="10" spans="1:23" x14ac:dyDescent="0.35">
      <c r="A10" s="3" t="s">
        <v>38</v>
      </c>
      <c r="B10" s="4">
        <f>(80000+105000)/(2)</f>
        <v>92500</v>
      </c>
      <c r="C10" s="12">
        <v>1303393</v>
      </c>
      <c r="D10" s="12">
        <v>732958</v>
      </c>
      <c r="E10" s="16">
        <f t="shared" si="0"/>
        <v>99.048378378378374</v>
      </c>
      <c r="F10" s="12">
        <v>570435</v>
      </c>
      <c r="G10" s="9">
        <v>74532</v>
      </c>
      <c r="H10" s="9">
        <v>90512</v>
      </c>
      <c r="I10" s="9">
        <v>69047</v>
      </c>
      <c r="J10" s="9">
        <v>90155</v>
      </c>
      <c r="K10" s="9">
        <v>72008</v>
      </c>
      <c r="L10" s="9">
        <v>90767</v>
      </c>
      <c r="M10" s="9">
        <v>66301</v>
      </c>
      <c r="N10" s="13" t="s">
        <v>49</v>
      </c>
      <c r="O10" s="9">
        <v>90466</v>
      </c>
      <c r="P10" s="9">
        <v>69696</v>
      </c>
      <c r="Q10" s="9">
        <v>74447</v>
      </c>
      <c r="R10" s="9">
        <v>92076</v>
      </c>
      <c r="S10" s="9">
        <v>93004</v>
      </c>
      <c r="T10" s="9">
        <v>93127</v>
      </c>
      <c r="U10" s="9">
        <v>66654</v>
      </c>
      <c r="V10" s="9">
        <v>92851</v>
      </c>
      <c r="W10" s="9">
        <v>77750</v>
      </c>
    </row>
    <row r="11" spans="1:23" x14ac:dyDescent="0.35">
      <c r="A11" s="3" t="s">
        <v>22</v>
      </c>
      <c r="B11" s="4">
        <v>76125</v>
      </c>
      <c r="C11" s="12">
        <v>1092324</v>
      </c>
      <c r="D11" s="12">
        <v>611571</v>
      </c>
      <c r="E11" s="16">
        <f t="shared" si="0"/>
        <v>100.42216748768473</v>
      </c>
      <c r="F11" s="12">
        <v>480753</v>
      </c>
      <c r="G11" s="9">
        <v>76761</v>
      </c>
      <c r="H11" s="9">
        <v>76696</v>
      </c>
      <c r="I11" s="9">
        <v>70156</v>
      </c>
      <c r="J11" s="9">
        <v>76656</v>
      </c>
      <c r="K11" s="9">
        <v>77982</v>
      </c>
      <c r="L11" s="9">
        <v>76109</v>
      </c>
      <c r="M11" s="9">
        <v>62359</v>
      </c>
      <c r="N11" s="9">
        <v>77103</v>
      </c>
      <c r="O11" s="9">
        <v>76270</v>
      </c>
      <c r="P11" s="13" t="s">
        <v>49</v>
      </c>
      <c r="Q11" s="9">
        <v>25462</v>
      </c>
      <c r="R11" s="9">
        <v>76536</v>
      </c>
      <c r="S11" s="9">
        <v>44392</v>
      </c>
      <c r="T11" s="9">
        <v>69449</v>
      </c>
      <c r="U11" s="9">
        <v>76596</v>
      </c>
      <c r="V11" s="9">
        <v>53850</v>
      </c>
      <c r="W11" s="9">
        <v>75947</v>
      </c>
    </row>
    <row r="12" spans="1:23" x14ac:dyDescent="0.35">
      <c r="A12" s="3" t="s">
        <v>32</v>
      </c>
      <c r="B12" s="4">
        <v>65000</v>
      </c>
      <c r="C12" s="12">
        <v>1054328</v>
      </c>
      <c r="D12" s="12">
        <v>502061</v>
      </c>
      <c r="E12" s="16">
        <f t="shared" si="0"/>
        <v>96.550192307692299</v>
      </c>
      <c r="F12" s="12">
        <v>552267</v>
      </c>
      <c r="G12" s="9">
        <v>61352</v>
      </c>
      <c r="H12" s="9">
        <v>70164</v>
      </c>
      <c r="I12" s="9">
        <v>61769</v>
      </c>
      <c r="J12" s="9">
        <v>90155</v>
      </c>
      <c r="K12" s="9">
        <v>63405</v>
      </c>
      <c r="L12" s="13" t="s">
        <v>49</v>
      </c>
      <c r="M12" s="9">
        <v>65265</v>
      </c>
      <c r="N12" s="9">
        <v>65237</v>
      </c>
      <c r="O12" s="9">
        <v>66825</v>
      </c>
      <c r="P12" s="9">
        <v>61393</v>
      </c>
      <c r="Q12" s="9">
        <v>61999</v>
      </c>
      <c r="R12" s="9">
        <v>65684</v>
      </c>
      <c r="S12" s="9">
        <v>60974</v>
      </c>
      <c r="T12" s="9">
        <v>62014</v>
      </c>
      <c r="U12" s="9">
        <v>59110</v>
      </c>
      <c r="V12" s="9">
        <v>61641</v>
      </c>
      <c r="W12" s="9">
        <v>77341</v>
      </c>
    </row>
    <row r="13" spans="1:23" x14ac:dyDescent="0.35">
      <c r="A13" s="3" t="s">
        <v>41</v>
      </c>
      <c r="B13" s="4">
        <v>81441</v>
      </c>
      <c r="C13" s="12">
        <v>1163842</v>
      </c>
      <c r="D13" s="12">
        <v>622677</v>
      </c>
      <c r="E13" s="16">
        <f t="shared" si="0"/>
        <v>95.571794305079749</v>
      </c>
      <c r="F13" s="12">
        <v>541165</v>
      </c>
      <c r="G13" s="9">
        <v>78282</v>
      </c>
      <c r="H13" s="9">
        <v>78461</v>
      </c>
      <c r="I13" s="9">
        <v>59827</v>
      </c>
      <c r="J13" s="9">
        <v>78312</v>
      </c>
      <c r="K13" s="9">
        <v>63405</v>
      </c>
      <c r="L13" s="9">
        <v>77642</v>
      </c>
      <c r="M13" s="13" t="s">
        <v>49</v>
      </c>
      <c r="N13" s="9">
        <v>75822</v>
      </c>
      <c r="O13" s="9">
        <v>65878</v>
      </c>
      <c r="P13" s="9">
        <v>78076</v>
      </c>
      <c r="Q13" s="9">
        <v>69007</v>
      </c>
      <c r="R13" s="9">
        <v>66872</v>
      </c>
      <c r="S13" s="9">
        <v>77234</v>
      </c>
      <c r="T13" s="9">
        <v>77329</v>
      </c>
      <c r="U13" s="9">
        <v>62372</v>
      </c>
      <c r="V13" s="9">
        <v>77982</v>
      </c>
      <c r="W13" s="9">
        <v>77341</v>
      </c>
    </row>
    <row r="14" spans="1:23" x14ac:dyDescent="0.35">
      <c r="A14" s="3" t="s">
        <v>10</v>
      </c>
      <c r="B14" s="4">
        <v>72220</v>
      </c>
      <c r="C14" s="12">
        <v>1112480</v>
      </c>
      <c r="D14" s="12">
        <v>574439</v>
      </c>
      <c r="E14" s="16">
        <f t="shared" si="0"/>
        <v>99.425193852118525</v>
      </c>
      <c r="F14" s="12">
        <v>538041</v>
      </c>
      <c r="G14" s="9">
        <v>65878</v>
      </c>
      <c r="H14" s="9">
        <v>62372</v>
      </c>
      <c r="I14" s="9">
        <v>71838</v>
      </c>
      <c r="J14" s="9">
        <v>57716</v>
      </c>
      <c r="K14" s="9">
        <v>72008</v>
      </c>
      <c r="L14" s="9">
        <v>71638</v>
      </c>
      <c r="M14" s="9">
        <v>66534</v>
      </c>
      <c r="N14" s="9">
        <v>71726</v>
      </c>
      <c r="O14" s="9">
        <v>76270</v>
      </c>
      <c r="P14" s="13" t="s">
        <v>49</v>
      </c>
      <c r="Q14" s="9">
        <v>61593</v>
      </c>
      <c r="R14" s="9">
        <v>71826</v>
      </c>
      <c r="S14" s="9">
        <v>71741</v>
      </c>
      <c r="T14" s="9">
        <v>71814</v>
      </c>
      <c r="U14" s="9">
        <v>77982</v>
      </c>
      <c r="V14" s="9">
        <v>69696</v>
      </c>
      <c r="W14" s="9">
        <v>71848</v>
      </c>
    </row>
    <row r="15" spans="1:23" x14ac:dyDescent="0.35">
      <c r="A15" s="3" t="s">
        <v>40</v>
      </c>
      <c r="B15" s="4">
        <v>67000</v>
      </c>
      <c r="C15" s="12">
        <v>1006361</v>
      </c>
      <c r="D15" s="12">
        <v>473598</v>
      </c>
      <c r="E15" s="16">
        <f t="shared" si="0"/>
        <v>88.357835820895531</v>
      </c>
      <c r="F15" s="12">
        <v>532763</v>
      </c>
      <c r="G15" s="9">
        <v>58699</v>
      </c>
      <c r="H15" s="9">
        <v>57013</v>
      </c>
      <c r="I15" s="9">
        <v>69696</v>
      </c>
      <c r="J15" s="9">
        <v>57716</v>
      </c>
      <c r="K15" s="9">
        <v>65878</v>
      </c>
      <c r="L15" s="9">
        <v>77982</v>
      </c>
      <c r="M15" s="9">
        <v>56848</v>
      </c>
      <c r="N15" s="9">
        <v>54372</v>
      </c>
      <c r="O15" s="13" t="s">
        <v>49</v>
      </c>
      <c r="P15" s="9">
        <v>57473</v>
      </c>
      <c r="Q15" s="9">
        <v>57401</v>
      </c>
      <c r="R15" s="9">
        <v>57069</v>
      </c>
      <c r="S15" s="9">
        <v>67030</v>
      </c>
      <c r="T15" s="9">
        <v>71814</v>
      </c>
      <c r="U15" s="9">
        <v>66654</v>
      </c>
      <c r="V15" s="9">
        <v>61738</v>
      </c>
      <c r="W15" s="9">
        <v>68978</v>
      </c>
    </row>
    <row r="16" spans="1:23" x14ac:dyDescent="0.35">
      <c r="A16" s="3" t="s">
        <v>9</v>
      </c>
      <c r="B16" s="4">
        <v>69132</v>
      </c>
      <c r="C16" s="12">
        <v>1109899</v>
      </c>
      <c r="D16" s="12">
        <v>552589</v>
      </c>
      <c r="E16" s="16">
        <f>(D16-N16)/(B16*7)*100</f>
        <v>96.444689662013033</v>
      </c>
      <c r="F16" s="12">
        <v>557310</v>
      </c>
      <c r="G16" s="9">
        <v>77992</v>
      </c>
      <c r="H16" s="9">
        <v>68527</v>
      </c>
      <c r="I16" s="9">
        <v>64015</v>
      </c>
      <c r="J16" s="9">
        <v>65353</v>
      </c>
      <c r="K16" s="9">
        <v>75289</v>
      </c>
      <c r="L16" s="9">
        <v>90767</v>
      </c>
      <c r="M16" s="9">
        <v>66534</v>
      </c>
      <c r="N16" s="9">
        <v>85870</v>
      </c>
      <c r="O16" s="13" t="s">
        <v>49</v>
      </c>
      <c r="P16" s="9">
        <v>57473</v>
      </c>
      <c r="Q16" s="9">
        <v>67683</v>
      </c>
      <c r="R16" s="9">
        <v>57799</v>
      </c>
      <c r="S16" s="9">
        <v>67030</v>
      </c>
      <c r="T16" s="9">
        <v>60344</v>
      </c>
      <c r="U16" s="9">
        <v>67577</v>
      </c>
      <c r="V16" s="9">
        <v>65798</v>
      </c>
      <c r="W16" s="9">
        <v>71848</v>
      </c>
    </row>
    <row r="17" spans="1:23" x14ac:dyDescent="0.35">
      <c r="A17" s="3" t="s">
        <v>21</v>
      </c>
      <c r="B17" s="4">
        <v>76416</v>
      </c>
      <c r="C17" s="12">
        <v>1107376</v>
      </c>
      <c r="D17" s="12">
        <v>607780</v>
      </c>
      <c r="E17" s="16">
        <f t="shared" si="0"/>
        <v>99.419624162479053</v>
      </c>
      <c r="F17" s="12">
        <v>499596</v>
      </c>
      <c r="G17" s="9">
        <v>25351</v>
      </c>
      <c r="H17" s="9">
        <v>63956</v>
      </c>
      <c r="I17" s="9">
        <v>76023</v>
      </c>
      <c r="J17" s="9">
        <v>76656</v>
      </c>
      <c r="K17" s="9">
        <v>75289</v>
      </c>
      <c r="L17" s="9">
        <v>65878</v>
      </c>
      <c r="M17" s="9">
        <v>75676</v>
      </c>
      <c r="N17" s="9">
        <v>77103</v>
      </c>
      <c r="O17" s="9">
        <v>67431</v>
      </c>
      <c r="P17" s="9">
        <v>76712</v>
      </c>
      <c r="Q17" s="9">
        <v>77002</v>
      </c>
      <c r="R17" s="13" t="s">
        <v>49</v>
      </c>
      <c r="S17" s="9">
        <v>54255</v>
      </c>
      <c r="T17" s="9">
        <v>74336</v>
      </c>
      <c r="U17" s="9">
        <v>75091</v>
      </c>
      <c r="V17" s="9">
        <v>69067</v>
      </c>
      <c r="W17" s="9">
        <v>77550</v>
      </c>
    </row>
    <row r="18" spans="1:23" x14ac:dyDescent="0.35">
      <c r="A18" s="3" t="s">
        <v>20</v>
      </c>
      <c r="B18" s="4">
        <v>27000</v>
      </c>
      <c r="C18" s="12">
        <v>803556</v>
      </c>
      <c r="D18" s="12">
        <v>262145</v>
      </c>
      <c r="E18" s="16">
        <f>(D18-M18)/(B18*7)*100</f>
        <v>94.097354497354502</v>
      </c>
      <c r="F18" s="12">
        <v>541411</v>
      </c>
      <c r="G18" s="9">
        <v>25351</v>
      </c>
      <c r="H18" s="9">
        <v>69187</v>
      </c>
      <c r="I18" s="9">
        <v>68947</v>
      </c>
      <c r="J18" s="9">
        <v>25397</v>
      </c>
      <c r="K18" s="9">
        <v>25362</v>
      </c>
      <c r="L18" s="9">
        <v>67431</v>
      </c>
      <c r="M18" s="9">
        <v>84301</v>
      </c>
      <c r="N18" s="13" t="s">
        <v>49</v>
      </c>
      <c r="O18" s="9">
        <v>68989</v>
      </c>
      <c r="P18" s="9">
        <v>54750</v>
      </c>
      <c r="Q18" s="9">
        <v>25462</v>
      </c>
      <c r="R18" s="9">
        <v>25343</v>
      </c>
      <c r="S18" s="9">
        <v>61069</v>
      </c>
      <c r="T18" s="9">
        <v>25358</v>
      </c>
      <c r="U18" s="9">
        <v>75091</v>
      </c>
      <c r="V18" s="9">
        <v>25571</v>
      </c>
      <c r="W18" s="9">
        <v>75947</v>
      </c>
    </row>
    <row r="19" spans="1:23" x14ac:dyDescent="0.35">
      <c r="A19" s="3" t="s">
        <v>13</v>
      </c>
      <c r="B19" s="4">
        <v>78500</v>
      </c>
      <c r="C19" s="12">
        <v>1102409</v>
      </c>
      <c r="D19" s="12">
        <v>579439</v>
      </c>
      <c r="E19" s="16">
        <f t="shared" si="0"/>
        <v>92.267356687898101</v>
      </c>
      <c r="F19" s="12">
        <v>522970</v>
      </c>
      <c r="G19" s="9">
        <v>53857</v>
      </c>
      <c r="H19" s="9">
        <v>66515</v>
      </c>
      <c r="I19" s="9">
        <v>68947</v>
      </c>
      <c r="J19" s="9">
        <v>72027</v>
      </c>
      <c r="K19" s="9">
        <v>68893</v>
      </c>
      <c r="L19" s="9">
        <v>76109</v>
      </c>
      <c r="M19" s="9">
        <v>66597</v>
      </c>
      <c r="N19" s="9">
        <v>75822</v>
      </c>
      <c r="O19" s="9">
        <v>73086</v>
      </c>
      <c r="P19" s="9">
        <v>72755</v>
      </c>
      <c r="Q19" s="9">
        <v>77002</v>
      </c>
      <c r="R19" s="13" t="s">
        <v>49</v>
      </c>
      <c r="S19" s="9">
        <v>60974</v>
      </c>
      <c r="T19" s="9">
        <v>61695</v>
      </c>
      <c r="U19" s="9">
        <v>74210</v>
      </c>
      <c r="V19" s="9">
        <v>61759</v>
      </c>
      <c r="W19" s="9">
        <v>72161</v>
      </c>
    </row>
    <row r="20" spans="1:23" x14ac:dyDescent="0.35">
      <c r="A20" s="3" t="s">
        <v>35</v>
      </c>
      <c r="B20" s="4">
        <v>65326</v>
      </c>
      <c r="C20" s="12">
        <v>1062180</v>
      </c>
      <c r="D20" s="12">
        <v>524480</v>
      </c>
      <c r="E20" s="16">
        <f t="shared" si="0"/>
        <v>100.35820347181827</v>
      </c>
      <c r="F20" s="12">
        <v>537700</v>
      </c>
      <c r="G20" s="9">
        <v>65184</v>
      </c>
      <c r="H20" s="9">
        <v>77982</v>
      </c>
      <c r="I20" s="9">
        <v>65667</v>
      </c>
      <c r="J20" s="9">
        <v>65878</v>
      </c>
      <c r="K20" s="9">
        <v>52708</v>
      </c>
      <c r="L20" s="9">
        <v>65791</v>
      </c>
      <c r="M20" s="9">
        <v>65265</v>
      </c>
      <c r="N20" s="9">
        <v>71726</v>
      </c>
      <c r="O20" s="9">
        <v>65533</v>
      </c>
      <c r="P20" s="9">
        <v>78076</v>
      </c>
      <c r="Q20" s="13" t="s">
        <v>49</v>
      </c>
      <c r="R20" s="9">
        <v>57069</v>
      </c>
      <c r="S20" s="9">
        <v>65155</v>
      </c>
      <c r="T20" s="9">
        <v>66087</v>
      </c>
      <c r="U20" s="9">
        <v>66841</v>
      </c>
      <c r="V20" s="9">
        <v>65798</v>
      </c>
      <c r="W20" s="9">
        <v>67420</v>
      </c>
    </row>
    <row r="21" spans="1:23" x14ac:dyDescent="0.35">
      <c r="A21" s="3" t="s">
        <v>30</v>
      </c>
      <c r="B21" s="4">
        <v>66655</v>
      </c>
      <c r="C21" s="12">
        <v>1090834</v>
      </c>
      <c r="D21" s="12">
        <v>534491</v>
      </c>
      <c r="E21" s="16">
        <f t="shared" si="0"/>
        <v>100.23460355562224</v>
      </c>
      <c r="F21" s="12">
        <v>556343</v>
      </c>
      <c r="G21" s="9">
        <v>66673</v>
      </c>
      <c r="H21" s="9">
        <v>78461</v>
      </c>
      <c r="I21" s="9">
        <v>66800</v>
      </c>
      <c r="J21" s="9">
        <v>72027</v>
      </c>
      <c r="K21" s="9">
        <v>69696</v>
      </c>
      <c r="L21" s="9">
        <v>66801</v>
      </c>
      <c r="M21" s="9">
        <v>77982</v>
      </c>
      <c r="N21" s="9">
        <v>66801</v>
      </c>
      <c r="O21" s="9">
        <v>66825</v>
      </c>
      <c r="P21" s="13" t="s">
        <v>49</v>
      </c>
      <c r="Q21" s="9">
        <v>61651</v>
      </c>
      <c r="R21" s="9">
        <v>66872</v>
      </c>
      <c r="S21" s="9">
        <v>65878</v>
      </c>
      <c r="T21" s="9">
        <v>69007</v>
      </c>
      <c r="U21" s="9">
        <v>66841</v>
      </c>
      <c r="V21" s="9">
        <v>61641</v>
      </c>
      <c r="W21" s="9">
        <v>66878</v>
      </c>
    </row>
    <row r="22" spans="1:23" x14ac:dyDescent="0.35">
      <c r="A22" s="3" t="s">
        <v>26</v>
      </c>
      <c r="B22" s="4">
        <v>66829</v>
      </c>
      <c r="C22" s="12">
        <v>1068530</v>
      </c>
      <c r="D22" s="12">
        <v>527024</v>
      </c>
      <c r="E22" s="16">
        <f t="shared" si="0"/>
        <v>98.576965090005828</v>
      </c>
      <c r="F22" s="12">
        <v>541506</v>
      </c>
      <c r="G22" s="9">
        <v>65878</v>
      </c>
      <c r="H22" s="9">
        <v>68527</v>
      </c>
      <c r="I22" s="9">
        <v>61769</v>
      </c>
      <c r="J22" s="9">
        <v>65878</v>
      </c>
      <c r="K22" s="9">
        <v>65878</v>
      </c>
      <c r="L22" s="9">
        <v>65878</v>
      </c>
      <c r="M22" s="9">
        <v>62389</v>
      </c>
      <c r="N22" s="9">
        <v>70109</v>
      </c>
      <c r="O22" s="9">
        <v>65878</v>
      </c>
      <c r="P22" s="9">
        <v>69363</v>
      </c>
      <c r="Q22" s="13" t="s">
        <v>49</v>
      </c>
      <c r="R22" s="9">
        <v>77982</v>
      </c>
      <c r="S22" s="9">
        <v>65878</v>
      </c>
      <c r="T22" s="9">
        <v>66087</v>
      </c>
      <c r="U22" s="9">
        <v>65280</v>
      </c>
      <c r="V22" s="9">
        <v>65878</v>
      </c>
      <c r="W22" s="9">
        <v>65878</v>
      </c>
    </row>
    <row r="23" spans="1:23" x14ac:dyDescent="0.35">
      <c r="A23" s="3" t="s">
        <v>43</v>
      </c>
      <c r="B23" s="4">
        <v>73208</v>
      </c>
      <c r="C23" s="12">
        <v>1147700</v>
      </c>
      <c r="D23" s="12">
        <v>584411</v>
      </c>
      <c r="E23" s="16">
        <f t="shared" si="0"/>
        <v>99.786054802753796</v>
      </c>
      <c r="F23" s="12">
        <v>563289</v>
      </c>
      <c r="G23" s="9">
        <v>73038</v>
      </c>
      <c r="H23" s="9">
        <v>73086</v>
      </c>
      <c r="I23" s="9">
        <v>74457</v>
      </c>
      <c r="J23" s="9">
        <v>78213</v>
      </c>
      <c r="K23" s="9">
        <v>73028</v>
      </c>
      <c r="L23" s="13" t="s">
        <v>49</v>
      </c>
      <c r="M23" s="9">
        <v>70639</v>
      </c>
      <c r="N23" s="9">
        <v>66801</v>
      </c>
      <c r="O23" s="9">
        <v>73086</v>
      </c>
      <c r="P23" s="9">
        <v>52492</v>
      </c>
      <c r="Q23" s="9">
        <v>73042</v>
      </c>
      <c r="R23" s="9">
        <v>73017</v>
      </c>
      <c r="S23" s="9">
        <v>93004</v>
      </c>
      <c r="T23" s="9">
        <v>53495</v>
      </c>
      <c r="U23" s="9">
        <v>74188</v>
      </c>
      <c r="V23" s="9">
        <v>73086</v>
      </c>
      <c r="W23" s="9">
        <v>73028</v>
      </c>
    </row>
    <row r="24" spans="1:23" x14ac:dyDescent="0.35">
      <c r="A24" s="3" t="s">
        <v>37</v>
      </c>
      <c r="B24" s="4">
        <v>82500</v>
      </c>
      <c r="C24" s="12">
        <v>1183132</v>
      </c>
      <c r="D24" s="12">
        <v>615525</v>
      </c>
      <c r="E24" s="16">
        <f t="shared" si="0"/>
        <v>93.26136363636364</v>
      </c>
      <c r="F24" s="12">
        <v>567607</v>
      </c>
      <c r="G24" s="9">
        <v>77992</v>
      </c>
      <c r="H24" s="9">
        <v>90512</v>
      </c>
      <c r="I24" s="9">
        <v>71838</v>
      </c>
      <c r="J24" s="9">
        <v>78213</v>
      </c>
      <c r="K24" s="9">
        <v>74221</v>
      </c>
      <c r="L24" s="9">
        <v>77167</v>
      </c>
      <c r="M24" s="9">
        <v>72756</v>
      </c>
      <c r="N24" s="9">
        <v>77537</v>
      </c>
      <c r="O24" s="13" t="s">
        <v>49</v>
      </c>
      <c r="P24" s="9">
        <v>69409</v>
      </c>
      <c r="Q24" s="9">
        <v>75863</v>
      </c>
      <c r="R24" s="9">
        <v>69696</v>
      </c>
      <c r="S24" s="9">
        <v>76465</v>
      </c>
      <c r="T24" s="9">
        <v>57437</v>
      </c>
      <c r="U24" s="9">
        <v>74538</v>
      </c>
      <c r="V24" s="9">
        <v>61738</v>
      </c>
      <c r="W24" s="9">
        <v>77750</v>
      </c>
    </row>
    <row r="25" spans="1:23" x14ac:dyDescent="0.35">
      <c r="A25" s="3" t="s">
        <v>36</v>
      </c>
      <c r="B25" s="4">
        <v>82500</v>
      </c>
      <c r="C25" s="12">
        <v>1130823</v>
      </c>
      <c r="D25" s="12">
        <v>623856</v>
      </c>
      <c r="E25" s="16">
        <f t="shared" si="0"/>
        <v>94.523636363636371</v>
      </c>
      <c r="F25" s="12">
        <v>506967</v>
      </c>
      <c r="G25" s="9">
        <v>61352</v>
      </c>
      <c r="H25" s="9">
        <v>77982</v>
      </c>
      <c r="I25" s="9">
        <v>67431</v>
      </c>
      <c r="J25" s="9">
        <v>65353</v>
      </c>
      <c r="K25" s="9">
        <v>77982</v>
      </c>
      <c r="L25" s="9">
        <v>77982</v>
      </c>
      <c r="M25" s="9">
        <v>77982</v>
      </c>
      <c r="N25" s="9">
        <v>61397</v>
      </c>
      <c r="O25" s="9">
        <v>65533</v>
      </c>
      <c r="P25" s="9">
        <v>77982</v>
      </c>
      <c r="Q25" s="13" t="s">
        <v>49</v>
      </c>
      <c r="R25" s="9">
        <v>77982</v>
      </c>
      <c r="S25" s="9">
        <v>60904</v>
      </c>
      <c r="T25" s="9">
        <v>59119</v>
      </c>
      <c r="U25" s="9">
        <v>77982</v>
      </c>
      <c r="V25" s="9">
        <v>77982</v>
      </c>
      <c r="W25" s="9">
        <v>65878</v>
      </c>
    </row>
    <row r="26" spans="1:23" x14ac:dyDescent="0.35">
      <c r="A26" s="3" t="s">
        <v>18</v>
      </c>
      <c r="B26" s="4">
        <v>56603</v>
      </c>
      <c r="C26" s="12">
        <v>955258</v>
      </c>
      <c r="D26" s="12">
        <v>463353</v>
      </c>
      <c r="E26" s="16">
        <f>(D26-L26)/(B26*7)*100</f>
        <v>95.510081494923284</v>
      </c>
      <c r="F26" s="12">
        <v>491905</v>
      </c>
      <c r="G26" s="9">
        <v>53857</v>
      </c>
      <c r="H26" s="9">
        <v>76696</v>
      </c>
      <c r="I26" s="9">
        <v>65667</v>
      </c>
      <c r="J26" s="9">
        <v>53387</v>
      </c>
      <c r="K26" s="9">
        <v>25362</v>
      </c>
      <c r="L26" s="9">
        <v>84922</v>
      </c>
      <c r="M26" s="13" t="s">
        <v>49</v>
      </c>
      <c r="N26" s="9">
        <v>54372</v>
      </c>
      <c r="O26" s="9">
        <v>69592</v>
      </c>
      <c r="P26" s="9">
        <v>54750</v>
      </c>
      <c r="Q26" s="9">
        <v>62435</v>
      </c>
      <c r="R26" s="9">
        <v>70035</v>
      </c>
      <c r="S26" s="9">
        <v>54255</v>
      </c>
      <c r="T26" s="9">
        <v>53960</v>
      </c>
      <c r="U26" s="9">
        <v>44568</v>
      </c>
      <c r="V26" s="9">
        <v>53850</v>
      </c>
      <c r="W26" s="9">
        <v>77550</v>
      </c>
    </row>
    <row r="27" spans="1:23" x14ac:dyDescent="0.35">
      <c r="A27" s="3" t="s">
        <v>24</v>
      </c>
      <c r="B27" s="4">
        <v>69596</v>
      </c>
      <c r="C27" s="12">
        <v>1149737</v>
      </c>
      <c r="D27" s="12">
        <v>557568</v>
      </c>
      <c r="E27" s="16">
        <f t="shared" si="0"/>
        <v>100.1436864187597</v>
      </c>
      <c r="F27" s="12">
        <v>592169</v>
      </c>
      <c r="G27" s="9">
        <v>69696</v>
      </c>
      <c r="H27" s="9">
        <v>56552</v>
      </c>
      <c r="I27" s="9">
        <v>69696</v>
      </c>
      <c r="J27" s="9">
        <v>69013</v>
      </c>
      <c r="K27" s="9">
        <v>69696</v>
      </c>
      <c r="L27" s="9">
        <v>77167</v>
      </c>
      <c r="M27" s="9">
        <v>69696</v>
      </c>
      <c r="N27" s="9">
        <v>85870</v>
      </c>
      <c r="O27" s="13" t="s">
        <v>49</v>
      </c>
      <c r="P27" s="9">
        <v>69696</v>
      </c>
      <c r="Q27" s="9">
        <v>73042</v>
      </c>
      <c r="R27" s="9">
        <v>69696</v>
      </c>
      <c r="S27" s="9">
        <v>69696</v>
      </c>
      <c r="T27" s="9">
        <v>93127</v>
      </c>
      <c r="U27" s="9">
        <v>74210</v>
      </c>
      <c r="V27" s="9">
        <v>69696</v>
      </c>
      <c r="W27" s="9">
        <v>63188</v>
      </c>
    </row>
    <row r="28" spans="1:23" x14ac:dyDescent="0.35">
      <c r="A28" s="3" t="s">
        <v>39</v>
      </c>
      <c r="B28" s="4">
        <v>68400</v>
      </c>
      <c r="C28" s="12">
        <v>1040509</v>
      </c>
      <c r="D28" s="12">
        <v>507651</v>
      </c>
      <c r="E28" s="16">
        <f t="shared" si="0"/>
        <v>92.772478070175438</v>
      </c>
      <c r="F28" s="12">
        <v>532858</v>
      </c>
      <c r="G28" s="9">
        <v>67431</v>
      </c>
      <c r="H28" s="9">
        <v>63956</v>
      </c>
      <c r="I28" s="9">
        <v>62571</v>
      </c>
      <c r="J28" s="9">
        <v>62030</v>
      </c>
      <c r="K28" s="9">
        <v>64781</v>
      </c>
      <c r="L28" s="9">
        <v>60594</v>
      </c>
      <c r="M28" s="13" t="s">
        <v>49</v>
      </c>
      <c r="N28" s="9">
        <v>63780</v>
      </c>
      <c r="O28" s="9">
        <v>70997</v>
      </c>
      <c r="P28" s="9">
        <v>62881</v>
      </c>
      <c r="Q28" s="9">
        <v>67683</v>
      </c>
      <c r="R28" s="9">
        <v>76536</v>
      </c>
      <c r="S28" s="9">
        <v>61069</v>
      </c>
      <c r="T28" s="9">
        <v>53960</v>
      </c>
      <c r="U28" s="9">
        <v>65280</v>
      </c>
      <c r="V28" s="9">
        <v>73086</v>
      </c>
      <c r="W28" s="9">
        <v>63874</v>
      </c>
    </row>
    <row r="29" spans="1:23" x14ac:dyDescent="0.35">
      <c r="A29" s="3" t="s">
        <v>29</v>
      </c>
      <c r="B29" s="4">
        <f>(68500+75000)/(2)</f>
        <v>71750</v>
      </c>
      <c r="C29" s="12">
        <v>1052454</v>
      </c>
      <c r="D29" s="12">
        <v>553190</v>
      </c>
      <c r="E29" s="16">
        <f t="shared" si="0"/>
        <v>96.374564459930312</v>
      </c>
      <c r="F29" s="12">
        <v>499264</v>
      </c>
      <c r="G29" s="9">
        <v>66673</v>
      </c>
      <c r="H29" s="9">
        <v>70164</v>
      </c>
      <c r="I29" s="9">
        <v>76023</v>
      </c>
      <c r="J29" s="9">
        <v>25397</v>
      </c>
      <c r="K29" s="9">
        <v>68337</v>
      </c>
      <c r="L29" s="9">
        <v>77642</v>
      </c>
      <c r="M29" s="9">
        <v>66597</v>
      </c>
      <c r="N29" s="9">
        <v>61923</v>
      </c>
      <c r="O29" s="9">
        <v>69592</v>
      </c>
      <c r="P29" s="9">
        <v>69409</v>
      </c>
      <c r="Q29" s="13" t="s">
        <v>49</v>
      </c>
      <c r="R29" s="9">
        <v>50436</v>
      </c>
      <c r="S29" s="9">
        <v>69009</v>
      </c>
      <c r="T29" s="9">
        <v>69449</v>
      </c>
      <c r="U29" s="9">
        <v>68836</v>
      </c>
      <c r="V29" s="9">
        <v>70806</v>
      </c>
      <c r="W29" s="9">
        <v>72161</v>
      </c>
    </row>
    <row r="30" spans="1:23" x14ac:dyDescent="0.35">
      <c r="A30" s="3" t="s">
        <v>27</v>
      </c>
      <c r="B30" s="4">
        <v>69000</v>
      </c>
      <c r="C30" s="12">
        <v>1114327</v>
      </c>
      <c r="D30" s="12">
        <v>552009</v>
      </c>
      <c r="E30" s="16">
        <f t="shared" si="0"/>
        <v>100.00163043478261</v>
      </c>
      <c r="F30" s="12">
        <v>562318</v>
      </c>
      <c r="G30" s="9">
        <v>76761</v>
      </c>
      <c r="H30" s="9">
        <v>57960</v>
      </c>
      <c r="I30" s="9">
        <v>69047</v>
      </c>
      <c r="J30" s="9">
        <v>61845</v>
      </c>
      <c r="K30" s="9">
        <v>68893</v>
      </c>
      <c r="L30" s="9">
        <v>84922</v>
      </c>
      <c r="M30" s="13" t="s">
        <v>49</v>
      </c>
      <c r="N30" s="9">
        <v>65237</v>
      </c>
      <c r="O30" s="9">
        <v>68989</v>
      </c>
      <c r="P30" s="9">
        <v>72755</v>
      </c>
      <c r="Q30" s="9">
        <v>69007</v>
      </c>
      <c r="R30" s="9">
        <v>74002</v>
      </c>
      <c r="S30" s="9">
        <v>69009</v>
      </c>
      <c r="T30" s="9">
        <v>69007</v>
      </c>
      <c r="U30" s="9">
        <v>68836</v>
      </c>
      <c r="V30" s="9">
        <v>69067</v>
      </c>
      <c r="W30" s="9">
        <v>68990</v>
      </c>
    </row>
    <row r="31" spans="1:23" x14ac:dyDescent="0.35">
      <c r="A31" s="3" t="s">
        <v>15</v>
      </c>
      <c r="B31" s="4">
        <v>65890</v>
      </c>
      <c r="C31" s="12">
        <v>999843</v>
      </c>
      <c r="D31" s="12">
        <v>434855</v>
      </c>
      <c r="E31" s="16">
        <f t="shared" si="0"/>
        <v>82.496395507664289</v>
      </c>
      <c r="F31" s="12">
        <v>564988</v>
      </c>
      <c r="G31" s="9">
        <v>73038</v>
      </c>
      <c r="H31" s="9">
        <v>56552</v>
      </c>
      <c r="I31" s="9">
        <v>62571</v>
      </c>
      <c r="J31" s="9">
        <v>61893</v>
      </c>
      <c r="K31" s="13" t="s">
        <v>49</v>
      </c>
      <c r="L31" s="9">
        <v>72665</v>
      </c>
      <c r="M31" s="9">
        <v>53682</v>
      </c>
      <c r="N31" s="9">
        <v>45134</v>
      </c>
      <c r="O31" s="9">
        <v>73513</v>
      </c>
      <c r="P31" s="9">
        <v>52667</v>
      </c>
      <c r="Q31" s="9">
        <v>75863</v>
      </c>
      <c r="R31" s="9">
        <v>50436</v>
      </c>
      <c r="S31" s="9">
        <v>52568</v>
      </c>
      <c r="T31" s="9">
        <v>53495</v>
      </c>
      <c r="U31" s="9">
        <v>70031</v>
      </c>
      <c r="V31" s="9">
        <v>92851</v>
      </c>
      <c r="W31" s="9">
        <v>52884</v>
      </c>
    </row>
    <row r="32" spans="1:23" x14ac:dyDescent="0.35">
      <c r="A32" s="3" t="s">
        <v>31</v>
      </c>
      <c r="B32" s="4">
        <v>69143</v>
      </c>
      <c r="C32" s="12">
        <v>1092094</v>
      </c>
      <c r="D32" s="12">
        <v>516161</v>
      </c>
      <c r="E32" s="16">
        <f t="shared" si="0"/>
        <v>93.314037574302532</v>
      </c>
      <c r="F32" s="12">
        <v>575933</v>
      </c>
      <c r="G32" s="9">
        <v>65184</v>
      </c>
      <c r="H32" s="9">
        <v>62372</v>
      </c>
      <c r="I32" s="9">
        <v>64015</v>
      </c>
      <c r="J32" s="9">
        <v>69013</v>
      </c>
      <c r="K32" s="9">
        <v>68202</v>
      </c>
      <c r="L32" s="9">
        <v>64441</v>
      </c>
      <c r="M32" s="9">
        <v>84301</v>
      </c>
      <c r="N32" s="13" t="s">
        <v>49</v>
      </c>
      <c r="O32" s="9">
        <v>90466</v>
      </c>
      <c r="P32" s="9">
        <v>69363</v>
      </c>
      <c r="Q32" s="9">
        <v>57401</v>
      </c>
      <c r="R32" s="9">
        <v>71826</v>
      </c>
      <c r="S32" s="9">
        <v>60904</v>
      </c>
      <c r="T32" s="9">
        <v>60344</v>
      </c>
      <c r="U32" s="9">
        <v>74538</v>
      </c>
      <c r="V32" s="9">
        <v>60746</v>
      </c>
      <c r="W32" s="9">
        <v>68978</v>
      </c>
    </row>
    <row r="33" spans="1:23" x14ac:dyDescent="0.35">
      <c r="A33" s="3" t="s">
        <v>34</v>
      </c>
      <c r="B33" s="4">
        <v>82000</v>
      </c>
      <c r="C33" s="12">
        <v>1043167</v>
      </c>
      <c r="D33" s="12">
        <v>488227</v>
      </c>
      <c r="E33" s="16">
        <f t="shared" si="0"/>
        <v>74.424847560975607</v>
      </c>
      <c r="F33" s="12">
        <v>554940</v>
      </c>
      <c r="G33" s="9">
        <v>61613</v>
      </c>
      <c r="H33" s="9">
        <v>57013</v>
      </c>
      <c r="I33" s="9">
        <v>59827</v>
      </c>
      <c r="J33" s="13" t="s">
        <v>49</v>
      </c>
      <c r="K33" s="9">
        <v>73028</v>
      </c>
      <c r="L33" s="9">
        <v>60482</v>
      </c>
      <c r="M33" s="9">
        <v>66301</v>
      </c>
      <c r="N33" s="9">
        <v>77537</v>
      </c>
      <c r="O33" s="9">
        <v>62386</v>
      </c>
      <c r="P33" s="9">
        <v>52667</v>
      </c>
      <c r="Q33" s="9">
        <v>61593</v>
      </c>
      <c r="R33" s="9">
        <v>92076</v>
      </c>
      <c r="S33" s="9">
        <v>69696</v>
      </c>
      <c r="T33" s="9">
        <v>57437</v>
      </c>
      <c r="U33" s="9">
        <v>67577</v>
      </c>
      <c r="V33" s="9">
        <v>60746</v>
      </c>
      <c r="W33" s="9">
        <v>63188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7F87-4266-494A-8671-A0560D289E41}">
  <dimension ref="A1:J257"/>
  <sheetViews>
    <sheetView workbookViewId="0">
      <pane ySplit="1" topLeftCell="A2" activePane="bottomLeft" state="frozen"/>
      <selection pane="bottomLeft" activeCell="E2" sqref="E2"/>
    </sheetView>
  </sheetViews>
  <sheetFormatPr defaultRowHeight="14.5" x14ac:dyDescent="0.35"/>
  <cols>
    <col min="1" max="1" width="10.453125" bestFit="1" customWidth="1"/>
    <col min="2" max="2" width="10.453125" customWidth="1"/>
    <col min="3" max="4" width="20.08984375" bestFit="1" customWidth="1"/>
    <col min="5" max="5" width="14.08984375" bestFit="1" customWidth="1"/>
    <col min="6" max="6" width="10.1796875" bestFit="1" customWidth="1"/>
    <col min="7" max="7" width="12.81640625" bestFit="1" customWidth="1"/>
    <col min="8" max="8" width="20.36328125" bestFit="1" customWidth="1"/>
    <col min="9" max="9" width="22.453125" bestFit="1" customWidth="1"/>
    <col min="10" max="10" width="18.36328125" bestFit="1" customWidth="1"/>
  </cols>
  <sheetData>
    <row r="1" spans="1:10" x14ac:dyDescent="0.35">
      <c r="A1" t="s">
        <v>0</v>
      </c>
      <c r="B1" t="s">
        <v>69</v>
      </c>
      <c r="C1" t="s">
        <v>1</v>
      </c>
      <c r="D1" t="s">
        <v>2</v>
      </c>
      <c r="E1" t="s">
        <v>75</v>
      </c>
      <c r="F1" t="s">
        <v>3</v>
      </c>
      <c r="G1" t="s">
        <v>4</v>
      </c>
      <c r="H1" t="s">
        <v>51</v>
      </c>
      <c r="I1" t="s">
        <v>6</v>
      </c>
      <c r="J1" t="s">
        <v>50</v>
      </c>
    </row>
    <row r="2" spans="1:10" x14ac:dyDescent="0.35">
      <c r="A2" s="15">
        <v>17</v>
      </c>
      <c r="B2" s="15">
        <v>2018</v>
      </c>
      <c r="C2" t="s">
        <v>21</v>
      </c>
      <c r="D2" t="s">
        <v>18</v>
      </c>
      <c r="F2" s="15">
        <f>VLOOKUP(C2,'2018 Weekly Attendance'!$A$2:$B$33,2)</f>
        <v>76416</v>
      </c>
      <c r="G2" s="15">
        <f>VLOOKUP(C2,'2018 Weekly Attendance'!$A$2:$X$33,MATCH(A2,'2018 Weekly Attendance'!$A$1:$X$1,0))</f>
        <v>77550</v>
      </c>
      <c r="H2" s="14">
        <f>G2/F2*100</f>
        <v>101.48398241206029</v>
      </c>
      <c r="I2" s="14">
        <f>VLOOKUP(C2,'2018 Weekly Attendance'!$A$2:$E$33,5)</f>
        <v>99.419624162479053</v>
      </c>
      <c r="J2" s="14">
        <f>H2-I2</f>
        <v>2.0643582495812325</v>
      </c>
    </row>
    <row r="3" spans="1:10" x14ac:dyDescent="0.35">
      <c r="A3" s="15">
        <v>17</v>
      </c>
      <c r="B3" s="15">
        <v>2018</v>
      </c>
      <c r="C3" t="s">
        <v>30</v>
      </c>
      <c r="D3" t="s">
        <v>19</v>
      </c>
      <c r="F3" s="15">
        <f>VLOOKUP(C3,'2018 Weekly Attendance'!$A$2:$B$33,2)</f>
        <v>66655</v>
      </c>
      <c r="G3" s="15">
        <f>VLOOKUP(C3,'2018 Weekly Attendance'!$A$2:$X$33,MATCH(A3,'2018 Weekly Attendance'!$A$1:$X$1,0))</f>
        <v>66878</v>
      </c>
      <c r="H3" s="14">
        <f>G3/F3*100</f>
        <v>100.33455854774584</v>
      </c>
      <c r="I3" s="14">
        <f>VLOOKUP(C3,'2018 Weekly Attendance'!$A$2:$E$33,5)</f>
        <v>100.23460355562224</v>
      </c>
      <c r="J3" s="14">
        <f>H3-I3</f>
        <v>9.9954992123599595E-2</v>
      </c>
    </row>
    <row r="4" spans="1:10" x14ac:dyDescent="0.35">
      <c r="A4" s="15">
        <v>17</v>
      </c>
      <c r="B4" s="15">
        <v>2018</v>
      </c>
      <c r="C4" t="s">
        <v>27</v>
      </c>
      <c r="D4" t="s">
        <v>28</v>
      </c>
      <c r="F4" s="15">
        <f>VLOOKUP(C4,'2018 Weekly Attendance'!$A$2:$B$33,2)</f>
        <v>69000</v>
      </c>
      <c r="G4" s="15">
        <f>VLOOKUP(C4,'2018 Weekly Attendance'!$A$2:$X$33,MATCH(A4,'2018 Weekly Attendance'!$A$1:$X$1,0))</f>
        <v>68990</v>
      </c>
      <c r="H4" s="14">
        <f>G4/F4*100</f>
        <v>99.985507246376812</v>
      </c>
      <c r="I4" s="14">
        <f>VLOOKUP(C4,'2018 Weekly Attendance'!$A$2:$E$33,5)</f>
        <v>100.00163043478261</v>
      </c>
      <c r="J4" s="14">
        <f>H4-I4</f>
        <v>-1.6123188405799738E-2</v>
      </c>
    </row>
    <row r="5" spans="1:10" x14ac:dyDescent="0.35">
      <c r="A5" s="15">
        <v>17</v>
      </c>
      <c r="B5" s="15">
        <v>2018</v>
      </c>
      <c r="C5" t="s">
        <v>25</v>
      </c>
      <c r="D5" t="s">
        <v>23</v>
      </c>
      <c r="F5" s="15">
        <f>VLOOKUP(C5,'2018 Weekly Attendance'!$A$2:$B$33,2)</f>
        <v>71008</v>
      </c>
      <c r="G5" s="15">
        <f>VLOOKUP(C5,'2018 Weekly Attendance'!$A$2:$X$33,MATCH(A5,'2018 Weekly Attendance'!$A$1:$X$1,0))</f>
        <v>70925</v>
      </c>
      <c r="H5" s="14">
        <f>G5/F5*100</f>
        <v>99.88311176205498</v>
      </c>
      <c r="I5" s="14">
        <f>VLOOKUP(C5,'2018 Weekly Attendance'!$A$2:$E$33,5)</f>
        <v>99.187943611987379</v>
      </c>
      <c r="J5" s="14">
        <f>H5-I5</f>
        <v>0.69516815006760169</v>
      </c>
    </row>
    <row r="6" spans="1:10" x14ac:dyDescent="0.35">
      <c r="A6" s="15">
        <v>17</v>
      </c>
      <c r="B6" s="15">
        <v>2018</v>
      </c>
      <c r="C6" t="s">
        <v>22</v>
      </c>
      <c r="D6" t="s">
        <v>20</v>
      </c>
      <c r="F6" s="15">
        <f>VLOOKUP(C6,'2018 Weekly Attendance'!$A$2:$B$33,2)</f>
        <v>76125</v>
      </c>
      <c r="G6" s="15">
        <f>VLOOKUP(C6,'2018 Weekly Attendance'!$A$2:$X$33,MATCH(A6,'2018 Weekly Attendance'!$A$1:$X$1,0))</f>
        <v>75947</v>
      </c>
      <c r="H6" s="14">
        <f>G6/F6*100</f>
        <v>99.766174055829225</v>
      </c>
      <c r="I6" s="14">
        <f>VLOOKUP(C6,'2018 Weekly Attendance'!$A$2:$E$33,5)</f>
        <v>100.42216748768473</v>
      </c>
      <c r="J6" s="14">
        <f>H6-I6</f>
        <v>-0.65599343185550651</v>
      </c>
    </row>
    <row r="7" spans="1:10" x14ac:dyDescent="0.35">
      <c r="A7" s="15">
        <v>17</v>
      </c>
      <c r="B7" s="15">
        <v>2018</v>
      </c>
      <c r="C7" t="s">
        <v>31</v>
      </c>
      <c r="D7" t="s">
        <v>40</v>
      </c>
      <c r="F7" s="15">
        <f>VLOOKUP(C7,'2018 Weekly Attendance'!$A$2:$B$33,2)</f>
        <v>69143</v>
      </c>
      <c r="G7" s="15">
        <f>VLOOKUP(C7,'2018 Weekly Attendance'!$A$2:$X$33,MATCH(A7,'2018 Weekly Attendance'!$A$1:$X$1,0))</f>
        <v>68978</v>
      </c>
      <c r="H7" s="14">
        <f>G7/F7*100</f>
        <v>99.761364129412954</v>
      </c>
      <c r="I7" s="14">
        <f>VLOOKUP(C7,'2018 Weekly Attendance'!$A$2:$E$33,5)</f>
        <v>93.314037574302532</v>
      </c>
      <c r="J7" s="14">
        <f>H7-I7</f>
        <v>6.447326555110422</v>
      </c>
    </row>
    <row r="8" spans="1:10" x14ac:dyDescent="0.35">
      <c r="A8" s="15">
        <v>17</v>
      </c>
      <c r="B8" s="15">
        <v>2018</v>
      </c>
      <c r="C8" t="s">
        <v>43</v>
      </c>
      <c r="D8" t="s">
        <v>16</v>
      </c>
      <c r="F8" s="15">
        <f>VLOOKUP(C8,'2018 Weekly Attendance'!$A$2:$B$33,2)</f>
        <v>73208</v>
      </c>
      <c r="G8" s="15">
        <f>VLOOKUP(C8,'2018 Weekly Attendance'!$A$2:$X$33,MATCH(A8,'2018 Weekly Attendance'!$A$1:$X$1,0))</f>
        <v>73028</v>
      </c>
      <c r="H8" s="14">
        <f>G8/F8*100</f>
        <v>99.75412523221506</v>
      </c>
      <c r="I8" s="14">
        <f>VLOOKUP(C8,'2018 Weekly Attendance'!$A$2:$E$33,5)</f>
        <v>99.786054802753796</v>
      </c>
      <c r="J8" s="14">
        <f>H8-I8</f>
        <v>-3.1929570538736129E-2</v>
      </c>
    </row>
    <row r="9" spans="1:10" x14ac:dyDescent="0.35">
      <c r="A9" s="15">
        <v>17</v>
      </c>
      <c r="B9" s="15">
        <v>2018</v>
      </c>
      <c r="C9" t="s">
        <v>10</v>
      </c>
      <c r="D9" t="s">
        <v>9</v>
      </c>
      <c r="F9" s="15">
        <f>VLOOKUP(C9,'2018 Weekly Attendance'!$A$2:$B$33,2)</f>
        <v>72220</v>
      </c>
      <c r="G9" s="15">
        <f>VLOOKUP(C9,'2018 Weekly Attendance'!$A$2:$X$33,MATCH(A9,'2018 Weekly Attendance'!$A$1:$X$1,0))</f>
        <v>71848</v>
      </c>
      <c r="H9" s="14">
        <f>G9/F9*100</f>
        <v>99.484907227914704</v>
      </c>
      <c r="I9" s="14">
        <f>VLOOKUP(C9,'2018 Weekly Attendance'!$A$2:$E$33,5)</f>
        <v>99.425193852118525</v>
      </c>
      <c r="J9" s="14">
        <f>H9-I9</f>
        <v>5.9713375796178525E-2</v>
      </c>
    </row>
    <row r="10" spans="1:10" x14ac:dyDescent="0.35">
      <c r="A10" s="15">
        <v>17</v>
      </c>
      <c r="B10" s="15">
        <v>2018</v>
      </c>
      <c r="C10" t="s">
        <v>26</v>
      </c>
      <c r="D10" t="s">
        <v>36</v>
      </c>
      <c r="F10" s="15">
        <f>VLOOKUP(C10,'2018 Weekly Attendance'!$A$2:$B$33,2)</f>
        <v>66829</v>
      </c>
      <c r="G10" s="15">
        <f>VLOOKUP(C10,'2018 Weekly Attendance'!$A$2:$X$33,MATCH(A10,'2018 Weekly Attendance'!$A$1:$X$1,0))</f>
        <v>65878</v>
      </c>
      <c r="H10" s="14">
        <f>G10/F10*100</f>
        <v>98.576965090005828</v>
      </c>
      <c r="I10" s="14">
        <f>VLOOKUP(C10,'2018 Weekly Attendance'!$A$2:$E$33,5)</f>
        <v>98.576965090005828</v>
      </c>
      <c r="J10" s="14">
        <f>H10-I10</f>
        <v>0</v>
      </c>
    </row>
    <row r="11" spans="1:10" x14ac:dyDescent="0.35">
      <c r="A11" s="15">
        <v>17</v>
      </c>
      <c r="B11" s="15">
        <v>2018</v>
      </c>
      <c r="C11" t="s">
        <v>41</v>
      </c>
      <c r="D11" t="s">
        <v>32</v>
      </c>
      <c r="F11" s="15">
        <f>VLOOKUP(C11,'2018 Weekly Attendance'!$A$2:$B$33,2)</f>
        <v>81441</v>
      </c>
      <c r="G11" s="15">
        <f>VLOOKUP(C11,'2018 Weekly Attendance'!$A$2:$X$33,MATCH(A11,'2018 Weekly Attendance'!$A$1:$X$1,0))</f>
        <v>77341</v>
      </c>
      <c r="H11" s="14">
        <f>G11/F11*100</f>
        <v>94.965680676808987</v>
      </c>
      <c r="I11" s="14">
        <f>VLOOKUP(C11,'2018 Weekly Attendance'!$A$2:$E$33,5)</f>
        <v>95.571794305079749</v>
      </c>
      <c r="J11" s="14">
        <f>H11-I11</f>
        <v>-0.60611362827076221</v>
      </c>
    </row>
    <row r="12" spans="1:10" x14ac:dyDescent="0.35">
      <c r="A12" s="15">
        <v>17</v>
      </c>
      <c r="B12" s="15">
        <v>2018</v>
      </c>
      <c r="C12" t="s">
        <v>37</v>
      </c>
      <c r="D12" t="s">
        <v>38</v>
      </c>
      <c r="F12" s="15">
        <f>VLOOKUP(C12,'2018 Weekly Attendance'!$A$2:$B$33,2)</f>
        <v>82500</v>
      </c>
      <c r="G12" s="15">
        <f>VLOOKUP(C12,'2018 Weekly Attendance'!$A$2:$X$33,MATCH(A12,'2018 Weekly Attendance'!$A$1:$X$1,0))</f>
        <v>77750</v>
      </c>
      <c r="H12" s="14">
        <f>G12/F12*100</f>
        <v>94.242424242424235</v>
      </c>
      <c r="I12" s="14">
        <f>VLOOKUP(C12,'2018 Weekly Attendance'!$A$2:$E$33,5)</f>
        <v>93.26136363636364</v>
      </c>
      <c r="J12" s="14">
        <f>H12-I12</f>
        <v>0.98106060606059486</v>
      </c>
    </row>
    <row r="13" spans="1:10" x14ac:dyDescent="0.35">
      <c r="A13" s="15">
        <v>17</v>
      </c>
      <c r="B13" s="15">
        <v>2018</v>
      </c>
      <c r="C13" t="s">
        <v>33</v>
      </c>
      <c r="D13" t="s">
        <v>35</v>
      </c>
      <c r="F13" s="15">
        <f>VLOOKUP(C13,'2018 Weekly Attendance'!$A$2:$B$33,2)</f>
        <v>71608</v>
      </c>
      <c r="G13" s="15">
        <f>VLOOKUP(C13,'2018 Weekly Attendance'!$A$2:$X$33,MATCH(A13,'2018 Weekly Attendance'!$A$1:$X$1,0))</f>
        <v>67420</v>
      </c>
      <c r="H13" s="14">
        <f>G13/F13*100</f>
        <v>94.151491453468878</v>
      </c>
      <c r="I13" s="14">
        <f>VLOOKUP(C13,'2018 Weekly Attendance'!$A$2:$E$33,5)</f>
        <v>90.718739526309918</v>
      </c>
      <c r="J13" s="14">
        <f>H13-I13</f>
        <v>3.4327519271589608</v>
      </c>
    </row>
    <row r="14" spans="1:10" x14ac:dyDescent="0.35">
      <c r="A14" s="15">
        <v>17</v>
      </c>
      <c r="B14" s="15">
        <v>2018</v>
      </c>
      <c r="C14" t="s">
        <v>39</v>
      </c>
      <c r="D14" t="s">
        <v>14</v>
      </c>
      <c r="F14" s="15">
        <f>VLOOKUP(C14,'2018 Weekly Attendance'!$A$2:$B$33,2)</f>
        <v>68400</v>
      </c>
      <c r="G14" s="15">
        <f>VLOOKUP(C14,'2018 Weekly Attendance'!$A$2:$X$33,MATCH(A14,'2018 Weekly Attendance'!$A$1:$X$1,0))</f>
        <v>63874</v>
      </c>
      <c r="H14" s="14">
        <f>G14/F14*100</f>
        <v>93.383040935672511</v>
      </c>
      <c r="I14" s="14">
        <f>VLOOKUP(C14,'2018 Weekly Attendance'!$A$2:$E$33,5)</f>
        <v>92.772478070175438</v>
      </c>
      <c r="J14" s="14">
        <f>H14-I14</f>
        <v>0.61056286549707295</v>
      </c>
    </row>
    <row r="15" spans="1:10" x14ac:dyDescent="0.35">
      <c r="A15" s="15">
        <v>17</v>
      </c>
      <c r="B15" s="15">
        <v>2018</v>
      </c>
      <c r="C15" t="s">
        <v>13</v>
      </c>
      <c r="D15" t="s">
        <v>29</v>
      </c>
      <c r="F15" s="15">
        <f>VLOOKUP(C15,'2018 Weekly Attendance'!$A$2:$B$33,2)</f>
        <v>78500</v>
      </c>
      <c r="G15" s="15">
        <f>VLOOKUP(C15,'2018 Weekly Attendance'!$A$2:$X$33,MATCH(A15,'2018 Weekly Attendance'!$A$1:$X$1,0))</f>
        <v>72161</v>
      </c>
      <c r="H15" s="14">
        <f>G15/F15*100</f>
        <v>91.924840764331208</v>
      </c>
      <c r="I15" s="14">
        <f>VLOOKUP(C15,'2018 Weekly Attendance'!$A$2:$E$33,5)</f>
        <v>92.267356687898101</v>
      </c>
      <c r="J15" s="14">
        <f>H15-I15</f>
        <v>-0.34251592356689287</v>
      </c>
    </row>
    <row r="16" spans="1:10" x14ac:dyDescent="0.35">
      <c r="A16" s="15">
        <v>17</v>
      </c>
      <c r="B16" s="15">
        <v>2018</v>
      </c>
      <c r="C16" t="s">
        <v>15</v>
      </c>
      <c r="D16" t="s">
        <v>42</v>
      </c>
      <c r="F16" s="15">
        <f>VLOOKUP(C16,'2018 Weekly Attendance'!$A$2:$B$33,2)</f>
        <v>65890</v>
      </c>
      <c r="G16" s="15">
        <f>VLOOKUP(C16,'2018 Weekly Attendance'!$A$2:$X$33,MATCH(A16,'2018 Weekly Attendance'!$A$1:$X$1,0))</f>
        <v>52884</v>
      </c>
      <c r="H16" s="14">
        <f>G16/F16*100</f>
        <v>80.261041129154648</v>
      </c>
      <c r="I16" s="14">
        <f>VLOOKUP(C16,'2018 Weekly Attendance'!$A$2:$E$33,5)</f>
        <v>82.496395507664289</v>
      </c>
      <c r="J16" s="14">
        <f>H16-I16</f>
        <v>-2.2353543785096406</v>
      </c>
    </row>
    <row r="17" spans="1:10" x14ac:dyDescent="0.35">
      <c r="A17" s="15">
        <v>17</v>
      </c>
      <c r="B17" s="15">
        <v>2018</v>
      </c>
      <c r="C17" t="s">
        <v>34</v>
      </c>
      <c r="D17" t="s">
        <v>24</v>
      </c>
      <c r="F17" s="15">
        <f>VLOOKUP(C17,'2018 Weekly Attendance'!$A$2:$B$33,2)</f>
        <v>82000</v>
      </c>
      <c r="G17" s="15">
        <f>VLOOKUP(C17,'2018 Weekly Attendance'!$A$2:$X$33,MATCH(A17,'2018 Weekly Attendance'!$A$1:$X$1,0))</f>
        <v>63188</v>
      </c>
      <c r="H17" s="14">
        <f>G17/F17*100</f>
        <v>77.058536585365857</v>
      </c>
      <c r="I17" s="14">
        <f>VLOOKUP(C17,'2018 Weekly Attendance'!$A$2:$E$33,5)</f>
        <v>74.424847560975607</v>
      </c>
      <c r="J17" s="14">
        <f>H17-I17</f>
        <v>2.6336890243902502</v>
      </c>
    </row>
    <row r="18" spans="1:10" x14ac:dyDescent="0.35">
      <c r="A18" s="15">
        <v>16</v>
      </c>
      <c r="B18" s="15">
        <v>2018</v>
      </c>
      <c r="C18" t="s">
        <v>35</v>
      </c>
      <c r="D18" t="s">
        <v>9</v>
      </c>
      <c r="F18" s="15">
        <f>VLOOKUP(C18,'2018 Weekly Attendance'!$A$2:$B$33,2)</f>
        <v>65326</v>
      </c>
      <c r="G18" s="15">
        <f>VLOOKUP(C18,'2018 Weekly Attendance'!$A$2:$X$33,MATCH(A18,'2018 Weekly Attendance'!$A$1:$X$1,0))</f>
        <v>65798</v>
      </c>
      <c r="H18" s="14">
        <f>G18/F18*100</f>
        <v>100.72253007990693</v>
      </c>
      <c r="I18" s="14">
        <f>VLOOKUP(C18,'2018 Weekly Attendance'!$A$2:$E$33,5)</f>
        <v>100.35820347181827</v>
      </c>
      <c r="J18" s="14">
        <f>H18-I18</f>
        <v>0.36432660808866046</v>
      </c>
    </row>
    <row r="19" spans="1:10" x14ac:dyDescent="0.35">
      <c r="A19" s="15">
        <v>16</v>
      </c>
      <c r="B19" s="15">
        <v>2018</v>
      </c>
      <c r="C19" t="s">
        <v>38</v>
      </c>
      <c r="D19" t="s">
        <v>15</v>
      </c>
      <c r="F19" s="15">
        <f>VLOOKUP(C19,'2018 Weekly Attendance'!$A$2:$B$33,2)</f>
        <v>92500</v>
      </c>
      <c r="G19" s="15">
        <f>VLOOKUP(C19,'2018 Weekly Attendance'!$A$2:$X$33,MATCH(A19,'2018 Weekly Attendance'!$A$1:$X$1,0))</f>
        <v>92851</v>
      </c>
      <c r="H19" s="14">
        <f>G19/F19*100</f>
        <v>100.37945945945945</v>
      </c>
      <c r="I19" s="14">
        <f>VLOOKUP(C19,'2018 Weekly Attendance'!$A$2:$E$33,5)</f>
        <v>99.048378378378374</v>
      </c>
      <c r="J19" s="14">
        <f>H19-I19</f>
        <v>1.3310810810810807</v>
      </c>
    </row>
    <row r="20" spans="1:10" x14ac:dyDescent="0.35">
      <c r="A20" s="15">
        <v>16</v>
      </c>
      <c r="B20" s="15">
        <v>2018</v>
      </c>
      <c r="C20" t="s">
        <v>24</v>
      </c>
      <c r="D20" t="s">
        <v>10</v>
      </c>
      <c r="F20" s="15">
        <f>VLOOKUP(C20,'2018 Weekly Attendance'!$A$2:$B$33,2)</f>
        <v>69596</v>
      </c>
      <c r="G20" s="15">
        <f>VLOOKUP(C20,'2018 Weekly Attendance'!$A$2:$X$33,MATCH(A20,'2018 Weekly Attendance'!$A$1:$X$1,0))</f>
        <v>69696</v>
      </c>
      <c r="H20" s="14">
        <f>G20/F20*100</f>
        <v>100.1436864187597</v>
      </c>
      <c r="I20" s="14">
        <f>VLOOKUP(C20,'2018 Weekly Attendance'!$A$2:$E$33,5)</f>
        <v>100.1436864187597</v>
      </c>
      <c r="J20" s="14">
        <f>H20-I20</f>
        <v>0</v>
      </c>
    </row>
    <row r="21" spans="1:10" x14ac:dyDescent="0.35">
      <c r="A21" s="15">
        <v>16</v>
      </c>
      <c r="B21" s="15">
        <v>2018</v>
      </c>
      <c r="C21" t="s">
        <v>27</v>
      </c>
      <c r="D21" t="s">
        <v>21</v>
      </c>
      <c r="F21" s="15">
        <f>VLOOKUP(C21,'2018 Weekly Attendance'!$A$2:$B$33,2)</f>
        <v>69000</v>
      </c>
      <c r="G21" s="15">
        <f>VLOOKUP(C21,'2018 Weekly Attendance'!$A$2:$X$33,MATCH(A21,'2018 Weekly Attendance'!$A$1:$X$1,0))</f>
        <v>69067</v>
      </c>
      <c r="H21" s="14">
        <f>G21/F21*100</f>
        <v>100.09710144927537</v>
      </c>
      <c r="I21" s="14">
        <f>VLOOKUP(C21,'2018 Weekly Attendance'!$A$2:$E$33,5)</f>
        <v>100.00163043478261</v>
      </c>
      <c r="J21" s="14">
        <f>H21-I21</f>
        <v>9.5471014492758854E-2</v>
      </c>
    </row>
    <row r="22" spans="1:10" x14ac:dyDescent="0.35">
      <c r="A22" s="15">
        <v>16</v>
      </c>
      <c r="B22" s="15">
        <v>2018</v>
      </c>
      <c r="C22" t="s">
        <v>43</v>
      </c>
      <c r="D22" t="s">
        <v>39</v>
      </c>
      <c r="F22" s="15">
        <f>VLOOKUP(C22,'2018 Weekly Attendance'!$A$2:$B$33,2)</f>
        <v>73208</v>
      </c>
      <c r="G22" s="15">
        <f>VLOOKUP(C22,'2018 Weekly Attendance'!$A$2:$X$33,MATCH(A22,'2018 Weekly Attendance'!$A$1:$X$1,0))</f>
        <v>73086</v>
      </c>
      <c r="H22" s="14">
        <f>G22/F22*100</f>
        <v>99.83335154627909</v>
      </c>
      <c r="I22" s="14">
        <f>VLOOKUP(C22,'2018 Weekly Attendance'!$A$2:$E$33,5)</f>
        <v>99.786054802753796</v>
      </c>
      <c r="J22" s="14">
        <f>H22-I22</f>
        <v>4.7296743525294005E-2</v>
      </c>
    </row>
    <row r="23" spans="1:10" x14ac:dyDescent="0.35">
      <c r="A23" s="15">
        <v>16</v>
      </c>
      <c r="B23" s="15">
        <v>2018</v>
      </c>
      <c r="C23" t="s">
        <v>23</v>
      </c>
      <c r="D23" t="s">
        <v>14</v>
      </c>
      <c r="F23" s="15">
        <f>VLOOKUP(C23,'2018 Weekly Attendance'!$A$2:$B$33,2)</f>
        <v>67895</v>
      </c>
      <c r="G23" s="15">
        <f>VLOOKUP(C23,'2018 Weekly Attendance'!$A$2:$X$33,MATCH(A23,'2018 Weekly Attendance'!$A$1:$X$1,0))</f>
        <v>67431</v>
      </c>
      <c r="H23" s="14">
        <f>G23/F23*100</f>
        <v>99.316591796155834</v>
      </c>
      <c r="I23" s="14">
        <f>VLOOKUP(C23,'2018 Weekly Attendance'!$A$2:$E$33,5)</f>
        <v>96.863171072980336</v>
      </c>
      <c r="J23" s="14">
        <f>H23-I23</f>
        <v>2.4534207231754976</v>
      </c>
    </row>
    <row r="24" spans="1:10" x14ac:dyDescent="0.35">
      <c r="A24" s="15">
        <v>16</v>
      </c>
      <c r="B24" s="15">
        <v>2018</v>
      </c>
      <c r="C24" t="s">
        <v>29</v>
      </c>
      <c r="D24" t="s">
        <v>19</v>
      </c>
      <c r="F24" s="15">
        <f>VLOOKUP(C24,'2018 Weekly Attendance'!$A$2:$B$33,2)</f>
        <v>71750</v>
      </c>
      <c r="G24" s="15">
        <f>VLOOKUP(C24,'2018 Weekly Attendance'!$A$2:$X$33,MATCH(A24,'2018 Weekly Attendance'!$A$1:$X$1,0))</f>
        <v>70806</v>
      </c>
      <c r="H24" s="14">
        <f>G24/F24*100</f>
        <v>98.68432055749129</v>
      </c>
      <c r="I24" s="14">
        <f>VLOOKUP(C24,'2018 Weekly Attendance'!$A$2:$E$33,5)</f>
        <v>96.374564459930312</v>
      </c>
      <c r="J24" s="14">
        <f>H24-I24</f>
        <v>2.3097560975609781</v>
      </c>
    </row>
    <row r="25" spans="1:10" x14ac:dyDescent="0.35">
      <c r="A25" s="15">
        <v>16</v>
      </c>
      <c r="B25" s="15">
        <v>2018</v>
      </c>
      <c r="C25" t="s">
        <v>26</v>
      </c>
      <c r="D25" t="s">
        <v>33</v>
      </c>
      <c r="F25" s="15">
        <f>VLOOKUP(C25,'2018 Weekly Attendance'!$A$2:$B$33,2)</f>
        <v>66829</v>
      </c>
      <c r="G25" s="15">
        <f>VLOOKUP(C25,'2018 Weekly Attendance'!$A$2:$X$33,MATCH(A25,'2018 Weekly Attendance'!$A$1:$X$1,0))</f>
        <v>65878</v>
      </c>
      <c r="H25" s="14">
        <f>G25/F25*100</f>
        <v>98.576965090005828</v>
      </c>
      <c r="I25" s="14">
        <f>VLOOKUP(C25,'2018 Weekly Attendance'!$A$2:$E$33,5)</f>
        <v>98.576965090005828</v>
      </c>
      <c r="J25" s="14">
        <f>H25-I25</f>
        <v>0</v>
      </c>
    </row>
    <row r="26" spans="1:10" x14ac:dyDescent="0.35">
      <c r="A26" s="15">
        <v>16</v>
      </c>
      <c r="B26" s="15">
        <v>2018</v>
      </c>
      <c r="C26" t="s">
        <v>16</v>
      </c>
      <c r="D26" t="s">
        <v>42</v>
      </c>
      <c r="F26" s="15">
        <f>VLOOKUP(C26,'2018 Weekly Attendance'!$A$2:$B$33,2)</f>
        <v>75523</v>
      </c>
      <c r="G26" s="15">
        <f>VLOOKUP(C26,'2018 Weekly Attendance'!$A$2:$X$33,MATCH(A26,'2018 Weekly Attendance'!$A$1:$X$1,0))</f>
        <v>73722</v>
      </c>
      <c r="H26" s="14">
        <f>G26/F26*100</f>
        <v>97.61529600254228</v>
      </c>
      <c r="I26" s="14">
        <f>VLOOKUP(C26,'2018 Weekly Attendance'!$A$2:$E$33,5)</f>
        <v>97.682494074652766</v>
      </c>
      <c r="J26" s="14">
        <f>H26-I26</f>
        <v>-6.7198072110485896E-2</v>
      </c>
    </row>
    <row r="27" spans="1:10" x14ac:dyDescent="0.35">
      <c r="A27" s="15">
        <v>16</v>
      </c>
      <c r="B27" s="15">
        <v>2018</v>
      </c>
      <c r="C27" t="s">
        <v>28</v>
      </c>
      <c r="D27" t="s">
        <v>13</v>
      </c>
      <c r="F27" s="15">
        <f>VLOOKUP(C27,'2018 Weekly Attendance'!$A$2:$B$33,2)</f>
        <v>63400</v>
      </c>
      <c r="G27" s="15">
        <f>VLOOKUP(C27,'2018 Weekly Attendance'!$A$2:$X$33,MATCH(A27,'2018 Weekly Attendance'!$A$1:$X$1,0))</f>
        <v>61759</v>
      </c>
      <c r="H27" s="14">
        <f>G27/F27*100</f>
        <v>97.411671924290218</v>
      </c>
      <c r="I27" s="14">
        <f>VLOOKUP(C27,'2018 Weekly Attendance'!$A$2:$E$33,5)</f>
        <v>97.813682965299691</v>
      </c>
      <c r="J27" s="14">
        <f>H27-I27</f>
        <v>-0.40201104100947305</v>
      </c>
    </row>
    <row r="28" spans="1:10" x14ac:dyDescent="0.35">
      <c r="A28" s="15">
        <v>16</v>
      </c>
      <c r="B28" s="15">
        <v>2018</v>
      </c>
      <c r="C28" t="s">
        <v>18</v>
      </c>
      <c r="D28" t="s">
        <v>22</v>
      </c>
      <c r="F28" s="15">
        <f>VLOOKUP(C28,'2018 Weekly Attendance'!$A$2:$B$33,2)</f>
        <v>56603</v>
      </c>
      <c r="G28" s="15">
        <f>VLOOKUP(C28,'2018 Weekly Attendance'!$A$2:$X$33,MATCH(A28,'2018 Weekly Attendance'!$A$1:$X$1,0))</f>
        <v>53850</v>
      </c>
      <c r="H28" s="14">
        <f>G28/F28*100</f>
        <v>95.136300196102681</v>
      </c>
      <c r="I28" s="14">
        <f>VLOOKUP(C28,'2018 Weekly Attendance'!$A$2:$E$33,5)</f>
        <v>95.510081494923284</v>
      </c>
      <c r="J28" s="14">
        <f>H28-I28</f>
        <v>-0.37378129882060307</v>
      </c>
    </row>
    <row r="29" spans="1:10" x14ac:dyDescent="0.35">
      <c r="A29" s="15">
        <v>16</v>
      </c>
      <c r="B29" s="15">
        <v>2018</v>
      </c>
      <c r="C29" t="s">
        <v>32</v>
      </c>
      <c r="D29" t="s">
        <v>30</v>
      </c>
      <c r="F29" s="15">
        <f>VLOOKUP(C29,'2018 Weekly Attendance'!$A$2:$B$33,2)</f>
        <v>65000</v>
      </c>
      <c r="G29" s="15">
        <f>VLOOKUP(C29,'2018 Weekly Attendance'!$A$2:$X$33,MATCH(A29,'2018 Weekly Attendance'!$A$1:$X$1,0))</f>
        <v>61641</v>
      </c>
      <c r="H29" s="14">
        <f>G29/F29*100</f>
        <v>94.832307692307694</v>
      </c>
      <c r="I29" s="14">
        <f>VLOOKUP(C29,'2018 Weekly Attendance'!$A$2:$E$33,5)</f>
        <v>96.550192307692299</v>
      </c>
      <c r="J29" s="14">
        <f>H29-I29</f>
        <v>-1.7178846153846052</v>
      </c>
    </row>
    <row r="30" spans="1:10" x14ac:dyDescent="0.35">
      <c r="A30" s="15">
        <v>16</v>
      </c>
      <c r="B30" s="15">
        <v>2018</v>
      </c>
      <c r="C30" t="s">
        <v>20</v>
      </c>
      <c r="D30" t="s">
        <v>25</v>
      </c>
      <c r="F30" s="15">
        <f>VLOOKUP(C30,'2018 Weekly Attendance'!$A$2:$B$33,2)</f>
        <v>27000</v>
      </c>
      <c r="G30" s="15">
        <f>VLOOKUP(C30,'2018 Weekly Attendance'!$A$2:$X$33,MATCH(A30,'2018 Weekly Attendance'!$A$1:$X$1,0))</f>
        <v>25571</v>
      </c>
      <c r="H30" s="14">
        <f>G30/F30*100</f>
        <v>94.707407407407402</v>
      </c>
      <c r="I30" s="14">
        <f>VLOOKUP(C30,'2018 Weekly Attendance'!$A$2:$E$33,5)</f>
        <v>94.097354497354502</v>
      </c>
      <c r="J30" s="14">
        <f>H30-I30</f>
        <v>0.61005291005290019</v>
      </c>
    </row>
    <row r="31" spans="1:10" x14ac:dyDescent="0.35">
      <c r="A31" s="15">
        <v>16</v>
      </c>
      <c r="B31" s="15">
        <v>2018</v>
      </c>
      <c r="C31" t="s">
        <v>36</v>
      </c>
      <c r="D31" t="s">
        <v>41</v>
      </c>
      <c r="F31" s="15">
        <f>VLOOKUP(C31,'2018 Weekly Attendance'!$A$2:$B$33,2)</f>
        <v>82500</v>
      </c>
      <c r="G31" s="15">
        <f>VLOOKUP(C31,'2018 Weekly Attendance'!$A$2:$X$33,MATCH(A31,'2018 Weekly Attendance'!$A$1:$X$1,0))</f>
        <v>77982</v>
      </c>
      <c r="H31" s="14">
        <f>G31/F31*100</f>
        <v>94.523636363636371</v>
      </c>
      <c r="I31" s="14">
        <f>VLOOKUP(C31,'2018 Weekly Attendance'!$A$2:$E$33,5)</f>
        <v>94.523636363636371</v>
      </c>
      <c r="J31" s="14">
        <f>H31-I31</f>
        <v>0</v>
      </c>
    </row>
    <row r="32" spans="1:10" x14ac:dyDescent="0.35">
      <c r="A32" s="15">
        <v>16</v>
      </c>
      <c r="B32" s="15">
        <v>2018</v>
      </c>
      <c r="C32" t="s">
        <v>40</v>
      </c>
      <c r="D32" t="s">
        <v>37</v>
      </c>
      <c r="F32" s="15">
        <f>VLOOKUP(C32,'2018 Weekly Attendance'!$A$2:$B$33,2)</f>
        <v>67000</v>
      </c>
      <c r="G32" s="15">
        <f>VLOOKUP(C32,'2018 Weekly Attendance'!$A$2:$X$33,MATCH(A32,'2018 Weekly Attendance'!$A$1:$X$1,0))</f>
        <v>61738</v>
      </c>
      <c r="H32" s="14">
        <f>G32/F32*100</f>
        <v>92.146268656716416</v>
      </c>
      <c r="I32" s="14">
        <f>VLOOKUP(C32,'2018 Weekly Attendance'!$A$2:$E$33,5)</f>
        <v>88.357835820895531</v>
      </c>
      <c r="J32" s="14">
        <f>H32-I32</f>
        <v>3.7884328358208847</v>
      </c>
    </row>
    <row r="33" spans="1:10" x14ac:dyDescent="0.35">
      <c r="A33" s="15">
        <v>16</v>
      </c>
      <c r="B33" s="15">
        <v>2018</v>
      </c>
      <c r="C33" t="s">
        <v>31</v>
      </c>
      <c r="D33" t="s">
        <v>34</v>
      </c>
      <c r="F33" s="15">
        <f>VLOOKUP(C33,'2018 Weekly Attendance'!$A$2:$B$33,2)</f>
        <v>69143</v>
      </c>
      <c r="G33" s="15">
        <f>VLOOKUP(C33,'2018 Weekly Attendance'!$A$2:$X$33,MATCH(A33,'2018 Weekly Attendance'!$A$1:$X$1,0))</f>
        <v>60746</v>
      </c>
      <c r="H33" s="14">
        <f>G33/F33*100</f>
        <v>87.855603604124781</v>
      </c>
      <c r="I33" s="14">
        <f>VLOOKUP(C33,'2018 Weekly Attendance'!$A$2:$E$33,5)</f>
        <v>93.314037574302532</v>
      </c>
      <c r="J33" s="14">
        <f>H33-I33</f>
        <v>-5.4584339701777509</v>
      </c>
    </row>
    <row r="34" spans="1:10" x14ac:dyDescent="0.35">
      <c r="A34" s="15">
        <v>15</v>
      </c>
      <c r="B34" s="15">
        <v>2018</v>
      </c>
      <c r="C34" t="s">
        <v>19</v>
      </c>
      <c r="D34" t="s">
        <v>41</v>
      </c>
      <c r="F34" s="15">
        <f>VLOOKUP(C34,'2018 Weekly Attendance'!$A$2:$B$33,2)</f>
        <v>61500</v>
      </c>
      <c r="G34" s="15">
        <f>VLOOKUP(C34,'2018 Weekly Attendance'!$A$2:$X$33,MATCH(A34,'2018 Weekly Attendance'!$A$1:$X$1,0))</f>
        <v>62372</v>
      </c>
      <c r="H34" s="14">
        <f>G34/F34*100</f>
        <v>101.41788617886178</v>
      </c>
      <c r="I34" s="14">
        <f>VLOOKUP(C34,'2018 Weekly Attendance'!$A$2:$E$33,5)</f>
        <v>99.745934959349597</v>
      </c>
      <c r="J34" s="14">
        <f>H34-I34</f>
        <v>1.6719512195121808</v>
      </c>
    </row>
    <row r="35" spans="1:10" x14ac:dyDescent="0.35">
      <c r="A35" s="15">
        <v>15</v>
      </c>
      <c r="B35" s="15">
        <v>2018</v>
      </c>
      <c r="C35" t="s">
        <v>22</v>
      </c>
      <c r="D35" t="s">
        <v>23</v>
      </c>
      <c r="F35" s="15">
        <f>VLOOKUP(C35,'2018 Weekly Attendance'!$A$2:$B$33,2)</f>
        <v>76125</v>
      </c>
      <c r="G35" s="15">
        <f>VLOOKUP(C35,'2018 Weekly Attendance'!$A$2:$X$33,MATCH(A35,'2018 Weekly Attendance'!$A$1:$X$1,0))</f>
        <v>76596</v>
      </c>
      <c r="H35" s="14">
        <f>G35/F35*100</f>
        <v>100.61871921182266</v>
      </c>
      <c r="I35" s="14">
        <f>VLOOKUP(C35,'2018 Weekly Attendance'!$A$2:$E$33,5)</f>
        <v>100.42216748768473</v>
      </c>
      <c r="J35" s="14">
        <f>H35-I35</f>
        <v>0.19655172413793309</v>
      </c>
    </row>
    <row r="36" spans="1:10" x14ac:dyDescent="0.35">
      <c r="A36" s="15">
        <v>15</v>
      </c>
      <c r="B36" s="15">
        <v>2018</v>
      </c>
      <c r="C36" t="s">
        <v>30</v>
      </c>
      <c r="D36" t="s">
        <v>35</v>
      </c>
      <c r="F36" s="15">
        <f>VLOOKUP(C36,'2018 Weekly Attendance'!$A$2:$B$33,2)</f>
        <v>66655</v>
      </c>
      <c r="G36" s="15">
        <f>VLOOKUP(C36,'2018 Weekly Attendance'!$A$2:$X$33,MATCH(A36,'2018 Weekly Attendance'!$A$1:$X$1,0))</f>
        <v>66841</v>
      </c>
      <c r="H36" s="14">
        <f>G36/F36*100</f>
        <v>100.27904883354589</v>
      </c>
      <c r="I36" s="14">
        <f>VLOOKUP(C36,'2018 Weekly Attendance'!$A$2:$E$33,5)</f>
        <v>100.23460355562224</v>
      </c>
      <c r="J36" s="14">
        <f>H36-I36</f>
        <v>4.4445277923642834E-2</v>
      </c>
    </row>
    <row r="37" spans="1:10" x14ac:dyDescent="0.35">
      <c r="A37" s="15">
        <v>15</v>
      </c>
      <c r="B37" s="15">
        <v>2018</v>
      </c>
      <c r="C37" t="s">
        <v>40</v>
      </c>
      <c r="D37" t="s">
        <v>38</v>
      </c>
      <c r="F37" s="15">
        <f>VLOOKUP(C37,'2018 Weekly Attendance'!$A$2:$B$33,2)</f>
        <v>67000</v>
      </c>
      <c r="G37" s="15">
        <f>VLOOKUP(C37,'2018 Weekly Attendance'!$A$2:$X$33,MATCH(A37,'2018 Weekly Attendance'!$A$1:$X$1,0))</f>
        <v>66654</v>
      </c>
      <c r="H37" s="14">
        <f>G37/F37*100</f>
        <v>99.483582089552243</v>
      </c>
      <c r="I37" s="14">
        <f>VLOOKUP(C37,'2018 Weekly Attendance'!$A$2:$E$33,5)</f>
        <v>88.357835820895531</v>
      </c>
      <c r="J37" s="14">
        <f>H37-I37</f>
        <v>11.125746268656712</v>
      </c>
    </row>
    <row r="38" spans="1:10" x14ac:dyDescent="0.35">
      <c r="A38" s="15">
        <v>15</v>
      </c>
      <c r="B38" s="15">
        <v>2018</v>
      </c>
      <c r="C38" t="s">
        <v>42</v>
      </c>
      <c r="D38" t="s">
        <v>28</v>
      </c>
      <c r="F38" s="15">
        <f>VLOOKUP(C38,'2018 Weekly Attendance'!$A$2:$B$33,2)</f>
        <v>73000</v>
      </c>
      <c r="G38" s="15">
        <f>VLOOKUP(C38,'2018 Weekly Attendance'!$A$2:$X$33,MATCH(A38,'2018 Weekly Attendance'!$A$1:$X$1,0))</f>
        <v>72084</v>
      </c>
      <c r="H38" s="14">
        <f>G38/F38*100</f>
        <v>98.745205479452054</v>
      </c>
      <c r="I38" s="14">
        <f>VLOOKUP(C38,'2018 Weekly Attendance'!$A$2:$E$33,5)</f>
        <v>99.860273972602741</v>
      </c>
      <c r="J38" s="14">
        <f>H38-I38</f>
        <v>-1.1150684931506873</v>
      </c>
    </row>
    <row r="39" spans="1:10" x14ac:dyDescent="0.35">
      <c r="A39" s="15">
        <v>15</v>
      </c>
      <c r="B39" s="15">
        <v>2018</v>
      </c>
      <c r="C39" t="s">
        <v>25</v>
      </c>
      <c r="D39" t="s">
        <v>15</v>
      </c>
      <c r="F39" s="15">
        <f>VLOOKUP(C39,'2018 Weekly Attendance'!$A$2:$B$33,2)</f>
        <v>71008</v>
      </c>
      <c r="G39" s="15">
        <f>VLOOKUP(C39,'2018 Weekly Attendance'!$A$2:$X$33,MATCH(A39,'2018 Weekly Attendance'!$A$1:$X$1,0))</f>
        <v>70031</v>
      </c>
      <c r="H39" s="14">
        <f>G39/F39*100</f>
        <v>98.624098693104997</v>
      </c>
      <c r="I39" s="14">
        <f>VLOOKUP(C39,'2018 Weekly Attendance'!$A$2:$E$33,5)</f>
        <v>99.187943611987379</v>
      </c>
      <c r="J39" s="14">
        <f>H39-I39</f>
        <v>-0.56384491888238131</v>
      </c>
    </row>
    <row r="40" spans="1:10" x14ac:dyDescent="0.35">
      <c r="A40" s="15">
        <v>15</v>
      </c>
      <c r="B40" s="15">
        <v>2018</v>
      </c>
      <c r="C40" t="s">
        <v>21</v>
      </c>
      <c r="D40" t="s">
        <v>20</v>
      </c>
      <c r="F40" s="15">
        <f>VLOOKUP(C40,'2018 Weekly Attendance'!$A$2:$B$33,2)</f>
        <v>76416</v>
      </c>
      <c r="G40" s="15">
        <f>VLOOKUP(C40,'2018 Weekly Attendance'!$A$2:$X$33,MATCH(A40,'2018 Weekly Attendance'!$A$1:$X$1,0))</f>
        <v>75091</v>
      </c>
      <c r="H40" s="14">
        <f>G40/F40*100</f>
        <v>98.26606993299832</v>
      </c>
      <c r="I40" s="14">
        <f>VLOOKUP(C40,'2018 Weekly Attendance'!$A$2:$E$33,5)</f>
        <v>99.419624162479053</v>
      </c>
      <c r="J40" s="14">
        <f>H40-I40</f>
        <v>-1.1535542294807328</v>
      </c>
    </row>
    <row r="41" spans="1:10" x14ac:dyDescent="0.35">
      <c r="A41" s="15">
        <v>15</v>
      </c>
      <c r="B41" s="15">
        <v>2018</v>
      </c>
      <c r="C41" t="s">
        <v>16</v>
      </c>
      <c r="D41" t="s">
        <v>43</v>
      </c>
      <c r="F41" s="15">
        <f>VLOOKUP(C41,'2018 Weekly Attendance'!$A$2:$B$33,2)</f>
        <v>75523</v>
      </c>
      <c r="G41" s="15">
        <f>VLOOKUP(C41,'2018 Weekly Attendance'!$A$2:$X$33,MATCH(A41,'2018 Weekly Attendance'!$A$1:$X$1,0))</f>
        <v>74188</v>
      </c>
      <c r="H41" s="14">
        <f>G41/F41*100</f>
        <v>98.232326576009953</v>
      </c>
      <c r="I41" s="14">
        <f>VLOOKUP(C41,'2018 Weekly Attendance'!$A$2:$E$33,5)</f>
        <v>97.682494074652766</v>
      </c>
      <c r="J41" s="14">
        <f>H41-I41</f>
        <v>0.5498325013571872</v>
      </c>
    </row>
    <row r="42" spans="1:10" x14ac:dyDescent="0.35">
      <c r="A42" s="15">
        <v>15</v>
      </c>
      <c r="B42" s="15">
        <v>2018</v>
      </c>
      <c r="C42" t="s">
        <v>9</v>
      </c>
      <c r="D42" t="s">
        <v>34</v>
      </c>
      <c r="F42" s="15">
        <f>VLOOKUP(C42,'2018 Weekly Attendance'!$A$2:$B$33,2)</f>
        <v>69132</v>
      </c>
      <c r="G42" s="15">
        <f>VLOOKUP(C42,'2018 Weekly Attendance'!$A$2:$X$33,MATCH(A42,'2018 Weekly Attendance'!$A$1:$X$1,0))</f>
        <v>67577</v>
      </c>
      <c r="H42" s="14">
        <f>G42/F42*100</f>
        <v>97.750679858820817</v>
      </c>
      <c r="I42" s="14">
        <f>VLOOKUP(C42,'2018 Weekly Attendance'!$A$2:$E$33,5)</f>
        <v>96.444689662013033</v>
      </c>
      <c r="J42" s="14">
        <f>H42-I42</f>
        <v>1.3059901968077838</v>
      </c>
    </row>
    <row r="43" spans="1:10" x14ac:dyDescent="0.35">
      <c r="A43" s="15">
        <v>15</v>
      </c>
      <c r="B43" s="15">
        <v>2018</v>
      </c>
      <c r="C43" t="s">
        <v>29</v>
      </c>
      <c r="D43" t="s">
        <v>27</v>
      </c>
      <c r="F43" s="15">
        <f>VLOOKUP(C43,'2018 Weekly Attendance'!$A$2:$B$33,2)</f>
        <v>71750</v>
      </c>
      <c r="G43" s="15">
        <f>VLOOKUP(C43,'2018 Weekly Attendance'!$A$2:$X$33,MATCH(A43,'2018 Weekly Attendance'!$A$1:$X$1,0))</f>
        <v>68836</v>
      </c>
      <c r="H43" s="14">
        <f>G43/F43*100</f>
        <v>95.938675958188156</v>
      </c>
      <c r="I43" s="14">
        <f>VLOOKUP(C43,'2018 Weekly Attendance'!$A$2:$E$33,5)</f>
        <v>96.374564459930312</v>
      </c>
      <c r="J43" s="14">
        <f>H43-I43</f>
        <v>-0.43588850174215565</v>
      </c>
    </row>
    <row r="44" spans="1:10" x14ac:dyDescent="0.35">
      <c r="A44" s="15">
        <v>15</v>
      </c>
      <c r="B44" s="15">
        <v>2018</v>
      </c>
      <c r="C44" t="s">
        <v>39</v>
      </c>
      <c r="D44" t="s">
        <v>26</v>
      </c>
      <c r="F44" s="15">
        <f>VLOOKUP(C44,'2018 Weekly Attendance'!$A$2:$B$33,2)</f>
        <v>68400</v>
      </c>
      <c r="G44" s="15">
        <f>VLOOKUP(C44,'2018 Weekly Attendance'!$A$2:$X$33,MATCH(A44,'2018 Weekly Attendance'!$A$1:$X$1,0))</f>
        <v>65280</v>
      </c>
      <c r="H44" s="14">
        <f>G44/F44*100</f>
        <v>95.438596491228068</v>
      </c>
      <c r="I44" s="14">
        <f>VLOOKUP(C44,'2018 Weekly Attendance'!$A$2:$E$33,5)</f>
        <v>92.772478070175438</v>
      </c>
      <c r="J44" s="14">
        <f>H44-I44</f>
        <v>2.6661184210526301</v>
      </c>
    </row>
    <row r="45" spans="1:10" x14ac:dyDescent="0.35">
      <c r="A45" s="15">
        <v>15</v>
      </c>
      <c r="B45" s="15">
        <v>2018</v>
      </c>
      <c r="C45" t="s">
        <v>13</v>
      </c>
      <c r="D45" t="s">
        <v>24</v>
      </c>
      <c r="F45" s="15">
        <f>VLOOKUP(C45,'2018 Weekly Attendance'!$A$2:$B$33,2)</f>
        <v>78500</v>
      </c>
      <c r="G45" s="15">
        <f>VLOOKUP(C45,'2018 Weekly Attendance'!$A$2:$X$33,MATCH(A45,'2018 Weekly Attendance'!$A$1:$X$1,0))</f>
        <v>74210</v>
      </c>
      <c r="H45" s="14">
        <f>G45/F45*100</f>
        <v>94.535031847133752</v>
      </c>
      <c r="I45" s="14">
        <f>VLOOKUP(C45,'2018 Weekly Attendance'!$A$2:$E$33,5)</f>
        <v>92.267356687898101</v>
      </c>
      <c r="J45" s="14">
        <f>H45-I45</f>
        <v>2.267675159235651</v>
      </c>
    </row>
    <row r="46" spans="1:10" x14ac:dyDescent="0.35">
      <c r="A46" s="15">
        <v>15</v>
      </c>
      <c r="B46" s="15">
        <v>2018</v>
      </c>
      <c r="C46" t="s">
        <v>36</v>
      </c>
      <c r="D46" t="s">
        <v>10</v>
      </c>
      <c r="F46" s="15">
        <f>VLOOKUP(C46,'2018 Weekly Attendance'!$A$2:$B$33,2)</f>
        <v>82500</v>
      </c>
      <c r="G46" s="15">
        <f>VLOOKUP(C46,'2018 Weekly Attendance'!$A$2:$X$33,MATCH(A46,'2018 Weekly Attendance'!$A$1:$X$1,0))</f>
        <v>77982</v>
      </c>
      <c r="H46" s="14">
        <f>G46/F46*100</f>
        <v>94.523636363636371</v>
      </c>
      <c r="I46" s="14">
        <f>VLOOKUP(C46,'2018 Weekly Attendance'!$A$2:$E$33,5)</f>
        <v>94.523636363636371</v>
      </c>
      <c r="J46" s="14">
        <f>H46-I46</f>
        <v>0</v>
      </c>
    </row>
    <row r="47" spans="1:10" x14ac:dyDescent="0.35">
      <c r="A47" s="15">
        <v>15</v>
      </c>
      <c r="B47" s="15">
        <v>2018</v>
      </c>
      <c r="C47" t="s">
        <v>37</v>
      </c>
      <c r="D47" t="s">
        <v>31</v>
      </c>
      <c r="F47" s="15">
        <f>VLOOKUP(C47,'2018 Weekly Attendance'!$A$2:$B$33,2)</f>
        <v>82500</v>
      </c>
      <c r="G47" s="15">
        <f>VLOOKUP(C47,'2018 Weekly Attendance'!$A$2:$X$33,MATCH(A47,'2018 Weekly Attendance'!$A$1:$X$1,0))</f>
        <v>74538</v>
      </c>
      <c r="H47" s="14">
        <f>G47/F47*100</f>
        <v>90.349090909090918</v>
      </c>
      <c r="I47" s="14">
        <f>VLOOKUP(C47,'2018 Weekly Attendance'!$A$2:$E$33,5)</f>
        <v>93.26136363636364</v>
      </c>
      <c r="J47" s="14">
        <f>H47-I47</f>
        <v>-2.9122727272727218</v>
      </c>
    </row>
    <row r="48" spans="1:10" x14ac:dyDescent="0.35">
      <c r="A48" s="15">
        <v>15</v>
      </c>
      <c r="B48" s="15">
        <v>2018</v>
      </c>
      <c r="C48" t="s">
        <v>33</v>
      </c>
      <c r="D48" t="s">
        <v>32</v>
      </c>
      <c r="F48" s="15">
        <f>VLOOKUP(C48,'2018 Weekly Attendance'!$A$2:$B$33,2)</f>
        <v>71608</v>
      </c>
      <c r="G48" s="15">
        <f>VLOOKUP(C48,'2018 Weekly Attendance'!$A$2:$X$33,MATCH(A48,'2018 Weekly Attendance'!$A$1:$X$1,0))</f>
        <v>59110</v>
      </c>
      <c r="H48" s="14">
        <f>G48/F48*100</f>
        <v>82.546642833202995</v>
      </c>
      <c r="I48" s="14">
        <f>VLOOKUP(C48,'2018 Weekly Attendance'!$A$2:$E$33,5)</f>
        <v>90.718739526309918</v>
      </c>
      <c r="J48" s="14">
        <f>H48-I48</f>
        <v>-8.1720966931069228</v>
      </c>
    </row>
    <row r="49" spans="1:10" x14ac:dyDescent="0.35">
      <c r="A49" s="15">
        <v>15</v>
      </c>
      <c r="B49" s="15">
        <v>2018</v>
      </c>
      <c r="C49" t="s">
        <v>14</v>
      </c>
      <c r="D49" t="s">
        <v>18</v>
      </c>
      <c r="F49" s="15">
        <f>VLOOKUP(C49,'2018 Weekly Attendance'!$A$2:$B$33,2)</f>
        <v>65515</v>
      </c>
      <c r="G49" s="15">
        <f>VLOOKUP(C49,'2018 Weekly Attendance'!$A$2:$X$33,MATCH(A49,'2018 Weekly Attendance'!$A$1:$X$1,0))</f>
        <v>44568</v>
      </c>
      <c r="H49" s="14">
        <f>G49/F49*100</f>
        <v>68.027169350530414</v>
      </c>
      <c r="I49" s="14">
        <f>VLOOKUP(C49,'2018 Weekly Attendance'!$A$2:$E$33,5)</f>
        <v>77.468518659848897</v>
      </c>
      <c r="J49" s="14">
        <f>H49-I49</f>
        <v>-9.4413493093184826</v>
      </c>
    </row>
    <row r="50" spans="1:10" x14ac:dyDescent="0.35">
      <c r="A50" s="15">
        <v>14</v>
      </c>
      <c r="B50" s="15">
        <v>2018</v>
      </c>
      <c r="C50" t="s">
        <v>35</v>
      </c>
      <c r="D50" t="s">
        <v>26</v>
      </c>
      <c r="F50" s="15">
        <f>VLOOKUP(C50,'2018 Weekly Attendance'!$A$2:$B$33,2)</f>
        <v>65326</v>
      </c>
      <c r="G50" s="15">
        <f>VLOOKUP(C50,'2018 Weekly Attendance'!$A$2:$X$33,MATCH(A50,'2018 Weekly Attendance'!$A$1:$X$1,0))</f>
        <v>66087</v>
      </c>
      <c r="H50" s="14">
        <f>G50/F50*100</f>
        <v>101.16492667544317</v>
      </c>
      <c r="I50" s="14">
        <f>VLOOKUP(C50,'2018 Weekly Attendance'!$A$2:$E$33,5)</f>
        <v>100.35820347181827</v>
      </c>
      <c r="J50" s="14">
        <f>H50-I50</f>
        <v>0.80672320362489813</v>
      </c>
    </row>
    <row r="51" spans="1:10" x14ac:dyDescent="0.35">
      <c r="A51" s="15">
        <v>14</v>
      </c>
      <c r="B51" s="15">
        <v>2018</v>
      </c>
      <c r="C51" t="s">
        <v>38</v>
      </c>
      <c r="D51" t="s">
        <v>24</v>
      </c>
      <c r="F51" s="15">
        <f>VLOOKUP(C51,'2018 Weekly Attendance'!$A$2:$B$33,2)</f>
        <v>92500</v>
      </c>
      <c r="G51" s="15">
        <f>VLOOKUP(C51,'2018 Weekly Attendance'!$A$2:$X$33,MATCH(A51,'2018 Weekly Attendance'!$A$1:$X$1,0))</f>
        <v>93127</v>
      </c>
      <c r="H51" s="14">
        <f>G51/F51*100</f>
        <v>100.67783783783784</v>
      </c>
      <c r="I51" s="14">
        <f>VLOOKUP(C51,'2018 Weekly Attendance'!$A$2:$E$33,5)</f>
        <v>99.048378378378374</v>
      </c>
      <c r="J51" s="14">
        <f>H51-I51</f>
        <v>1.6294594594594685</v>
      </c>
    </row>
    <row r="52" spans="1:10" x14ac:dyDescent="0.35">
      <c r="A52" s="15">
        <v>14</v>
      </c>
      <c r="B52" s="15">
        <v>2018</v>
      </c>
      <c r="C52" t="s">
        <v>19</v>
      </c>
      <c r="D52" t="s">
        <v>13</v>
      </c>
      <c r="F52" s="15">
        <f>VLOOKUP(C52,'2018 Weekly Attendance'!$A$2:$B$33,2)</f>
        <v>61500</v>
      </c>
      <c r="G52" s="15">
        <f>VLOOKUP(C52,'2018 Weekly Attendance'!$A$2:$X$33,MATCH(A52,'2018 Weekly Attendance'!$A$1:$X$1,0))</f>
        <v>61695</v>
      </c>
      <c r="H52" s="14">
        <f>G52/F52*100</f>
        <v>100.3170731707317</v>
      </c>
      <c r="I52" s="14">
        <f>VLOOKUP(C52,'2018 Weekly Attendance'!$A$2:$E$33,5)</f>
        <v>99.745934959349597</v>
      </c>
      <c r="J52" s="14">
        <f>H52-I52</f>
        <v>0.57113821138210596</v>
      </c>
    </row>
    <row r="53" spans="1:10" x14ac:dyDescent="0.35">
      <c r="A53" s="15">
        <v>14</v>
      </c>
      <c r="B53" s="15">
        <v>2018</v>
      </c>
      <c r="C53" t="s">
        <v>27</v>
      </c>
      <c r="D53" t="s">
        <v>30</v>
      </c>
      <c r="F53" s="15">
        <f>VLOOKUP(C53,'2018 Weekly Attendance'!$A$2:$B$33,2)</f>
        <v>69000</v>
      </c>
      <c r="G53" s="15">
        <f>VLOOKUP(C53,'2018 Weekly Attendance'!$A$2:$X$33,MATCH(A53,'2018 Weekly Attendance'!$A$1:$X$1,0))</f>
        <v>69007</v>
      </c>
      <c r="H53" s="14">
        <f>G53/F53*100</f>
        <v>100.01014492753623</v>
      </c>
      <c r="I53" s="14">
        <f>VLOOKUP(C53,'2018 Weekly Attendance'!$A$2:$E$33,5)</f>
        <v>100.00163043478261</v>
      </c>
      <c r="J53" s="14">
        <f>H53-I53</f>
        <v>8.5144927536191517E-3</v>
      </c>
    </row>
    <row r="54" spans="1:10" x14ac:dyDescent="0.35">
      <c r="A54" s="15">
        <v>14</v>
      </c>
      <c r="B54" s="15">
        <v>2018</v>
      </c>
      <c r="C54" t="s">
        <v>10</v>
      </c>
      <c r="D54" t="s">
        <v>40</v>
      </c>
      <c r="F54" s="15">
        <f>VLOOKUP(C54,'2018 Weekly Attendance'!$A$2:$B$33,2)</f>
        <v>72220</v>
      </c>
      <c r="G54" s="15">
        <f>VLOOKUP(C54,'2018 Weekly Attendance'!$A$2:$X$33,MATCH(A54,'2018 Weekly Attendance'!$A$1:$X$1,0))</f>
        <v>71814</v>
      </c>
      <c r="H54" s="14">
        <f>G54/F54*100</f>
        <v>99.437828856272503</v>
      </c>
      <c r="I54" s="14">
        <f>VLOOKUP(C54,'2018 Weekly Attendance'!$A$2:$E$33,5)</f>
        <v>99.425193852118525</v>
      </c>
      <c r="J54" s="14">
        <f>H54-I54</f>
        <v>1.2635004153978002E-2</v>
      </c>
    </row>
    <row r="55" spans="1:10" x14ac:dyDescent="0.35">
      <c r="A55" s="15">
        <v>14</v>
      </c>
      <c r="B55" s="15">
        <v>2018</v>
      </c>
      <c r="C55" t="s">
        <v>28</v>
      </c>
      <c r="D55" t="s">
        <v>32</v>
      </c>
      <c r="F55" s="15">
        <f>VLOOKUP(C55,'2018 Weekly Attendance'!$A$2:$B$33,2)</f>
        <v>63400</v>
      </c>
      <c r="G55" s="15">
        <f>VLOOKUP(C55,'2018 Weekly Attendance'!$A$2:$X$33,MATCH(A55,'2018 Weekly Attendance'!$A$1:$X$1,0))</f>
        <v>62014</v>
      </c>
      <c r="H55" s="14">
        <f>G55/F55*100</f>
        <v>97.813880126182966</v>
      </c>
      <c r="I55" s="14">
        <f>VLOOKUP(C55,'2018 Weekly Attendance'!$A$2:$E$33,5)</f>
        <v>97.813682965299691</v>
      </c>
      <c r="J55" s="14">
        <f>H55-I55</f>
        <v>1.9716088327470516E-4</v>
      </c>
    </row>
    <row r="56" spans="1:10" x14ac:dyDescent="0.35">
      <c r="A56" s="15">
        <v>14</v>
      </c>
      <c r="B56" s="15">
        <v>2018</v>
      </c>
      <c r="C56" t="s">
        <v>21</v>
      </c>
      <c r="D56" t="s">
        <v>25</v>
      </c>
      <c r="F56" s="15">
        <f>VLOOKUP(C56,'2018 Weekly Attendance'!$A$2:$B$33,2)</f>
        <v>76416</v>
      </c>
      <c r="G56" s="15">
        <f>VLOOKUP(C56,'2018 Weekly Attendance'!$A$2:$X$33,MATCH(A56,'2018 Weekly Attendance'!$A$1:$X$1,0))</f>
        <v>74336</v>
      </c>
      <c r="H56" s="14">
        <f>G56/F56*100</f>
        <v>97.278056951423792</v>
      </c>
      <c r="I56" s="14">
        <f>VLOOKUP(C56,'2018 Weekly Attendance'!$A$2:$E$33,5)</f>
        <v>99.419624162479053</v>
      </c>
      <c r="J56" s="14">
        <f>H56-I56</f>
        <v>-2.1415672110552606</v>
      </c>
    </row>
    <row r="57" spans="1:10" x14ac:dyDescent="0.35">
      <c r="A57" s="15">
        <v>14</v>
      </c>
      <c r="B57" s="15">
        <v>2018</v>
      </c>
      <c r="C57" t="s">
        <v>29</v>
      </c>
      <c r="D57" t="s">
        <v>22</v>
      </c>
      <c r="F57" s="15">
        <f>VLOOKUP(C57,'2018 Weekly Attendance'!$A$2:$B$33,2)</f>
        <v>71750</v>
      </c>
      <c r="G57" s="15">
        <f>VLOOKUP(C57,'2018 Weekly Attendance'!$A$2:$X$33,MATCH(A57,'2018 Weekly Attendance'!$A$1:$X$1,0))</f>
        <v>69449</v>
      </c>
      <c r="H57" s="14">
        <f>G57/F57*100</f>
        <v>96.793031358885017</v>
      </c>
      <c r="I57" s="14">
        <f>VLOOKUP(C57,'2018 Weekly Attendance'!$A$2:$E$33,5)</f>
        <v>96.374564459930312</v>
      </c>
      <c r="J57" s="14">
        <f>H57-I57</f>
        <v>0.4184668989547049</v>
      </c>
    </row>
    <row r="58" spans="1:10" x14ac:dyDescent="0.35">
      <c r="A58" s="15">
        <v>14</v>
      </c>
      <c r="B58" s="15">
        <v>2018</v>
      </c>
      <c r="C58" t="s">
        <v>18</v>
      </c>
      <c r="D58" t="s">
        <v>39</v>
      </c>
      <c r="F58" s="15">
        <f>VLOOKUP(C58,'2018 Weekly Attendance'!$A$2:$B$33,2)</f>
        <v>56603</v>
      </c>
      <c r="G58" s="15">
        <f>VLOOKUP(C58,'2018 Weekly Attendance'!$A$2:$X$33,MATCH(A58,'2018 Weekly Attendance'!$A$1:$X$1,0))</f>
        <v>53960</v>
      </c>
      <c r="H58" s="14">
        <f>G58/F58*100</f>
        <v>95.3306361853612</v>
      </c>
      <c r="I58" s="14">
        <f>VLOOKUP(C58,'2018 Weekly Attendance'!$A$2:$E$33,5)</f>
        <v>95.510081494923284</v>
      </c>
      <c r="J58" s="14">
        <f>H58-I58</f>
        <v>-0.17944530956208382</v>
      </c>
    </row>
    <row r="59" spans="1:10" x14ac:dyDescent="0.35">
      <c r="A59" s="15">
        <v>14</v>
      </c>
      <c r="B59" s="15">
        <v>2018</v>
      </c>
      <c r="C59" t="s">
        <v>41</v>
      </c>
      <c r="D59" t="s">
        <v>42</v>
      </c>
      <c r="F59" s="15">
        <f>VLOOKUP(C59,'2018 Weekly Attendance'!$A$2:$B$33,2)</f>
        <v>81441</v>
      </c>
      <c r="G59" s="15">
        <f>VLOOKUP(C59,'2018 Weekly Attendance'!$A$2:$X$33,MATCH(A59,'2018 Weekly Attendance'!$A$1:$X$1,0))</f>
        <v>77329</v>
      </c>
      <c r="H59" s="14">
        <f>G59/F59*100</f>
        <v>94.95094608366793</v>
      </c>
      <c r="I59" s="14">
        <f>VLOOKUP(C59,'2018 Weekly Attendance'!$A$2:$E$33,5)</f>
        <v>95.571794305079749</v>
      </c>
      <c r="J59" s="14">
        <f>H59-I59</f>
        <v>-0.62084822141181917</v>
      </c>
    </row>
    <row r="60" spans="1:10" x14ac:dyDescent="0.35">
      <c r="A60" s="15">
        <v>14</v>
      </c>
      <c r="B60" s="15">
        <v>2018</v>
      </c>
      <c r="C60" t="s">
        <v>20</v>
      </c>
      <c r="D60" t="s">
        <v>14</v>
      </c>
      <c r="F60" s="15">
        <f>VLOOKUP(C60,'2018 Weekly Attendance'!$A$2:$B$33,2)</f>
        <v>27000</v>
      </c>
      <c r="G60" s="15">
        <f>VLOOKUP(C60,'2018 Weekly Attendance'!$A$2:$X$33,MATCH(A60,'2018 Weekly Attendance'!$A$1:$X$1,0))</f>
        <v>25358</v>
      </c>
      <c r="H60" s="14">
        <f>G60/F60*100</f>
        <v>93.918518518518525</v>
      </c>
      <c r="I60" s="14">
        <f>VLOOKUP(C60,'2018 Weekly Attendance'!$A$2:$E$33,5)</f>
        <v>94.097354497354502</v>
      </c>
      <c r="J60" s="14">
        <f>H60-I60</f>
        <v>-0.17883597883597702</v>
      </c>
    </row>
    <row r="61" spans="1:10" x14ac:dyDescent="0.35">
      <c r="A61" s="15">
        <v>14</v>
      </c>
      <c r="B61" s="15">
        <v>2018</v>
      </c>
      <c r="C61" t="s">
        <v>23</v>
      </c>
      <c r="D61" t="s">
        <v>16</v>
      </c>
      <c r="F61" s="15">
        <f>VLOOKUP(C61,'2018 Weekly Attendance'!$A$2:$B$33,2)</f>
        <v>67895</v>
      </c>
      <c r="G61" s="15">
        <f>VLOOKUP(C61,'2018 Weekly Attendance'!$A$2:$X$33,MATCH(A61,'2018 Weekly Attendance'!$A$1:$X$1,0))</f>
        <v>59392</v>
      </c>
      <c r="H61" s="14">
        <f>G61/F61*100</f>
        <v>87.476250092053903</v>
      </c>
      <c r="I61" s="14">
        <f>VLOOKUP(C61,'2018 Weekly Attendance'!$A$2:$E$33,5)</f>
        <v>96.863171072980336</v>
      </c>
      <c r="J61" s="14">
        <f>H61-I61</f>
        <v>-9.3869209809264333</v>
      </c>
    </row>
    <row r="62" spans="1:10" x14ac:dyDescent="0.35">
      <c r="A62" s="15">
        <v>14</v>
      </c>
      <c r="B62" s="15">
        <v>2018</v>
      </c>
      <c r="C62" t="s">
        <v>31</v>
      </c>
      <c r="D62" t="s">
        <v>9</v>
      </c>
      <c r="F62" s="15">
        <f>VLOOKUP(C62,'2018 Weekly Attendance'!$A$2:$B$33,2)</f>
        <v>69143</v>
      </c>
      <c r="G62" s="15">
        <f>VLOOKUP(C62,'2018 Weekly Attendance'!$A$2:$X$33,MATCH(A62,'2018 Weekly Attendance'!$A$1:$X$1,0))</f>
        <v>60344</v>
      </c>
      <c r="H62" s="14">
        <f>G62/F62*100</f>
        <v>87.274199846694529</v>
      </c>
      <c r="I62" s="14">
        <f>VLOOKUP(C62,'2018 Weekly Attendance'!$A$2:$E$33,5)</f>
        <v>93.314037574302532</v>
      </c>
      <c r="J62" s="14">
        <f>H62-I62</f>
        <v>-6.0398377276080026</v>
      </c>
    </row>
    <row r="63" spans="1:10" x14ac:dyDescent="0.35">
      <c r="A63" s="15">
        <v>14</v>
      </c>
      <c r="B63" s="15">
        <v>2018</v>
      </c>
      <c r="C63" t="s">
        <v>33</v>
      </c>
      <c r="D63" t="s">
        <v>36</v>
      </c>
      <c r="F63" s="15">
        <f>VLOOKUP(C63,'2018 Weekly Attendance'!$A$2:$B$33,2)</f>
        <v>71608</v>
      </c>
      <c r="G63" s="15">
        <f>VLOOKUP(C63,'2018 Weekly Attendance'!$A$2:$X$33,MATCH(A63,'2018 Weekly Attendance'!$A$1:$X$1,0))</f>
        <v>59119</v>
      </c>
      <c r="H63" s="14">
        <f>G63/F63*100</f>
        <v>82.559211261311589</v>
      </c>
      <c r="I63" s="14">
        <f>VLOOKUP(C63,'2018 Weekly Attendance'!$A$2:$E$33,5)</f>
        <v>90.718739526309918</v>
      </c>
      <c r="J63" s="14">
        <f>H63-I63</f>
        <v>-8.159528264998329</v>
      </c>
    </row>
    <row r="64" spans="1:10" x14ac:dyDescent="0.35">
      <c r="A64" s="15">
        <v>14</v>
      </c>
      <c r="B64" s="15">
        <v>2018</v>
      </c>
      <c r="C64" t="s">
        <v>15</v>
      </c>
      <c r="D64" t="s">
        <v>43</v>
      </c>
      <c r="F64" s="15">
        <f>VLOOKUP(C64,'2018 Weekly Attendance'!$A$2:$B$33,2)</f>
        <v>65890</v>
      </c>
      <c r="G64" s="15">
        <f>VLOOKUP(C64,'2018 Weekly Attendance'!$A$2:$X$33,MATCH(A64,'2018 Weekly Attendance'!$A$1:$X$1,0))</f>
        <v>53495</v>
      </c>
      <c r="H64" s="14">
        <f>G64/F64*100</f>
        <v>81.188344210047049</v>
      </c>
      <c r="I64" s="14">
        <f>VLOOKUP(C64,'2018 Weekly Attendance'!$A$2:$E$33,5)</f>
        <v>82.496395507664289</v>
      </c>
      <c r="J64" s="14">
        <f>H64-I64</f>
        <v>-1.30805129761724</v>
      </c>
    </row>
    <row r="65" spans="1:10" x14ac:dyDescent="0.35">
      <c r="A65" s="15">
        <v>14</v>
      </c>
      <c r="B65" s="15">
        <v>2018</v>
      </c>
      <c r="C65" t="s">
        <v>34</v>
      </c>
      <c r="D65" t="s">
        <v>37</v>
      </c>
      <c r="F65" s="15">
        <f>VLOOKUP(C65,'2018 Weekly Attendance'!$A$2:$B$33,2)</f>
        <v>82000</v>
      </c>
      <c r="G65" s="15">
        <f>VLOOKUP(C65,'2018 Weekly Attendance'!$A$2:$X$33,MATCH(A65,'2018 Weekly Attendance'!$A$1:$X$1,0))</f>
        <v>57437</v>
      </c>
      <c r="H65" s="14">
        <f>G65/F65*100</f>
        <v>70.045121951219514</v>
      </c>
      <c r="I65" s="14">
        <f>VLOOKUP(C65,'2018 Weekly Attendance'!$A$2:$E$33,5)</f>
        <v>74.424847560975607</v>
      </c>
      <c r="J65" s="14">
        <f>H65-I65</f>
        <v>-4.3797256097560933</v>
      </c>
    </row>
    <row r="66" spans="1:10" x14ac:dyDescent="0.35">
      <c r="A66" s="15">
        <v>13</v>
      </c>
      <c r="B66" s="15">
        <v>2018</v>
      </c>
      <c r="C66" t="s">
        <v>38</v>
      </c>
      <c r="D66" t="s">
        <v>43</v>
      </c>
      <c r="F66" s="15">
        <f>VLOOKUP(C66,'2018 Weekly Attendance'!$A$2:$B$33,2)</f>
        <v>92500</v>
      </c>
      <c r="G66" s="15">
        <f>VLOOKUP(C66,'2018 Weekly Attendance'!$A$2:$X$33,MATCH(A66,'2018 Weekly Attendance'!$A$1:$X$1,0))</f>
        <v>93004</v>
      </c>
      <c r="H66" s="14">
        <f>G66/F66*100</f>
        <v>100.54486486486486</v>
      </c>
      <c r="I66" s="14">
        <f>VLOOKUP(C66,'2018 Weekly Attendance'!$A$2:$E$33,5)</f>
        <v>99.048378378378374</v>
      </c>
      <c r="J66" s="14">
        <f>H66-I66</f>
        <v>1.4964864864864893</v>
      </c>
    </row>
    <row r="67" spans="1:10" x14ac:dyDescent="0.35">
      <c r="A67" s="15">
        <v>13</v>
      </c>
      <c r="B67" s="15">
        <v>2018</v>
      </c>
      <c r="C67" t="s">
        <v>24</v>
      </c>
      <c r="D67" t="s">
        <v>34</v>
      </c>
      <c r="F67" s="15">
        <f>VLOOKUP(C67,'2018 Weekly Attendance'!$A$2:$B$33,2)</f>
        <v>69596</v>
      </c>
      <c r="G67" s="15">
        <f>VLOOKUP(C67,'2018 Weekly Attendance'!$A$2:$X$33,MATCH(A67,'2018 Weekly Attendance'!$A$1:$X$1,0))</f>
        <v>69696</v>
      </c>
      <c r="H67" s="14">
        <f>G67/F67*100</f>
        <v>100.1436864187597</v>
      </c>
      <c r="I67" s="14">
        <f>VLOOKUP(C67,'2018 Weekly Attendance'!$A$2:$E$33,5)</f>
        <v>100.1436864187597</v>
      </c>
      <c r="J67" s="14">
        <f>H67-I67</f>
        <v>0</v>
      </c>
    </row>
    <row r="68" spans="1:10" x14ac:dyDescent="0.35">
      <c r="A68" s="15">
        <v>13</v>
      </c>
      <c r="B68" s="15">
        <v>2018</v>
      </c>
      <c r="C68" t="s">
        <v>27</v>
      </c>
      <c r="D68" t="s">
        <v>29</v>
      </c>
      <c r="F68" s="15">
        <f>VLOOKUP(C68,'2018 Weekly Attendance'!$A$2:$B$33,2)</f>
        <v>69000</v>
      </c>
      <c r="G68" s="15">
        <f>VLOOKUP(C68,'2018 Weekly Attendance'!$A$2:$X$33,MATCH(A68,'2018 Weekly Attendance'!$A$1:$X$1,0))</f>
        <v>69009</v>
      </c>
      <c r="H68" s="14">
        <f>G68/F68*100</f>
        <v>100.01304347826088</v>
      </c>
      <c r="I68" s="14">
        <f>VLOOKUP(C68,'2018 Weekly Attendance'!$A$2:$E$33,5)</f>
        <v>100.00163043478261</v>
      </c>
      <c r="J68" s="14">
        <f>H68-I68</f>
        <v>1.1413043478270879E-2</v>
      </c>
    </row>
    <row r="69" spans="1:10" x14ac:dyDescent="0.35">
      <c r="A69" s="15">
        <v>13</v>
      </c>
      <c r="B69" s="15">
        <v>2018</v>
      </c>
      <c r="C69" t="s">
        <v>35</v>
      </c>
      <c r="D69" t="s">
        <v>33</v>
      </c>
      <c r="F69" s="15">
        <f>VLOOKUP(C69,'2018 Weekly Attendance'!$A$2:$B$33,2)</f>
        <v>65326</v>
      </c>
      <c r="G69" s="15">
        <f>VLOOKUP(C69,'2018 Weekly Attendance'!$A$2:$X$33,MATCH(A69,'2018 Weekly Attendance'!$A$1:$X$1,0))</f>
        <v>65155</v>
      </c>
      <c r="H69" s="14">
        <f>G69/F69*100</f>
        <v>99.738235924440502</v>
      </c>
      <c r="I69" s="14">
        <f>VLOOKUP(C69,'2018 Weekly Attendance'!$A$2:$E$33,5)</f>
        <v>100.35820347181827</v>
      </c>
      <c r="J69" s="14">
        <f>H69-I69</f>
        <v>-0.61996754737776882</v>
      </c>
    </row>
    <row r="70" spans="1:10" x14ac:dyDescent="0.35">
      <c r="A70" s="15">
        <v>13</v>
      </c>
      <c r="B70" s="15">
        <v>2018</v>
      </c>
      <c r="C70" t="s">
        <v>10</v>
      </c>
      <c r="D70" t="s">
        <v>23</v>
      </c>
      <c r="F70" s="15">
        <f>VLOOKUP(C70,'2018 Weekly Attendance'!$A$2:$B$33,2)</f>
        <v>72220</v>
      </c>
      <c r="G70" s="15">
        <f>VLOOKUP(C70,'2018 Weekly Attendance'!$A$2:$X$33,MATCH(A70,'2018 Weekly Attendance'!$A$1:$X$1,0))</f>
        <v>71741</v>
      </c>
      <c r="H70" s="14">
        <f>G70/F70*100</f>
        <v>99.336748823040708</v>
      </c>
      <c r="I70" s="14">
        <f>VLOOKUP(C70,'2018 Weekly Attendance'!$A$2:$E$33,5)</f>
        <v>99.425193852118525</v>
      </c>
      <c r="J70" s="14">
        <f>H70-I70</f>
        <v>-8.8445029077817594E-2</v>
      </c>
    </row>
    <row r="71" spans="1:10" x14ac:dyDescent="0.35">
      <c r="A71" s="15">
        <v>13</v>
      </c>
      <c r="B71" s="15">
        <v>2018</v>
      </c>
      <c r="C71" t="s">
        <v>42</v>
      </c>
      <c r="D71" t="s">
        <v>25</v>
      </c>
      <c r="F71" s="15">
        <f>VLOOKUP(C71,'2018 Weekly Attendance'!$A$2:$B$33,2)</f>
        <v>73000</v>
      </c>
      <c r="G71" s="15">
        <f>VLOOKUP(C71,'2018 Weekly Attendance'!$A$2:$X$33,MATCH(A71,'2018 Weekly Attendance'!$A$1:$X$1,0))</f>
        <v>72262</v>
      </c>
      <c r="H71" s="14">
        <f>G71/F71*100</f>
        <v>98.9890410958904</v>
      </c>
      <c r="I71" s="14">
        <f>VLOOKUP(C71,'2018 Weekly Attendance'!$A$2:$E$33,5)</f>
        <v>99.860273972602741</v>
      </c>
      <c r="J71" s="14">
        <f>H71-I71</f>
        <v>-0.87123287671234095</v>
      </c>
    </row>
    <row r="72" spans="1:10" x14ac:dyDescent="0.35">
      <c r="A72" s="15">
        <v>13</v>
      </c>
      <c r="B72" s="15">
        <v>2018</v>
      </c>
      <c r="C72" t="s">
        <v>26</v>
      </c>
      <c r="D72" t="s">
        <v>30</v>
      </c>
      <c r="F72" s="15">
        <f>VLOOKUP(C72,'2018 Weekly Attendance'!$A$2:$B$33,2)</f>
        <v>66829</v>
      </c>
      <c r="G72" s="15">
        <f>VLOOKUP(C72,'2018 Weekly Attendance'!$A$2:$X$33,MATCH(A72,'2018 Weekly Attendance'!$A$1:$X$1,0))</f>
        <v>65878</v>
      </c>
      <c r="H72" s="14">
        <f>G72/F72*100</f>
        <v>98.576965090005828</v>
      </c>
      <c r="I72" s="14">
        <f>VLOOKUP(C72,'2018 Weekly Attendance'!$A$2:$E$33,5)</f>
        <v>98.576965090005828</v>
      </c>
      <c r="J72" s="14">
        <f>H72-I72</f>
        <v>0</v>
      </c>
    </row>
    <row r="73" spans="1:10" x14ac:dyDescent="0.35">
      <c r="A73" s="15">
        <v>13</v>
      </c>
      <c r="B73" s="15">
        <v>2018</v>
      </c>
      <c r="C73" t="s">
        <v>9</v>
      </c>
      <c r="D73" t="s">
        <v>40</v>
      </c>
      <c r="F73" s="15">
        <f>VLOOKUP(C73,'2018 Weekly Attendance'!$A$2:$B$33,2)</f>
        <v>69132</v>
      </c>
      <c r="G73" s="15">
        <f>VLOOKUP(C73,'2018 Weekly Attendance'!$A$2:$X$33,MATCH(A73,'2018 Weekly Attendance'!$A$1:$X$1,0))</f>
        <v>67030</v>
      </c>
      <c r="H73" s="14">
        <f>G73/F73*100</f>
        <v>96.959439912052304</v>
      </c>
      <c r="I73" s="14">
        <f>VLOOKUP(C73,'2018 Weekly Attendance'!$A$2:$E$33,5)</f>
        <v>96.444689662013033</v>
      </c>
      <c r="J73" s="14">
        <f>H73-I73</f>
        <v>0.51475025003927044</v>
      </c>
    </row>
    <row r="74" spans="1:10" x14ac:dyDescent="0.35">
      <c r="A74" s="15">
        <v>13</v>
      </c>
      <c r="B74" s="15">
        <v>2018</v>
      </c>
      <c r="C74" t="s">
        <v>18</v>
      </c>
      <c r="D74" t="s">
        <v>21</v>
      </c>
      <c r="F74" s="15">
        <f>VLOOKUP(C74,'2018 Weekly Attendance'!$A$2:$B$33,2)</f>
        <v>56603</v>
      </c>
      <c r="G74" s="15">
        <f>VLOOKUP(C74,'2018 Weekly Attendance'!$A$2:$X$33,MATCH(A74,'2018 Weekly Attendance'!$A$1:$X$1,0))</f>
        <v>54255</v>
      </c>
      <c r="H74" s="14">
        <f>G74/F74*100</f>
        <v>95.851809974736327</v>
      </c>
      <c r="I74" s="14">
        <f>VLOOKUP(C74,'2018 Weekly Attendance'!$A$2:$E$33,5)</f>
        <v>95.510081494923284</v>
      </c>
      <c r="J74" s="14">
        <f>H74-I74</f>
        <v>0.34172847981304244</v>
      </c>
    </row>
    <row r="75" spans="1:10" x14ac:dyDescent="0.35">
      <c r="A75" s="15">
        <v>13</v>
      </c>
      <c r="B75" s="15">
        <v>2018</v>
      </c>
      <c r="C75" t="s">
        <v>41</v>
      </c>
      <c r="D75" t="s">
        <v>28</v>
      </c>
      <c r="F75" s="15">
        <f>VLOOKUP(C75,'2018 Weekly Attendance'!$A$2:$B$33,2)</f>
        <v>81441</v>
      </c>
      <c r="G75" s="15">
        <f>VLOOKUP(C75,'2018 Weekly Attendance'!$A$2:$X$33,MATCH(A75,'2018 Weekly Attendance'!$A$1:$X$1,0))</f>
        <v>77234</v>
      </c>
      <c r="H75" s="14">
        <f>G75/F75*100</f>
        <v>94.834297221301313</v>
      </c>
      <c r="I75" s="14">
        <f>VLOOKUP(C75,'2018 Weekly Attendance'!$A$2:$E$33,5)</f>
        <v>95.571794305079749</v>
      </c>
      <c r="J75" s="14">
        <f>H75-I75</f>
        <v>-0.73749708377843604</v>
      </c>
    </row>
    <row r="76" spans="1:10" x14ac:dyDescent="0.35">
      <c r="A76" s="15">
        <v>13</v>
      </c>
      <c r="B76" s="15">
        <v>2018</v>
      </c>
      <c r="C76" t="s">
        <v>32</v>
      </c>
      <c r="D76" t="s">
        <v>13</v>
      </c>
      <c r="F76" s="15">
        <f>VLOOKUP(C76,'2018 Weekly Attendance'!$A$2:$B$33,2)</f>
        <v>65000</v>
      </c>
      <c r="G76" s="15">
        <f>VLOOKUP(C76,'2018 Weekly Attendance'!$A$2:$X$33,MATCH(A76,'2018 Weekly Attendance'!$A$1:$X$1,0))</f>
        <v>60974</v>
      </c>
      <c r="H76" s="14">
        <f>G76/F76*100</f>
        <v>93.806153846153848</v>
      </c>
      <c r="I76" s="14">
        <f>VLOOKUP(C76,'2018 Weekly Attendance'!$A$2:$E$33,5)</f>
        <v>96.550192307692299</v>
      </c>
      <c r="J76" s="14">
        <f>H76-I76</f>
        <v>-2.7440384615384517</v>
      </c>
    </row>
    <row r="77" spans="1:10" x14ac:dyDescent="0.35">
      <c r="A77" s="15">
        <v>13</v>
      </c>
      <c r="B77" s="15">
        <v>2018</v>
      </c>
      <c r="C77" t="s">
        <v>37</v>
      </c>
      <c r="D77" t="s">
        <v>19</v>
      </c>
      <c r="F77" s="15">
        <f>VLOOKUP(C77,'2018 Weekly Attendance'!$A$2:$B$33,2)</f>
        <v>82500</v>
      </c>
      <c r="G77" s="15">
        <f>VLOOKUP(C77,'2018 Weekly Attendance'!$A$2:$X$33,MATCH(A77,'2018 Weekly Attendance'!$A$1:$X$1,0))</f>
        <v>76465</v>
      </c>
      <c r="H77" s="14">
        <f>G77/F77*100</f>
        <v>92.684848484848487</v>
      </c>
      <c r="I77" s="14">
        <f>VLOOKUP(C77,'2018 Weekly Attendance'!$A$2:$E$33,5)</f>
        <v>93.26136363636364</v>
      </c>
      <c r="J77" s="14">
        <f>H77-I77</f>
        <v>-0.57651515151515298</v>
      </c>
    </row>
    <row r="78" spans="1:10" x14ac:dyDescent="0.35">
      <c r="A78" s="15">
        <v>13</v>
      </c>
      <c r="B78" s="15">
        <v>2018</v>
      </c>
      <c r="C78" t="s">
        <v>39</v>
      </c>
      <c r="D78" t="s">
        <v>20</v>
      </c>
      <c r="F78" s="15">
        <f>VLOOKUP(C78,'2018 Weekly Attendance'!$A$2:$B$33,2)</f>
        <v>68400</v>
      </c>
      <c r="G78" s="15">
        <f>VLOOKUP(C78,'2018 Weekly Attendance'!$A$2:$X$33,MATCH(A78,'2018 Weekly Attendance'!$A$1:$X$1,0))</f>
        <v>61069</v>
      </c>
      <c r="H78" s="14">
        <f>G78/F78*100</f>
        <v>89.282163742690059</v>
      </c>
      <c r="I78" s="14">
        <f>VLOOKUP(C78,'2018 Weekly Attendance'!$A$2:$E$33,5)</f>
        <v>92.772478070175438</v>
      </c>
      <c r="J78" s="14">
        <f>H78-I78</f>
        <v>-3.490314327485379</v>
      </c>
    </row>
    <row r="79" spans="1:10" x14ac:dyDescent="0.35">
      <c r="A79" s="15">
        <v>13</v>
      </c>
      <c r="B79" s="15">
        <v>2018</v>
      </c>
      <c r="C79" t="s">
        <v>31</v>
      </c>
      <c r="D79" t="s">
        <v>36</v>
      </c>
      <c r="F79" s="15">
        <f>VLOOKUP(C79,'2018 Weekly Attendance'!$A$2:$B$33,2)</f>
        <v>69143</v>
      </c>
      <c r="G79" s="15">
        <f>VLOOKUP(C79,'2018 Weekly Attendance'!$A$2:$X$33,MATCH(A79,'2018 Weekly Attendance'!$A$1:$X$1,0))</f>
        <v>60904</v>
      </c>
      <c r="H79" s="14">
        <f>G79/F79*100</f>
        <v>88.084115528686922</v>
      </c>
      <c r="I79" s="14">
        <f>VLOOKUP(C79,'2018 Weekly Attendance'!$A$2:$E$33,5)</f>
        <v>93.314037574302532</v>
      </c>
      <c r="J79" s="14">
        <f>H79-I79</f>
        <v>-5.2299220456156092</v>
      </c>
    </row>
    <row r="80" spans="1:10" x14ac:dyDescent="0.35">
      <c r="A80" s="15">
        <v>13</v>
      </c>
      <c r="B80" s="15">
        <v>2018</v>
      </c>
      <c r="C80" t="s">
        <v>15</v>
      </c>
      <c r="D80" t="s">
        <v>16</v>
      </c>
      <c r="F80" s="15">
        <f>VLOOKUP(C80,'2018 Weekly Attendance'!$A$2:$B$33,2)</f>
        <v>65890</v>
      </c>
      <c r="G80" s="15">
        <f>VLOOKUP(C80,'2018 Weekly Attendance'!$A$2:$X$33,MATCH(A80,'2018 Weekly Attendance'!$A$1:$X$1,0))</f>
        <v>52568</v>
      </c>
      <c r="H80" s="14">
        <f>G80/F80*100</f>
        <v>79.781453938382157</v>
      </c>
      <c r="I80" s="14">
        <f>VLOOKUP(C80,'2018 Weekly Attendance'!$A$2:$E$33,5)</f>
        <v>82.496395507664289</v>
      </c>
      <c r="J80" s="14">
        <f>H80-I80</f>
        <v>-2.7149415692821321</v>
      </c>
    </row>
    <row r="81" spans="1:10" x14ac:dyDescent="0.35">
      <c r="A81" s="15">
        <v>13</v>
      </c>
      <c r="B81" s="15">
        <v>2018</v>
      </c>
      <c r="C81" t="s">
        <v>14</v>
      </c>
      <c r="D81" t="s">
        <v>22</v>
      </c>
      <c r="F81" s="15">
        <f>VLOOKUP(C81,'2018 Weekly Attendance'!$A$2:$B$33,2)</f>
        <v>65515</v>
      </c>
      <c r="G81" s="15">
        <f>VLOOKUP(C81,'2018 Weekly Attendance'!$A$2:$X$33,MATCH(A81,'2018 Weekly Attendance'!$A$1:$X$1,0))</f>
        <v>44392</v>
      </c>
      <c r="H81" s="14">
        <f>G81/F81*100</f>
        <v>67.758528581240938</v>
      </c>
      <c r="I81" s="14">
        <f>VLOOKUP(C81,'2018 Weekly Attendance'!$A$2:$E$33,5)</f>
        <v>77.468518659848897</v>
      </c>
      <c r="J81" s="14">
        <f>H81-I81</f>
        <v>-9.7099900786079587</v>
      </c>
    </row>
    <row r="82" spans="1:10" x14ac:dyDescent="0.35">
      <c r="A82" s="15">
        <v>12</v>
      </c>
      <c r="B82" s="15">
        <v>2018</v>
      </c>
      <c r="C82" t="s">
        <v>32</v>
      </c>
      <c r="D82" t="s">
        <v>19</v>
      </c>
      <c r="F82" s="15">
        <f>VLOOKUP(C82,'2018 Weekly Attendance'!$A$2:$B$33,2)</f>
        <v>65000</v>
      </c>
      <c r="G82" s="15">
        <f>VLOOKUP(C82,'2018 Weekly Attendance'!$A$2:$X$33,MATCH(A82,'2018 Weekly Attendance'!$A$1:$X$1,0))</f>
        <v>65684</v>
      </c>
      <c r="H82" s="14">
        <f>G82/F82*100</f>
        <v>101.05230769230769</v>
      </c>
      <c r="I82" s="14">
        <f>VLOOKUP(C82,'2018 Weekly Attendance'!$A$2:$E$33,5)</f>
        <v>96.550192307692299</v>
      </c>
      <c r="J82" s="14">
        <f>H82-I82</f>
        <v>4.5021153846153936</v>
      </c>
    </row>
    <row r="83" spans="1:10" x14ac:dyDescent="0.35">
      <c r="A83" s="15">
        <v>12</v>
      </c>
      <c r="B83" s="15">
        <v>2018</v>
      </c>
      <c r="C83" t="s">
        <v>22</v>
      </c>
      <c r="D83" t="s">
        <v>39</v>
      </c>
      <c r="F83" s="15">
        <f>VLOOKUP(C83,'2018 Weekly Attendance'!$A$2:$B$33,2)</f>
        <v>76125</v>
      </c>
      <c r="G83" s="15">
        <f>VLOOKUP(C83,'2018 Weekly Attendance'!$A$2:$X$33,MATCH(A83,'2018 Weekly Attendance'!$A$1:$X$1,0))</f>
        <v>76536</v>
      </c>
      <c r="H83" s="14">
        <f>G83/F83*100</f>
        <v>100.53990147783252</v>
      </c>
      <c r="I83" s="14">
        <f>VLOOKUP(C83,'2018 Weekly Attendance'!$A$2:$E$33,5)</f>
        <v>100.42216748768473</v>
      </c>
      <c r="J83" s="14">
        <f>H83-I83</f>
        <v>0.11773399014778363</v>
      </c>
    </row>
    <row r="84" spans="1:10" x14ac:dyDescent="0.35">
      <c r="A84" s="15">
        <v>12</v>
      </c>
      <c r="B84" s="15">
        <v>2018</v>
      </c>
      <c r="C84" t="s">
        <v>30</v>
      </c>
      <c r="D84" t="s">
        <v>41</v>
      </c>
      <c r="F84" s="15">
        <f>VLOOKUP(C84,'2018 Weekly Attendance'!$A$2:$B$33,2)</f>
        <v>66655</v>
      </c>
      <c r="G84" s="15">
        <f>VLOOKUP(C84,'2018 Weekly Attendance'!$A$2:$X$33,MATCH(A84,'2018 Weekly Attendance'!$A$1:$X$1,0))</f>
        <v>66872</v>
      </c>
      <c r="H84" s="14">
        <f>G84/F84*100</f>
        <v>100.32555697247018</v>
      </c>
      <c r="I84" s="14">
        <f>VLOOKUP(C84,'2018 Weekly Attendance'!$A$2:$E$33,5)</f>
        <v>100.23460355562224</v>
      </c>
      <c r="J84" s="14">
        <f>H84-I84</f>
        <v>9.0953416847938229E-2</v>
      </c>
    </row>
    <row r="85" spans="1:10" x14ac:dyDescent="0.35">
      <c r="A85" s="15">
        <v>12</v>
      </c>
      <c r="B85" s="15">
        <v>2018</v>
      </c>
      <c r="C85" t="s">
        <v>24</v>
      </c>
      <c r="D85" t="s">
        <v>37</v>
      </c>
      <c r="F85" s="15">
        <f>VLOOKUP(C85,'2018 Weekly Attendance'!$A$2:$B$33,2)</f>
        <v>69596</v>
      </c>
      <c r="G85" s="15">
        <f>VLOOKUP(C85,'2018 Weekly Attendance'!$A$2:$X$33,MATCH(A85,'2018 Weekly Attendance'!$A$1:$X$1,0))</f>
        <v>69696</v>
      </c>
      <c r="H85" s="14">
        <f>G85/F85*100</f>
        <v>100.1436864187597</v>
      </c>
      <c r="I85" s="14">
        <f>VLOOKUP(C85,'2018 Weekly Attendance'!$A$2:$E$33,5)</f>
        <v>100.1436864187597</v>
      </c>
      <c r="J85" s="14">
        <f>H85-I85</f>
        <v>0</v>
      </c>
    </row>
    <row r="86" spans="1:10" x14ac:dyDescent="0.35">
      <c r="A86" s="15">
        <v>12</v>
      </c>
      <c r="B86" s="15">
        <v>2018</v>
      </c>
      <c r="C86" t="s">
        <v>43</v>
      </c>
      <c r="D86" t="s">
        <v>42</v>
      </c>
      <c r="F86" s="15">
        <f>VLOOKUP(C86,'2018 Weekly Attendance'!$A$2:$B$33,2)</f>
        <v>73208</v>
      </c>
      <c r="G86" s="15">
        <f>VLOOKUP(C86,'2018 Weekly Attendance'!$A$2:$X$33,MATCH(A86,'2018 Weekly Attendance'!$A$1:$X$1,0))</f>
        <v>73017</v>
      </c>
      <c r="H86" s="14">
        <f>G86/F86*100</f>
        <v>99.73909955196153</v>
      </c>
      <c r="I86" s="14">
        <f>VLOOKUP(C86,'2018 Weekly Attendance'!$A$2:$E$33,5)</f>
        <v>99.786054802753796</v>
      </c>
      <c r="J86" s="14">
        <f>H86-I86</f>
        <v>-4.6955250792265701E-2</v>
      </c>
    </row>
    <row r="87" spans="1:10" x14ac:dyDescent="0.35">
      <c r="A87" s="15">
        <v>12</v>
      </c>
      <c r="B87" s="15">
        <v>2018</v>
      </c>
      <c r="C87" t="s">
        <v>38</v>
      </c>
      <c r="D87" t="s">
        <v>34</v>
      </c>
      <c r="F87" s="15">
        <f>VLOOKUP(C87,'2018 Weekly Attendance'!$A$2:$B$33,2)</f>
        <v>92500</v>
      </c>
      <c r="G87" s="15">
        <f>VLOOKUP(C87,'2018 Weekly Attendance'!$A$2:$X$33,MATCH(A87,'2018 Weekly Attendance'!$A$1:$X$1,0))</f>
        <v>92076</v>
      </c>
      <c r="H87" s="14">
        <f>G87/F87*100</f>
        <v>99.54162162162163</v>
      </c>
      <c r="I87" s="14">
        <f>VLOOKUP(C87,'2018 Weekly Attendance'!$A$2:$E$33,5)</f>
        <v>99.048378378378374</v>
      </c>
      <c r="J87" s="14">
        <f>H87-I87</f>
        <v>0.4932432432432563</v>
      </c>
    </row>
    <row r="88" spans="1:10" x14ac:dyDescent="0.35">
      <c r="A88" s="15">
        <v>12</v>
      </c>
      <c r="B88" s="15">
        <v>2018</v>
      </c>
      <c r="C88" t="s">
        <v>10</v>
      </c>
      <c r="D88" t="s">
        <v>31</v>
      </c>
      <c r="F88" s="15">
        <f>VLOOKUP(C88,'2018 Weekly Attendance'!$A$2:$B$33,2)</f>
        <v>72220</v>
      </c>
      <c r="G88" s="15">
        <f>VLOOKUP(C88,'2018 Weekly Attendance'!$A$2:$X$33,MATCH(A88,'2018 Weekly Attendance'!$A$1:$X$1,0))</f>
        <v>71826</v>
      </c>
      <c r="H88" s="14">
        <f>G88/F88*100</f>
        <v>99.454444752146216</v>
      </c>
      <c r="I88" s="14">
        <f>VLOOKUP(C88,'2018 Weekly Attendance'!$A$2:$E$33,5)</f>
        <v>99.425193852118525</v>
      </c>
      <c r="J88" s="14">
        <f>H88-I88</f>
        <v>2.9250900027690818E-2</v>
      </c>
    </row>
    <row r="89" spans="1:10" x14ac:dyDescent="0.35">
      <c r="A89" s="15">
        <v>12</v>
      </c>
      <c r="B89" s="15">
        <v>2018</v>
      </c>
      <c r="C89" t="s">
        <v>25</v>
      </c>
      <c r="D89" t="s">
        <v>18</v>
      </c>
      <c r="F89" s="15">
        <f>VLOOKUP(C89,'2018 Weekly Attendance'!$A$2:$B$33,2)</f>
        <v>71008</v>
      </c>
      <c r="G89" s="15">
        <f>VLOOKUP(C89,'2018 Weekly Attendance'!$A$2:$X$33,MATCH(A89,'2018 Weekly Attendance'!$A$1:$X$1,0))</f>
        <v>70035</v>
      </c>
      <c r="H89" s="14">
        <f>G89/F89*100</f>
        <v>98.629731861198735</v>
      </c>
      <c r="I89" s="14">
        <f>VLOOKUP(C89,'2018 Weekly Attendance'!$A$2:$E$33,5)</f>
        <v>99.187943611987379</v>
      </c>
      <c r="J89" s="14">
        <f>H89-I89</f>
        <v>-0.55821175078864371</v>
      </c>
    </row>
    <row r="90" spans="1:10" x14ac:dyDescent="0.35">
      <c r="A90" s="15">
        <v>12</v>
      </c>
      <c r="B90" s="15">
        <v>2018</v>
      </c>
      <c r="C90" t="s">
        <v>16</v>
      </c>
      <c r="D90" t="s">
        <v>27</v>
      </c>
      <c r="F90" s="15">
        <f>VLOOKUP(C90,'2018 Weekly Attendance'!$A$2:$B$33,2)</f>
        <v>75523</v>
      </c>
      <c r="G90" s="15">
        <f>VLOOKUP(C90,'2018 Weekly Attendance'!$A$2:$X$33,MATCH(A90,'2018 Weekly Attendance'!$A$1:$X$1,0))</f>
        <v>74002</v>
      </c>
      <c r="H90" s="14">
        <f>G90/F90*100</f>
        <v>97.986043986600109</v>
      </c>
      <c r="I90" s="14">
        <f>VLOOKUP(C90,'2018 Weekly Attendance'!$A$2:$E$33,5)</f>
        <v>97.682494074652766</v>
      </c>
      <c r="J90" s="14">
        <f>H90-I90</f>
        <v>0.30354991194734282</v>
      </c>
    </row>
    <row r="91" spans="1:10" x14ac:dyDescent="0.35">
      <c r="A91" s="15">
        <v>12</v>
      </c>
      <c r="B91" s="15">
        <v>2018</v>
      </c>
      <c r="C91" t="s">
        <v>36</v>
      </c>
      <c r="D91" t="s">
        <v>26</v>
      </c>
      <c r="F91" s="15">
        <f>VLOOKUP(C91,'2018 Weekly Attendance'!$A$2:$B$33,2)</f>
        <v>82500</v>
      </c>
      <c r="G91" s="15">
        <f>VLOOKUP(C91,'2018 Weekly Attendance'!$A$2:$X$33,MATCH(A91,'2018 Weekly Attendance'!$A$1:$X$1,0))</f>
        <v>77982</v>
      </c>
      <c r="H91" s="14">
        <f>G91/F91*100</f>
        <v>94.523636363636371</v>
      </c>
      <c r="I91" s="14">
        <f>VLOOKUP(C91,'2018 Weekly Attendance'!$A$2:$E$33,5)</f>
        <v>94.523636363636371</v>
      </c>
      <c r="J91" s="14">
        <f>H91-I91</f>
        <v>0</v>
      </c>
    </row>
    <row r="92" spans="1:10" x14ac:dyDescent="0.35">
      <c r="A92" s="15">
        <v>12</v>
      </c>
      <c r="B92" s="15">
        <v>2018</v>
      </c>
      <c r="C92" t="s">
        <v>20</v>
      </c>
      <c r="D92" t="s">
        <v>28</v>
      </c>
      <c r="F92" s="15">
        <f>VLOOKUP(C92,'2018 Weekly Attendance'!$A$2:$B$33,2)</f>
        <v>27000</v>
      </c>
      <c r="G92" s="15">
        <f>VLOOKUP(C92,'2018 Weekly Attendance'!$A$2:$X$33,MATCH(A92,'2018 Weekly Attendance'!$A$1:$X$1,0))</f>
        <v>25343</v>
      </c>
      <c r="H92" s="14">
        <f>G92/F92*100</f>
        <v>93.862962962962953</v>
      </c>
      <c r="I92" s="14">
        <f>VLOOKUP(C92,'2018 Weekly Attendance'!$A$2:$E$33,5)</f>
        <v>94.097354497354502</v>
      </c>
      <c r="J92" s="14">
        <f>H92-I92</f>
        <v>-0.23439153439154836</v>
      </c>
    </row>
    <row r="93" spans="1:10" x14ac:dyDescent="0.35">
      <c r="A93" s="15">
        <v>12</v>
      </c>
      <c r="B93" s="15">
        <v>2018</v>
      </c>
      <c r="C93" t="s">
        <v>14</v>
      </c>
      <c r="D93" t="s">
        <v>23</v>
      </c>
      <c r="F93" s="15">
        <f>VLOOKUP(C93,'2018 Weekly Attendance'!$A$2:$B$33,2)</f>
        <v>65515</v>
      </c>
      <c r="G93" s="15">
        <f>VLOOKUP(C93,'2018 Weekly Attendance'!$A$2:$X$33,MATCH(A93,'2018 Weekly Attendance'!$A$1:$X$1,0))</f>
        <v>56122</v>
      </c>
      <c r="H93" s="14">
        <f>G93/F93*100</f>
        <v>85.662825307181549</v>
      </c>
      <c r="I93" s="14">
        <f>VLOOKUP(C93,'2018 Weekly Attendance'!$A$2:$E$33,5)</f>
        <v>77.468518659848897</v>
      </c>
      <c r="J93" s="14">
        <f>H93-I93</f>
        <v>8.1943066473326525</v>
      </c>
    </row>
    <row r="94" spans="1:10" x14ac:dyDescent="0.35">
      <c r="A94" s="15">
        <v>12</v>
      </c>
      <c r="B94" s="15">
        <v>2018</v>
      </c>
      <c r="C94" t="s">
        <v>40</v>
      </c>
      <c r="D94" t="s">
        <v>35</v>
      </c>
      <c r="F94" s="15">
        <f>VLOOKUP(C94,'2018 Weekly Attendance'!$A$2:$B$33,2)</f>
        <v>67000</v>
      </c>
      <c r="G94" s="15">
        <f>VLOOKUP(C94,'2018 Weekly Attendance'!$A$2:$X$33,MATCH(A94,'2018 Weekly Attendance'!$A$1:$X$1,0))</f>
        <v>57069</v>
      </c>
      <c r="H94" s="14">
        <f>G94/F94*100</f>
        <v>85.177611940298505</v>
      </c>
      <c r="I94" s="14">
        <f>VLOOKUP(C94,'2018 Weekly Attendance'!$A$2:$E$33,5)</f>
        <v>88.357835820895531</v>
      </c>
      <c r="J94" s="14">
        <f>H94-I94</f>
        <v>-3.1802238805970262</v>
      </c>
    </row>
    <row r="95" spans="1:10" x14ac:dyDescent="0.35">
      <c r="A95" s="15">
        <v>12</v>
      </c>
      <c r="B95" s="15">
        <v>2018</v>
      </c>
      <c r="C95" t="s">
        <v>33</v>
      </c>
      <c r="D95" t="s">
        <v>9</v>
      </c>
      <c r="F95" s="15">
        <f>VLOOKUP(C95,'2018 Weekly Attendance'!$A$2:$B$33,2)</f>
        <v>71608</v>
      </c>
      <c r="G95" s="15">
        <f>VLOOKUP(C95,'2018 Weekly Attendance'!$A$2:$X$33,MATCH(A95,'2018 Weekly Attendance'!$A$1:$X$1,0))</f>
        <v>57799</v>
      </c>
      <c r="H95" s="14">
        <f>G95/F95*100</f>
        <v>80.715841805384869</v>
      </c>
      <c r="I95" s="14">
        <f>VLOOKUP(C95,'2018 Weekly Attendance'!$A$2:$E$33,5)</f>
        <v>90.718739526309918</v>
      </c>
      <c r="J95" s="14">
        <f>H95-I95</f>
        <v>-10.002897720925048</v>
      </c>
    </row>
    <row r="96" spans="1:10" x14ac:dyDescent="0.35">
      <c r="A96" s="15">
        <v>12</v>
      </c>
      <c r="B96" s="15">
        <v>2018</v>
      </c>
      <c r="C96" t="s">
        <v>15</v>
      </c>
      <c r="D96" t="s">
        <v>29</v>
      </c>
      <c r="F96" s="15">
        <f>VLOOKUP(C96,'2018 Weekly Attendance'!$A$2:$B$33,2)</f>
        <v>65890</v>
      </c>
      <c r="G96" s="15">
        <f>VLOOKUP(C96,'2018 Weekly Attendance'!$A$2:$X$33,MATCH(A96,'2018 Weekly Attendance'!$A$1:$X$1,0))</f>
        <v>50436</v>
      </c>
      <c r="H96" s="14">
        <f>G96/F96*100</f>
        <v>76.545758081651243</v>
      </c>
      <c r="I96" s="14">
        <f>VLOOKUP(C96,'2018 Weekly Attendance'!$A$2:$E$33,5)</f>
        <v>82.496395507664289</v>
      </c>
      <c r="J96" s="14">
        <f>H96-I96</f>
        <v>-5.9506374260130457</v>
      </c>
    </row>
    <row r="97" spans="1:10" x14ac:dyDescent="0.35">
      <c r="A97" s="15">
        <v>11</v>
      </c>
      <c r="B97" s="15">
        <v>2018</v>
      </c>
      <c r="C97" t="s">
        <v>42</v>
      </c>
      <c r="D97" t="s">
        <v>38</v>
      </c>
      <c r="F97" s="15">
        <f>VLOOKUP(C97,'2018 Weekly Attendance'!$A$2:$B$33,2)</f>
        <v>73000</v>
      </c>
      <c r="G97" s="15">
        <f>VLOOKUP(C97,'2018 Weekly Attendance'!$A$2:$X$33,MATCH(A97,'2018 Weekly Attendance'!$A$1:$X$1,0))</f>
        <v>74447</v>
      </c>
      <c r="H97" s="14">
        <f>G97/F97*100</f>
        <v>101.98219178082191</v>
      </c>
      <c r="I97" s="14">
        <f>VLOOKUP(C97,'2018 Weekly Attendance'!$A$2:$E$33,5)</f>
        <v>99.860273972602741</v>
      </c>
      <c r="J97" s="14">
        <f>H97-I97</f>
        <v>2.1219178082191661</v>
      </c>
    </row>
    <row r="98" spans="1:10" x14ac:dyDescent="0.35">
      <c r="A98" s="15">
        <v>11</v>
      </c>
      <c r="B98" s="15">
        <v>2018</v>
      </c>
      <c r="C98" t="s">
        <v>19</v>
      </c>
      <c r="D98" t="s">
        <v>30</v>
      </c>
      <c r="F98" s="15">
        <f>VLOOKUP(C98,'2018 Weekly Attendance'!$A$2:$B$33,2)</f>
        <v>61500</v>
      </c>
      <c r="G98" s="15">
        <f>VLOOKUP(C98,'2018 Weekly Attendance'!$A$2:$X$33,MATCH(A98,'2018 Weekly Attendance'!$A$1:$X$1,0))</f>
        <v>61651</v>
      </c>
      <c r="H98" s="14">
        <f>G98/F98*100</f>
        <v>100.24552845528456</v>
      </c>
      <c r="I98" s="14">
        <f>VLOOKUP(C98,'2018 Weekly Attendance'!$A$2:$E$33,5)</f>
        <v>99.745934959349597</v>
      </c>
      <c r="J98" s="14">
        <f>H98-I98</f>
        <v>0.49959349593495972</v>
      </c>
    </row>
    <row r="99" spans="1:10" x14ac:dyDescent="0.35">
      <c r="A99" s="15">
        <v>11</v>
      </c>
      <c r="B99" s="15">
        <v>2018</v>
      </c>
      <c r="C99" t="s">
        <v>27</v>
      </c>
      <c r="D99" t="s">
        <v>41</v>
      </c>
      <c r="F99" s="15">
        <f>VLOOKUP(C99,'2018 Weekly Attendance'!$A$2:$B$33,2)</f>
        <v>69000</v>
      </c>
      <c r="G99" s="15">
        <f>VLOOKUP(C99,'2018 Weekly Attendance'!$A$2:$X$33,MATCH(A99,'2018 Weekly Attendance'!$A$1:$X$1,0))</f>
        <v>69007</v>
      </c>
      <c r="H99" s="14">
        <f>G99/F99*100</f>
        <v>100.01014492753623</v>
      </c>
      <c r="I99" s="14">
        <f>VLOOKUP(C99,'2018 Weekly Attendance'!$A$2:$E$33,5)</f>
        <v>100.00163043478261</v>
      </c>
      <c r="J99" s="14">
        <f>H99-I99</f>
        <v>8.5144927536191517E-3</v>
      </c>
    </row>
    <row r="100" spans="1:10" x14ac:dyDescent="0.35">
      <c r="A100" s="15">
        <v>11</v>
      </c>
      <c r="B100" s="15">
        <v>2018</v>
      </c>
      <c r="C100" t="s">
        <v>43</v>
      </c>
      <c r="D100" t="s">
        <v>24</v>
      </c>
      <c r="F100" s="15">
        <f>VLOOKUP(C100,'2018 Weekly Attendance'!$A$2:$B$33,2)</f>
        <v>73208</v>
      </c>
      <c r="G100" s="15">
        <f>VLOOKUP(C100,'2018 Weekly Attendance'!$A$2:$X$33,MATCH(A100,'2018 Weekly Attendance'!$A$1:$X$1,0))</f>
        <v>73042</v>
      </c>
      <c r="H100" s="14">
        <f>G100/F100*100</f>
        <v>99.773248825265</v>
      </c>
      <c r="I100" s="14">
        <f>VLOOKUP(C100,'2018 Weekly Attendance'!$A$2:$E$33,5)</f>
        <v>99.786054802753796</v>
      </c>
      <c r="J100" s="14">
        <f>H100-I100</f>
        <v>-1.2805977488795861E-2</v>
      </c>
    </row>
    <row r="101" spans="1:10" x14ac:dyDescent="0.35">
      <c r="A101" s="15">
        <v>11</v>
      </c>
      <c r="B101" s="15">
        <v>2018</v>
      </c>
      <c r="C101" t="s">
        <v>25</v>
      </c>
      <c r="D101" t="s">
        <v>14</v>
      </c>
      <c r="F101" s="15">
        <f>VLOOKUP(C101,'2018 Weekly Attendance'!$A$2:$B$33,2)</f>
        <v>71008</v>
      </c>
      <c r="G101" s="15">
        <f>VLOOKUP(C101,'2018 Weekly Attendance'!$A$2:$X$33,MATCH(A101,'2018 Weekly Attendance'!$A$1:$X$1,0))</f>
        <v>70077</v>
      </c>
      <c r="H101" s="14">
        <f>G101/F101*100</f>
        <v>98.688880126182966</v>
      </c>
      <c r="I101" s="14">
        <f>VLOOKUP(C101,'2018 Weekly Attendance'!$A$2:$E$33,5)</f>
        <v>99.187943611987379</v>
      </c>
      <c r="J101" s="14">
        <f>H101-I101</f>
        <v>-0.49906348580441318</v>
      </c>
    </row>
    <row r="102" spans="1:10" x14ac:dyDescent="0.35">
      <c r="A102" s="15">
        <v>11</v>
      </c>
      <c r="B102" s="15">
        <v>2018</v>
      </c>
      <c r="C102" t="s">
        <v>28</v>
      </c>
      <c r="D102" t="s">
        <v>18</v>
      </c>
      <c r="F102" s="15">
        <f>VLOOKUP(C102,'2018 Weekly Attendance'!$A$2:$B$33,2)</f>
        <v>63400</v>
      </c>
      <c r="G102" s="15">
        <f>VLOOKUP(C102,'2018 Weekly Attendance'!$A$2:$X$33,MATCH(A102,'2018 Weekly Attendance'!$A$1:$X$1,0))</f>
        <v>62435</v>
      </c>
      <c r="H102" s="14">
        <f>G102/F102*100</f>
        <v>98.477917981072565</v>
      </c>
      <c r="I102" s="14">
        <f>VLOOKUP(C102,'2018 Weekly Attendance'!$A$2:$E$33,5)</f>
        <v>97.813682965299691</v>
      </c>
      <c r="J102" s="14">
        <f>H102-I102</f>
        <v>0.66423501577287425</v>
      </c>
    </row>
    <row r="103" spans="1:10" x14ac:dyDescent="0.35">
      <c r="A103" s="15">
        <v>11</v>
      </c>
      <c r="B103" s="15">
        <v>2018</v>
      </c>
      <c r="C103" t="s">
        <v>13</v>
      </c>
      <c r="D103" t="s">
        <v>21</v>
      </c>
      <c r="F103" s="15">
        <f>VLOOKUP(C103,'2018 Weekly Attendance'!$A$2:$B$33,2)</f>
        <v>78500</v>
      </c>
      <c r="G103" s="15">
        <f>VLOOKUP(C103,'2018 Weekly Attendance'!$A$2:$X$33,MATCH(A103,'2018 Weekly Attendance'!$A$1:$X$1,0))</f>
        <v>77002</v>
      </c>
      <c r="H103" s="14">
        <f>G103/F103*100</f>
        <v>98.091719745222932</v>
      </c>
      <c r="I103" s="14">
        <f>VLOOKUP(C103,'2018 Weekly Attendance'!$A$2:$E$33,5)</f>
        <v>92.267356687898101</v>
      </c>
      <c r="J103" s="14">
        <f>H103-I103</f>
        <v>5.8243630573248311</v>
      </c>
    </row>
    <row r="104" spans="1:10" x14ac:dyDescent="0.35">
      <c r="A104" s="15">
        <v>11</v>
      </c>
      <c r="B104" s="15">
        <v>2018</v>
      </c>
      <c r="C104" t="s">
        <v>9</v>
      </c>
      <c r="D104" t="s">
        <v>39</v>
      </c>
      <c r="F104" s="15">
        <f>VLOOKUP(C104,'2018 Weekly Attendance'!$A$2:$B$33,2)</f>
        <v>69132</v>
      </c>
      <c r="G104" s="15">
        <f>VLOOKUP(C104,'2018 Weekly Attendance'!$A$2:$X$33,MATCH(A104,'2018 Weekly Attendance'!$A$1:$X$1,0))</f>
        <v>67683</v>
      </c>
      <c r="H104" s="14">
        <f>G104/F104*100</f>
        <v>97.904009720534631</v>
      </c>
      <c r="I104" s="14">
        <f>VLOOKUP(C104,'2018 Weekly Attendance'!$A$2:$E$33,5)</f>
        <v>96.444689662013033</v>
      </c>
      <c r="J104" s="14">
        <f>H104-I104</f>
        <v>1.4593200585215982</v>
      </c>
    </row>
    <row r="105" spans="1:10" x14ac:dyDescent="0.35">
      <c r="A105" s="15">
        <v>11</v>
      </c>
      <c r="B105" s="15">
        <v>2018</v>
      </c>
      <c r="C105" t="s">
        <v>32</v>
      </c>
      <c r="D105" t="s">
        <v>16</v>
      </c>
      <c r="F105" s="15">
        <f>VLOOKUP(C105,'2018 Weekly Attendance'!$A$2:$B$33,2)</f>
        <v>65000</v>
      </c>
      <c r="G105" s="15">
        <f>VLOOKUP(C105,'2018 Weekly Attendance'!$A$2:$X$33,MATCH(A105,'2018 Weekly Attendance'!$A$1:$X$1,0))</f>
        <v>61999</v>
      </c>
      <c r="H105" s="14">
        <f>G105/F105*100</f>
        <v>95.383076923076928</v>
      </c>
      <c r="I105" s="14">
        <f>VLOOKUP(C105,'2018 Weekly Attendance'!$A$2:$E$33,5)</f>
        <v>96.550192307692299</v>
      </c>
      <c r="J105" s="14">
        <f>H105-I105</f>
        <v>-1.1671153846153715</v>
      </c>
    </row>
    <row r="106" spans="1:10" x14ac:dyDescent="0.35">
      <c r="A106" s="15">
        <v>11</v>
      </c>
      <c r="B106" s="15">
        <v>2018</v>
      </c>
      <c r="C106" t="s">
        <v>20</v>
      </c>
      <c r="D106" t="s">
        <v>22</v>
      </c>
      <c r="F106" s="15">
        <f>VLOOKUP(C106,'2018 Weekly Attendance'!$A$2:$B$33,2)</f>
        <v>27000</v>
      </c>
      <c r="G106" s="15">
        <f>VLOOKUP(C106,'2018 Weekly Attendance'!$A$2:$X$33,MATCH(A106,'2018 Weekly Attendance'!$A$1:$X$1,0))</f>
        <v>25462</v>
      </c>
      <c r="H106" s="14">
        <f>G106/F106*100</f>
        <v>94.303703703703704</v>
      </c>
      <c r="I106" s="14">
        <f>VLOOKUP(C106,'2018 Weekly Attendance'!$A$2:$E$33,5)</f>
        <v>94.097354497354502</v>
      </c>
      <c r="J106" s="14">
        <f>H106-I106</f>
        <v>0.20634920634920206</v>
      </c>
    </row>
    <row r="107" spans="1:10" x14ac:dyDescent="0.35">
      <c r="A107" s="15">
        <v>11</v>
      </c>
      <c r="B107" s="15">
        <v>2018</v>
      </c>
      <c r="C107" t="s">
        <v>37</v>
      </c>
      <c r="D107" t="s">
        <v>15</v>
      </c>
      <c r="F107" s="15">
        <f>VLOOKUP(C107,'2018 Weekly Attendance'!$A$2:$B$33,2)</f>
        <v>82500</v>
      </c>
      <c r="G107" s="15">
        <f>VLOOKUP(C107,'2018 Weekly Attendance'!$A$2:$X$33,MATCH(A107,'2018 Weekly Attendance'!$A$1:$X$1,0))</f>
        <v>75863</v>
      </c>
      <c r="H107" s="14">
        <f>G107/F107*100</f>
        <v>91.955151515151513</v>
      </c>
      <c r="I107" s="14">
        <f>VLOOKUP(C107,'2018 Weekly Attendance'!$A$2:$E$33,5)</f>
        <v>93.26136363636364</v>
      </c>
      <c r="J107" s="14">
        <f>H107-I107</f>
        <v>-1.3062121212121269</v>
      </c>
    </row>
    <row r="108" spans="1:10" x14ac:dyDescent="0.35">
      <c r="A108" s="15">
        <v>11</v>
      </c>
      <c r="B108" s="15">
        <v>2018</v>
      </c>
      <c r="C108" t="s">
        <v>40</v>
      </c>
      <c r="D108" t="s">
        <v>31</v>
      </c>
      <c r="F108" s="15">
        <f>VLOOKUP(C108,'2018 Weekly Attendance'!$A$2:$B$33,2)</f>
        <v>67000</v>
      </c>
      <c r="G108" s="15">
        <f>VLOOKUP(C108,'2018 Weekly Attendance'!$A$2:$X$33,MATCH(A108,'2018 Weekly Attendance'!$A$1:$X$1,0))</f>
        <v>57401</v>
      </c>
      <c r="H108" s="14">
        <f>G108/F108*100</f>
        <v>85.673134328358216</v>
      </c>
      <c r="I108" s="14">
        <f>VLOOKUP(C108,'2018 Weekly Attendance'!$A$2:$E$33,5)</f>
        <v>88.357835820895531</v>
      </c>
      <c r="J108" s="14">
        <f>H108-I108</f>
        <v>-2.6847014925373145</v>
      </c>
    </row>
    <row r="109" spans="1:10" x14ac:dyDescent="0.35">
      <c r="A109" s="15">
        <v>11</v>
      </c>
      <c r="B109" s="15">
        <v>2018</v>
      </c>
      <c r="C109" t="s">
        <v>34</v>
      </c>
      <c r="D109" t="s">
        <v>10</v>
      </c>
      <c r="F109" s="15">
        <f>VLOOKUP(C109,'2018 Weekly Attendance'!$A$2:$B$33,2)</f>
        <v>82000</v>
      </c>
      <c r="G109" s="15">
        <f>VLOOKUP(C109,'2018 Weekly Attendance'!$A$2:$X$33,MATCH(A109,'2018 Weekly Attendance'!$A$1:$X$1,0))</f>
        <v>61593</v>
      </c>
      <c r="H109" s="14">
        <f>G109/F109*100</f>
        <v>75.113414634146338</v>
      </c>
      <c r="I109" s="14">
        <f>VLOOKUP(C109,'2018 Weekly Attendance'!$A$2:$E$33,5)</f>
        <v>74.424847560975607</v>
      </c>
      <c r="J109" s="14">
        <f>H109-I109</f>
        <v>0.68856707317073074</v>
      </c>
    </row>
    <row r="110" spans="1:10" x14ac:dyDescent="0.35">
      <c r="A110" s="15">
        <v>10</v>
      </c>
      <c r="B110" s="15">
        <v>2018</v>
      </c>
      <c r="C110" t="s">
        <v>21</v>
      </c>
      <c r="D110" t="s">
        <v>28</v>
      </c>
      <c r="F110" s="15">
        <f>VLOOKUP(C110,'2018 Weekly Attendance'!$A$2:$B$33,2)</f>
        <v>76416</v>
      </c>
      <c r="G110" s="15">
        <f>VLOOKUP(C110,'2018 Weekly Attendance'!$A$2:$X$33,MATCH(A110,'2018 Weekly Attendance'!$A$1:$X$1,0))</f>
        <v>76712</v>
      </c>
      <c r="H110" s="14">
        <f>G110/F110*100</f>
        <v>100.38735343383584</v>
      </c>
      <c r="I110" s="14">
        <f>VLOOKUP(C110,'2018 Weekly Attendance'!$A$2:$E$33,5)</f>
        <v>99.419624162479053</v>
      </c>
      <c r="J110" s="14">
        <f>H110-I110</f>
        <v>0.96772927135678799</v>
      </c>
    </row>
    <row r="111" spans="1:10" x14ac:dyDescent="0.35">
      <c r="A111" s="15">
        <v>10</v>
      </c>
      <c r="B111" s="15">
        <v>2018</v>
      </c>
      <c r="C111" t="s">
        <v>31</v>
      </c>
      <c r="D111" t="s">
        <v>26</v>
      </c>
      <c r="F111" s="15">
        <f>VLOOKUP(C111,'2018 Weekly Attendance'!$A$2:$B$33,2)</f>
        <v>69143</v>
      </c>
      <c r="G111" s="15">
        <f>VLOOKUP(C111,'2018 Weekly Attendance'!$A$2:$X$33,MATCH(A111,'2018 Weekly Attendance'!$A$1:$X$1,0))</f>
        <v>69363</v>
      </c>
      <c r="H111" s="14">
        <f>G111/F111*100</f>
        <v>100.31818116078273</v>
      </c>
      <c r="I111" s="14">
        <f>VLOOKUP(C111,'2018 Weekly Attendance'!$A$2:$E$33,5)</f>
        <v>93.314037574302532</v>
      </c>
      <c r="J111" s="14">
        <f>H111-I111</f>
        <v>7.0041435864801969</v>
      </c>
    </row>
    <row r="112" spans="1:10" x14ac:dyDescent="0.35">
      <c r="A112" s="15">
        <v>10</v>
      </c>
      <c r="B112" s="15">
        <v>2018</v>
      </c>
      <c r="C112" t="s">
        <v>24</v>
      </c>
      <c r="D112" t="s">
        <v>38</v>
      </c>
      <c r="F112" s="15">
        <f>VLOOKUP(C112,'2018 Weekly Attendance'!$A$2:$B$33,2)</f>
        <v>69596</v>
      </c>
      <c r="G112" s="15">
        <f>VLOOKUP(C112,'2018 Weekly Attendance'!$A$2:$X$33,MATCH(A112,'2018 Weekly Attendance'!$A$1:$X$1,0))</f>
        <v>69696</v>
      </c>
      <c r="H112" s="14">
        <f>G112/F112*100</f>
        <v>100.1436864187597</v>
      </c>
      <c r="I112" s="14">
        <f>VLOOKUP(C112,'2018 Weekly Attendance'!$A$2:$E$33,5)</f>
        <v>100.1436864187597</v>
      </c>
      <c r="J112" s="14">
        <f>H112-I112</f>
        <v>0</v>
      </c>
    </row>
    <row r="113" spans="1:10" x14ac:dyDescent="0.35">
      <c r="A113" s="15">
        <v>10</v>
      </c>
      <c r="B113" s="15">
        <v>2018</v>
      </c>
      <c r="C113" t="s">
        <v>19</v>
      </c>
      <c r="D113" t="s">
        <v>32</v>
      </c>
      <c r="F113" s="15">
        <f>VLOOKUP(C113,'2018 Weekly Attendance'!$A$2:$B$33,2)</f>
        <v>61500</v>
      </c>
      <c r="G113" s="15">
        <f>VLOOKUP(C113,'2018 Weekly Attendance'!$A$2:$X$33,MATCH(A113,'2018 Weekly Attendance'!$A$1:$X$1,0))</f>
        <v>61393</v>
      </c>
      <c r="H113" s="14">
        <f>G113/F113*100</f>
        <v>99.826016260162604</v>
      </c>
      <c r="I113" s="14">
        <f>VLOOKUP(C113,'2018 Weekly Attendance'!$A$2:$E$33,5)</f>
        <v>99.745934959349597</v>
      </c>
      <c r="J113" s="14">
        <f>H113-I113</f>
        <v>8.0081300813006351E-2</v>
      </c>
    </row>
    <row r="114" spans="1:10" x14ac:dyDescent="0.35">
      <c r="A114" s="15">
        <v>10</v>
      </c>
      <c r="B114" s="15">
        <v>2018</v>
      </c>
      <c r="C114" t="s">
        <v>29</v>
      </c>
      <c r="D114" t="s">
        <v>37</v>
      </c>
      <c r="F114" s="15">
        <f>VLOOKUP(C114,'2018 Weekly Attendance'!$A$2:$B$33,2)</f>
        <v>71750</v>
      </c>
      <c r="G114" s="15">
        <f>VLOOKUP(C114,'2018 Weekly Attendance'!$A$2:$X$33,MATCH(A114,'2018 Weekly Attendance'!$A$1:$X$1,0))</f>
        <v>69409</v>
      </c>
      <c r="H114" s="14">
        <f>G114/F114*100</f>
        <v>96.73728222996516</v>
      </c>
      <c r="I114" s="14">
        <f>VLOOKUP(C114,'2018 Weekly Attendance'!$A$2:$E$33,5)</f>
        <v>96.374564459930312</v>
      </c>
      <c r="J114" s="14">
        <f>H114-I114</f>
        <v>0.36271777003484829</v>
      </c>
    </row>
    <row r="115" spans="1:10" x14ac:dyDescent="0.35">
      <c r="A115" s="15">
        <v>10</v>
      </c>
      <c r="B115" s="15">
        <v>2018</v>
      </c>
      <c r="C115" t="s">
        <v>18</v>
      </c>
      <c r="D115" t="s">
        <v>20</v>
      </c>
      <c r="F115" s="15">
        <f>VLOOKUP(C115,'2018 Weekly Attendance'!$A$2:$B$33,2)</f>
        <v>56603</v>
      </c>
      <c r="G115" s="15">
        <f>VLOOKUP(C115,'2018 Weekly Attendance'!$A$2:$X$33,MATCH(A115,'2018 Weekly Attendance'!$A$1:$X$1,0))</f>
        <v>54750</v>
      </c>
      <c r="H115" s="14">
        <f>G115/F115*100</f>
        <v>96.726321926399663</v>
      </c>
      <c r="I115" s="14">
        <f>VLOOKUP(C115,'2018 Weekly Attendance'!$A$2:$E$33,5)</f>
        <v>95.510081494923284</v>
      </c>
      <c r="J115" s="14">
        <f>H115-I115</f>
        <v>1.2162404314763791</v>
      </c>
    </row>
    <row r="116" spans="1:10" x14ac:dyDescent="0.35">
      <c r="A116" s="15">
        <v>10</v>
      </c>
      <c r="B116" s="15">
        <v>2018</v>
      </c>
      <c r="C116" t="s">
        <v>41</v>
      </c>
      <c r="D116" t="s">
        <v>35</v>
      </c>
      <c r="F116" s="15">
        <f>VLOOKUP(C116,'2018 Weekly Attendance'!$A$2:$B$33,2)</f>
        <v>81441</v>
      </c>
      <c r="G116" s="15">
        <f>VLOOKUP(C116,'2018 Weekly Attendance'!$A$2:$X$33,MATCH(A116,'2018 Weekly Attendance'!$A$1:$X$1,0))</f>
        <v>78076</v>
      </c>
      <c r="H116" s="14">
        <f>G116/F116*100</f>
        <v>95.868174506698097</v>
      </c>
      <c r="I116" s="14">
        <f>VLOOKUP(C116,'2018 Weekly Attendance'!$A$2:$E$33,5)</f>
        <v>95.571794305079749</v>
      </c>
      <c r="J116" s="14">
        <f>H116-I116</f>
        <v>0.29638020161834788</v>
      </c>
    </row>
    <row r="117" spans="1:10" x14ac:dyDescent="0.35">
      <c r="A117" s="15">
        <v>10</v>
      </c>
      <c r="B117" s="15">
        <v>2018</v>
      </c>
      <c r="C117" t="s">
        <v>36</v>
      </c>
      <c r="D117" t="s">
        <v>33</v>
      </c>
      <c r="F117" s="15">
        <f>VLOOKUP(C117,'2018 Weekly Attendance'!$A$2:$B$33,2)</f>
        <v>82500</v>
      </c>
      <c r="G117" s="15">
        <f>VLOOKUP(C117,'2018 Weekly Attendance'!$A$2:$X$33,MATCH(A117,'2018 Weekly Attendance'!$A$1:$X$1,0))</f>
        <v>77982</v>
      </c>
      <c r="H117" s="14">
        <f>G117/F117*100</f>
        <v>94.523636363636371</v>
      </c>
      <c r="I117" s="14">
        <f>VLOOKUP(C117,'2018 Weekly Attendance'!$A$2:$E$33,5)</f>
        <v>94.523636363636371</v>
      </c>
      <c r="J117" s="14">
        <f>H117-I117</f>
        <v>0</v>
      </c>
    </row>
    <row r="118" spans="1:10" x14ac:dyDescent="0.35">
      <c r="A118" s="15">
        <v>10</v>
      </c>
      <c r="B118" s="15">
        <v>2018</v>
      </c>
      <c r="C118" t="s">
        <v>13</v>
      </c>
      <c r="D118" t="s">
        <v>27</v>
      </c>
      <c r="F118" s="15">
        <f>VLOOKUP(C118,'2018 Weekly Attendance'!$A$2:$B$33,2)</f>
        <v>78500</v>
      </c>
      <c r="G118" s="15">
        <f>VLOOKUP(C118,'2018 Weekly Attendance'!$A$2:$X$33,MATCH(A118,'2018 Weekly Attendance'!$A$1:$X$1,0))</f>
        <v>72755</v>
      </c>
      <c r="H118" s="14">
        <f>G118/F118*100</f>
        <v>92.681528662420391</v>
      </c>
      <c r="I118" s="14">
        <f>VLOOKUP(C118,'2018 Weekly Attendance'!$A$2:$E$33,5)</f>
        <v>92.267356687898101</v>
      </c>
      <c r="J118" s="14">
        <f>H118-I118</f>
        <v>0.41417197452229004</v>
      </c>
    </row>
    <row r="119" spans="1:10" x14ac:dyDescent="0.35">
      <c r="A119" s="15">
        <v>10</v>
      </c>
      <c r="B119" s="15">
        <v>2018</v>
      </c>
      <c r="C119" t="s">
        <v>39</v>
      </c>
      <c r="D119" t="s">
        <v>16</v>
      </c>
      <c r="F119" s="15">
        <f>VLOOKUP(C119,'2018 Weekly Attendance'!$A$2:$B$33,2)</f>
        <v>68400</v>
      </c>
      <c r="G119" s="15">
        <f>VLOOKUP(C119,'2018 Weekly Attendance'!$A$2:$X$33,MATCH(A119,'2018 Weekly Attendance'!$A$1:$X$1,0))</f>
        <v>62881</v>
      </c>
      <c r="H119" s="14">
        <f>G119/F119*100</f>
        <v>91.931286549707607</v>
      </c>
      <c r="I119" s="14">
        <f>VLOOKUP(C119,'2018 Weekly Attendance'!$A$2:$E$33,5)</f>
        <v>92.772478070175438</v>
      </c>
      <c r="J119" s="14">
        <f>H119-I119</f>
        <v>-0.84119152046783086</v>
      </c>
    </row>
    <row r="120" spans="1:10" x14ac:dyDescent="0.35">
      <c r="A120" s="15">
        <v>10</v>
      </c>
      <c r="B120" s="15">
        <v>2018</v>
      </c>
      <c r="C120" t="s">
        <v>23</v>
      </c>
      <c r="D120" t="s">
        <v>42</v>
      </c>
      <c r="F120" s="15">
        <f>VLOOKUP(C120,'2018 Weekly Attendance'!$A$2:$B$33,2)</f>
        <v>67895</v>
      </c>
      <c r="G120" s="15">
        <f>VLOOKUP(C120,'2018 Weekly Attendance'!$A$2:$X$33,MATCH(A120,'2018 Weekly Attendance'!$A$1:$X$1,0))</f>
        <v>62144</v>
      </c>
      <c r="H120" s="14">
        <f>G120/F120*100</f>
        <v>91.529567714853826</v>
      </c>
      <c r="I120" s="14">
        <f>VLOOKUP(C120,'2018 Weekly Attendance'!$A$2:$E$33,5)</f>
        <v>96.863171072980336</v>
      </c>
      <c r="J120" s="14">
        <f>H120-I120</f>
        <v>-5.3336033581265099</v>
      </c>
    </row>
    <row r="121" spans="1:10" x14ac:dyDescent="0.35">
      <c r="A121" s="15">
        <v>10</v>
      </c>
      <c r="B121" s="15">
        <v>2018</v>
      </c>
      <c r="C121" t="s">
        <v>40</v>
      </c>
      <c r="D121" t="s">
        <v>9</v>
      </c>
      <c r="F121" s="15">
        <f>VLOOKUP(C121,'2018 Weekly Attendance'!$A$2:$B$33,2)</f>
        <v>67000</v>
      </c>
      <c r="G121" s="15">
        <f>VLOOKUP(C121,'2018 Weekly Attendance'!$A$2:$X$33,MATCH(A121,'2018 Weekly Attendance'!$A$1:$X$1,0))</f>
        <v>57473</v>
      </c>
      <c r="H121" s="14">
        <f>G121/F121*100</f>
        <v>85.780597014925377</v>
      </c>
      <c r="I121" s="14">
        <f>VLOOKUP(C121,'2018 Weekly Attendance'!$A$2:$E$33,5)</f>
        <v>88.357835820895531</v>
      </c>
      <c r="J121" s="14">
        <f>H121-I121</f>
        <v>-2.5772388059701541</v>
      </c>
    </row>
    <row r="122" spans="1:10" x14ac:dyDescent="0.35">
      <c r="A122" s="15">
        <v>10</v>
      </c>
      <c r="B122" s="15">
        <v>2018</v>
      </c>
      <c r="C122" t="s">
        <v>14</v>
      </c>
      <c r="D122" t="s">
        <v>43</v>
      </c>
      <c r="F122" s="15">
        <f>VLOOKUP(C122,'2018 Weekly Attendance'!$A$2:$B$33,2)</f>
        <v>65515</v>
      </c>
      <c r="G122" s="15">
        <f>VLOOKUP(C122,'2018 Weekly Attendance'!$A$2:$X$33,MATCH(A122,'2018 Weekly Attendance'!$A$1:$X$1,0))</f>
        <v>52492</v>
      </c>
      <c r="H122" s="14">
        <f>G122/F122*100</f>
        <v>80.122109440586115</v>
      </c>
      <c r="I122" s="14">
        <f>VLOOKUP(C122,'2018 Weekly Attendance'!$A$2:$E$33,5)</f>
        <v>77.468518659848897</v>
      </c>
      <c r="J122" s="14">
        <f>H122-I122</f>
        <v>2.6535907807372183</v>
      </c>
    </row>
    <row r="123" spans="1:10" x14ac:dyDescent="0.35">
      <c r="A123" s="15">
        <v>10</v>
      </c>
      <c r="B123" s="15">
        <v>2018</v>
      </c>
      <c r="C123" t="s">
        <v>15</v>
      </c>
      <c r="D123" t="s">
        <v>34</v>
      </c>
      <c r="F123" s="15">
        <f>VLOOKUP(C123,'2018 Weekly Attendance'!$A$2:$B$33,2)</f>
        <v>65890</v>
      </c>
      <c r="G123" s="15">
        <f>VLOOKUP(C123,'2018 Weekly Attendance'!$A$2:$X$33,MATCH(A123,'2018 Weekly Attendance'!$A$1:$X$1,0))</f>
        <v>52667</v>
      </c>
      <c r="H123" s="14">
        <f>G123/F123*100</f>
        <v>79.931704355744429</v>
      </c>
      <c r="I123" s="14">
        <f>VLOOKUP(C123,'2018 Weekly Attendance'!$A$2:$E$33,5)</f>
        <v>82.496395507664289</v>
      </c>
      <c r="J123" s="14">
        <f>H123-I123</f>
        <v>-2.5646911519198596</v>
      </c>
    </row>
    <row r="124" spans="1:10" x14ac:dyDescent="0.35">
      <c r="A124" s="15">
        <v>9</v>
      </c>
      <c r="B124" s="15">
        <v>2018</v>
      </c>
      <c r="C124" t="s">
        <v>35</v>
      </c>
      <c r="D124" t="s">
        <v>36</v>
      </c>
      <c r="F124" s="15">
        <f>VLOOKUP(C124,'2018 Weekly Attendance'!$A$2:$B$33,2)</f>
        <v>65326</v>
      </c>
      <c r="G124" s="15">
        <f>VLOOKUP(C124,'2018 Weekly Attendance'!$A$2:$X$33,MATCH(A124,'2018 Weekly Attendance'!$A$1:$X$1,0))</f>
        <v>65533</v>
      </c>
      <c r="H124" s="14">
        <f>G124/F124*100</f>
        <v>100.31687230199309</v>
      </c>
      <c r="I124" s="14">
        <f>VLOOKUP(C124,'2018 Weekly Attendance'!$A$2:$E$33,5)</f>
        <v>100.35820347181827</v>
      </c>
      <c r="J124" s="14">
        <f>H124-I124</f>
        <v>-4.1331169825184588E-2</v>
      </c>
    </row>
    <row r="125" spans="1:10" x14ac:dyDescent="0.35">
      <c r="A125" s="15">
        <v>9</v>
      </c>
      <c r="B125" s="15">
        <v>2018</v>
      </c>
      <c r="C125" t="s">
        <v>30</v>
      </c>
      <c r="D125" t="s">
        <v>32</v>
      </c>
      <c r="F125" s="15">
        <f>VLOOKUP(C125,'2018 Weekly Attendance'!$A$2:$B$33,2)</f>
        <v>66655</v>
      </c>
      <c r="G125" s="15">
        <f>VLOOKUP(C125,'2018 Weekly Attendance'!$A$2:$X$33,MATCH(A125,'2018 Weekly Attendance'!$A$1:$X$1,0))</f>
        <v>66825</v>
      </c>
      <c r="H125" s="14">
        <f>G125/F125*100</f>
        <v>100.25504463281074</v>
      </c>
      <c r="I125" s="14">
        <f>VLOOKUP(C125,'2018 Weekly Attendance'!$A$2:$E$33,5)</f>
        <v>100.23460355562224</v>
      </c>
      <c r="J125" s="14">
        <f>H125-I125</f>
        <v>2.044107718849375E-2</v>
      </c>
    </row>
    <row r="126" spans="1:10" x14ac:dyDescent="0.35">
      <c r="A126" s="15">
        <v>9</v>
      </c>
      <c r="B126" s="15">
        <v>2018</v>
      </c>
      <c r="C126" t="s">
        <v>22</v>
      </c>
      <c r="D126" t="s">
        <v>10</v>
      </c>
      <c r="F126" s="15">
        <f>VLOOKUP(C126,'2018 Weekly Attendance'!$A$2:$B$33,2)</f>
        <v>76125</v>
      </c>
      <c r="G126" s="15">
        <f>VLOOKUP(C126,'2018 Weekly Attendance'!$A$2:$X$33,MATCH(A126,'2018 Weekly Attendance'!$A$1:$X$1,0))</f>
        <v>76270</v>
      </c>
      <c r="H126" s="14">
        <f>G126/F126*100</f>
        <v>100.19047619047619</v>
      </c>
      <c r="I126" s="14">
        <f>VLOOKUP(C126,'2018 Weekly Attendance'!$A$2:$E$33,5)</f>
        <v>100.42216748768473</v>
      </c>
      <c r="J126" s="14">
        <f>H126-I126</f>
        <v>-0.23169129720854187</v>
      </c>
    </row>
    <row r="127" spans="1:10" x14ac:dyDescent="0.35">
      <c r="A127" s="15">
        <v>9</v>
      </c>
      <c r="B127" s="15">
        <v>2018</v>
      </c>
      <c r="C127" t="s">
        <v>25</v>
      </c>
      <c r="D127" t="s">
        <v>39</v>
      </c>
      <c r="F127" s="15">
        <f>VLOOKUP(C127,'2018 Weekly Attendance'!$A$2:$B$33,2)</f>
        <v>71008</v>
      </c>
      <c r="G127" s="15">
        <f>VLOOKUP(C127,'2018 Weekly Attendance'!$A$2:$X$33,MATCH(A127,'2018 Weekly Attendance'!$A$1:$X$1,0))</f>
        <v>70997</v>
      </c>
      <c r="H127" s="14">
        <f>G127/F127*100</f>
        <v>99.984508787742215</v>
      </c>
      <c r="I127" s="14">
        <f>VLOOKUP(C127,'2018 Weekly Attendance'!$A$2:$E$33,5)</f>
        <v>99.187943611987379</v>
      </c>
      <c r="J127" s="14">
        <f>H127-I127</f>
        <v>0.79656517575483576</v>
      </c>
    </row>
    <row r="128" spans="1:10" x14ac:dyDescent="0.35">
      <c r="A128" s="15">
        <v>9</v>
      </c>
      <c r="B128" s="15">
        <v>2018</v>
      </c>
      <c r="C128" t="s">
        <v>27</v>
      </c>
      <c r="D128" t="s">
        <v>20</v>
      </c>
      <c r="F128" s="15">
        <f>VLOOKUP(C128,'2018 Weekly Attendance'!$A$2:$B$33,2)</f>
        <v>69000</v>
      </c>
      <c r="G128" s="15">
        <f>VLOOKUP(C128,'2018 Weekly Attendance'!$A$2:$X$33,MATCH(A128,'2018 Weekly Attendance'!$A$1:$X$1,0))</f>
        <v>68989</v>
      </c>
      <c r="H128" s="14">
        <f>G128/F128*100</f>
        <v>99.984057971014494</v>
      </c>
      <c r="I128" s="14">
        <f>VLOOKUP(C128,'2018 Weekly Attendance'!$A$2:$E$33,5)</f>
        <v>100.00163043478261</v>
      </c>
      <c r="J128" s="14">
        <f>H128-I128</f>
        <v>-1.7572463768118496E-2</v>
      </c>
    </row>
    <row r="129" spans="1:10" x14ac:dyDescent="0.35">
      <c r="A129" s="15">
        <v>9</v>
      </c>
      <c r="B129" s="15">
        <v>2018</v>
      </c>
      <c r="C129" t="s">
        <v>43</v>
      </c>
      <c r="D129" t="s">
        <v>13</v>
      </c>
      <c r="F129" s="15">
        <f>VLOOKUP(C129,'2018 Weekly Attendance'!$A$2:$B$33,2)</f>
        <v>73208</v>
      </c>
      <c r="G129" s="15">
        <f>VLOOKUP(C129,'2018 Weekly Attendance'!$A$2:$X$33,MATCH(A129,'2018 Weekly Attendance'!$A$1:$X$1,0))</f>
        <v>73086</v>
      </c>
      <c r="H129" s="14">
        <f>G129/F129*100</f>
        <v>99.83335154627909</v>
      </c>
      <c r="I129" s="14">
        <f>VLOOKUP(C129,'2018 Weekly Attendance'!$A$2:$E$33,5)</f>
        <v>99.786054802753796</v>
      </c>
      <c r="J129" s="14">
        <f>H129-I129</f>
        <v>4.7296743525294005E-2</v>
      </c>
    </row>
    <row r="130" spans="1:10" x14ac:dyDescent="0.35">
      <c r="A130" s="15">
        <v>9</v>
      </c>
      <c r="B130" s="15">
        <v>2018</v>
      </c>
      <c r="C130" t="s">
        <v>23</v>
      </c>
      <c r="D130" t="s">
        <v>21</v>
      </c>
      <c r="F130" s="15">
        <f>VLOOKUP(C130,'2018 Weekly Attendance'!$A$2:$B$33,2)</f>
        <v>67895</v>
      </c>
      <c r="G130" s="15">
        <f>VLOOKUP(C130,'2018 Weekly Attendance'!$A$2:$X$33,MATCH(A130,'2018 Weekly Attendance'!$A$1:$X$1,0))</f>
        <v>67431</v>
      </c>
      <c r="H130" s="14">
        <f>G130/F130*100</f>
        <v>99.316591796155834</v>
      </c>
      <c r="I130" s="14">
        <f>VLOOKUP(C130,'2018 Weekly Attendance'!$A$2:$E$33,5)</f>
        <v>96.863171072980336</v>
      </c>
      <c r="J130" s="14">
        <f>H130-I130</f>
        <v>2.4534207231754976</v>
      </c>
    </row>
    <row r="131" spans="1:10" x14ac:dyDescent="0.35">
      <c r="A131" s="15">
        <v>9</v>
      </c>
      <c r="B131" s="15">
        <v>2018</v>
      </c>
      <c r="C131" t="s">
        <v>26</v>
      </c>
      <c r="D131" t="s">
        <v>41</v>
      </c>
      <c r="F131" s="15">
        <f>VLOOKUP(C131,'2018 Weekly Attendance'!$A$2:$B$33,2)</f>
        <v>66829</v>
      </c>
      <c r="G131" s="15">
        <f>VLOOKUP(C131,'2018 Weekly Attendance'!$A$2:$X$33,MATCH(A131,'2018 Weekly Attendance'!$A$1:$X$1,0))</f>
        <v>65878</v>
      </c>
      <c r="H131" s="14">
        <f>G131/F131*100</f>
        <v>98.576965090005828</v>
      </c>
      <c r="I131" s="14">
        <f>VLOOKUP(C131,'2018 Weekly Attendance'!$A$2:$E$33,5)</f>
        <v>98.576965090005828</v>
      </c>
      <c r="J131" s="14">
        <f>H131-I131</f>
        <v>0</v>
      </c>
    </row>
    <row r="132" spans="1:10" x14ac:dyDescent="0.35">
      <c r="A132" s="15">
        <v>9</v>
      </c>
      <c r="B132" s="15">
        <v>2018</v>
      </c>
      <c r="C132" t="s">
        <v>38</v>
      </c>
      <c r="D132" t="s">
        <v>31</v>
      </c>
      <c r="F132" s="15">
        <f>VLOOKUP(C132,'2018 Weekly Attendance'!$A$2:$B$33,2)</f>
        <v>92500</v>
      </c>
      <c r="G132" s="15">
        <f>VLOOKUP(C132,'2018 Weekly Attendance'!$A$2:$X$33,MATCH(A132,'2018 Weekly Attendance'!$A$1:$X$1,0))</f>
        <v>90466</v>
      </c>
      <c r="H132" s="14">
        <f>G132/F132*100</f>
        <v>97.80108108108108</v>
      </c>
      <c r="I132" s="14">
        <f>VLOOKUP(C132,'2018 Weekly Attendance'!$A$2:$E$33,5)</f>
        <v>99.048378378378374</v>
      </c>
      <c r="J132" s="14">
        <f>H132-I132</f>
        <v>-1.247297297297294</v>
      </c>
    </row>
    <row r="133" spans="1:10" x14ac:dyDescent="0.35">
      <c r="A133" s="15">
        <v>9</v>
      </c>
      <c r="B133" s="15">
        <v>2018</v>
      </c>
      <c r="C133" t="s">
        <v>16</v>
      </c>
      <c r="D133" t="s">
        <v>15</v>
      </c>
      <c r="F133" s="15">
        <f>VLOOKUP(C133,'2018 Weekly Attendance'!$A$2:$B$33,2)</f>
        <v>75523</v>
      </c>
      <c r="G133" s="15">
        <f>VLOOKUP(C133,'2018 Weekly Attendance'!$A$2:$X$33,MATCH(A133,'2018 Weekly Attendance'!$A$1:$X$1,0))</f>
        <v>73513</v>
      </c>
      <c r="H133" s="14">
        <f>G133/F133*100</f>
        <v>97.338559114441964</v>
      </c>
      <c r="I133" s="14">
        <f>VLOOKUP(C133,'2018 Weekly Attendance'!$A$2:$E$33,5)</f>
        <v>97.682494074652766</v>
      </c>
      <c r="J133" s="14">
        <f>H133-I133</f>
        <v>-0.34393496021080239</v>
      </c>
    </row>
    <row r="134" spans="1:10" x14ac:dyDescent="0.35">
      <c r="A134" s="15">
        <v>9</v>
      </c>
      <c r="B134" s="15">
        <v>2018</v>
      </c>
      <c r="C134" t="s">
        <v>29</v>
      </c>
      <c r="D134" t="s">
        <v>18</v>
      </c>
      <c r="F134" s="15">
        <f>VLOOKUP(C134,'2018 Weekly Attendance'!$A$2:$B$33,2)</f>
        <v>71750</v>
      </c>
      <c r="G134" s="15">
        <f>VLOOKUP(C134,'2018 Weekly Attendance'!$A$2:$X$33,MATCH(A134,'2018 Weekly Attendance'!$A$1:$X$1,0))</f>
        <v>69592</v>
      </c>
      <c r="H134" s="14">
        <f>G134/F134*100</f>
        <v>96.99233449477353</v>
      </c>
      <c r="I134" s="14">
        <f>VLOOKUP(C134,'2018 Weekly Attendance'!$A$2:$E$33,5)</f>
        <v>96.374564459930312</v>
      </c>
      <c r="J134" s="14">
        <f>H134-I134</f>
        <v>0.61777003484321824</v>
      </c>
    </row>
    <row r="135" spans="1:10" x14ac:dyDescent="0.35">
      <c r="A135" s="15">
        <v>9</v>
      </c>
      <c r="B135" s="15">
        <v>2018</v>
      </c>
      <c r="C135" t="s">
        <v>33</v>
      </c>
      <c r="D135" t="s">
        <v>19</v>
      </c>
      <c r="F135" s="15">
        <f>VLOOKUP(C135,'2018 Weekly Attendance'!$A$2:$B$33,2)</f>
        <v>71608</v>
      </c>
      <c r="G135" s="15">
        <f>VLOOKUP(C135,'2018 Weekly Attendance'!$A$2:$X$33,MATCH(A135,'2018 Weekly Attendance'!$A$1:$X$1,0))</f>
        <v>68749</v>
      </c>
      <c r="H135" s="14">
        <f>G135/F135*100</f>
        <v>96.007429337504192</v>
      </c>
      <c r="I135" s="14">
        <f>VLOOKUP(C135,'2018 Weekly Attendance'!$A$2:$E$33,5)</f>
        <v>90.718739526309918</v>
      </c>
      <c r="J135" s="14">
        <f>H135-I135</f>
        <v>5.2886898111942742</v>
      </c>
    </row>
    <row r="136" spans="1:10" x14ac:dyDescent="0.35">
      <c r="A136" s="15">
        <v>9</v>
      </c>
      <c r="B136" s="15">
        <v>2018</v>
      </c>
      <c r="C136" t="s">
        <v>34</v>
      </c>
      <c r="D136" t="s">
        <v>42</v>
      </c>
      <c r="F136" s="15">
        <f>VLOOKUP(C136,'2018 Weekly Attendance'!$A$2:$B$33,2)</f>
        <v>82000</v>
      </c>
      <c r="G136" s="15">
        <f>VLOOKUP(C136,'2018 Weekly Attendance'!$A$2:$X$33,MATCH(A136,'2018 Weekly Attendance'!$A$1:$X$1,0))</f>
        <v>62386</v>
      </c>
      <c r="H136" s="14">
        <f>G136/F136*100</f>
        <v>76.080487804878047</v>
      </c>
      <c r="I136" s="14">
        <f>VLOOKUP(C136,'2018 Weekly Attendance'!$A$2:$E$33,5)</f>
        <v>74.424847560975607</v>
      </c>
      <c r="J136" s="14">
        <f>H136-I136</f>
        <v>1.6556402439024396</v>
      </c>
    </row>
    <row r="137" spans="1:10" x14ac:dyDescent="0.35">
      <c r="A137" s="15">
        <v>8</v>
      </c>
      <c r="B137" s="15">
        <v>2018</v>
      </c>
      <c r="C137" t="s">
        <v>9</v>
      </c>
      <c r="D137" t="s">
        <v>24</v>
      </c>
      <c r="E137" t="s">
        <v>11</v>
      </c>
      <c r="F137" s="15">
        <f>VLOOKUP(C137,'2018 Weekly Attendance'!$A$2:$B$33,2)</f>
        <v>69132</v>
      </c>
      <c r="G137" s="15">
        <f>VLOOKUP(C137,'2018 Weekly Attendance'!$A$2:$X$33,MATCH(A137,'2018 Weekly Attendance'!$A$1:$X$1,0))</f>
        <v>85870</v>
      </c>
      <c r="H137" s="14">
        <f>G137/F137*100</f>
        <v>124.21165306949024</v>
      </c>
      <c r="I137" s="14">
        <f>VLOOKUP(C137,'2018 Weekly Attendance'!$A$2:$E$33,5)</f>
        <v>96.444689662013033</v>
      </c>
      <c r="J137" s="14">
        <f>H137-I137</f>
        <v>27.766963407477206</v>
      </c>
    </row>
    <row r="138" spans="1:10" x14ac:dyDescent="0.35">
      <c r="A138" s="15">
        <v>8</v>
      </c>
      <c r="B138" s="15">
        <v>2018</v>
      </c>
      <c r="C138" t="s">
        <v>21</v>
      </c>
      <c r="D138" t="s">
        <v>22</v>
      </c>
      <c r="F138" s="15">
        <f>VLOOKUP(C138,'2018 Weekly Attendance'!$A$2:$B$33,2)</f>
        <v>76416</v>
      </c>
      <c r="G138" s="15">
        <f>VLOOKUP(C138,'2018 Weekly Attendance'!$A$2:$X$33,MATCH(A138,'2018 Weekly Attendance'!$A$1:$X$1,0))</f>
        <v>77103</v>
      </c>
      <c r="H138" s="14">
        <f>G138/F138*100</f>
        <v>100.89902638190955</v>
      </c>
      <c r="I138" s="14">
        <f>VLOOKUP(C138,'2018 Weekly Attendance'!$A$2:$E$33,5)</f>
        <v>99.419624162479053</v>
      </c>
      <c r="J138" s="14">
        <f>H138-I138</f>
        <v>1.4794022194304972</v>
      </c>
    </row>
    <row r="139" spans="1:10" x14ac:dyDescent="0.35">
      <c r="A139" s="15">
        <v>8</v>
      </c>
      <c r="B139" s="15">
        <v>2018</v>
      </c>
      <c r="C139" t="s">
        <v>32</v>
      </c>
      <c r="D139" t="s">
        <v>27</v>
      </c>
      <c r="F139" s="15">
        <f>VLOOKUP(C139,'2018 Weekly Attendance'!$A$2:$B$33,2)</f>
        <v>65000</v>
      </c>
      <c r="G139" s="15">
        <f>VLOOKUP(C139,'2018 Weekly Attendance'!$A$2:$X$33,MATCH(A139,'2018 Weekly Attendance'!$A$1:$X$1,0))</f>
        <v>65237</v>
      </c>
      <c r="H139" s="14">
        <f>G139/F139*100</f>
        <v>100.36461538461539</v>
      </c>
      <c r="I139" s="14">
        <f>VLOOKUP(C139,'2018 Weekly Attendance'!$A$2:$E$33,5)</f>
        <v>96.550192307692299</v>
      </c>
      <c r="J139" s="14">
        <f>H139-I139</f>
        <v>3.8144230769230916</v>
      </c>
    </row>
    <row r="140" spans="1:10" x14ac:dyDescent="0.35">
      <c r="A140" s="15">
        <v>8</v>
      </c>
      <c r="B140" s="15">
        <v>2018</v>
      </c>
      <c r="C140" t="s">
        <v>30</v>
      </c>
      <c r="D140" t="s">
        <v>43</v>
      </c>
      <c r="F140" s="15">
        <f>VLOOKUP(C140,'2018 Weekly Attendance'!$A$2:$B$33,2)</f>
        <v>66655</v>
      </c>
      <c r="G140" s="15">
        <f>VLOOKUP(C140,'2018 Weekly Attendance'!$A$2:$X$33,MATCH(A140,'2018 Weekly Attendance'!$A$1:$X$1,0))</f>
        <v>66801</v>
      </c>
      <c r="H140" s="14">
        <f>G140/F140*100</f>
        <v>100.21903833170805</v>
      </c>
      <c r="I140" s="14">
        <f>VLOOKUP(C140,'2018 Weekly Attendance'!$A$2:$E$33,5)</f>
        <v>100.23460355562224</v>
      </c>
      <c r="J140" s="14">
        <f>H140-I140</f>
        <v>-1.5565223914194348E-2</v>
      </c>
    </row>
    <row r="141" spans="1:10" x14ac:dyDescent="0.35">
      <c r="A141" s="15">
        <v>8</v>
      </c>
      <c r="B141" s="15">
        <v>2018</v>
      </c>
      <c r="C141" t="s">
        <v>19</v>
      </c>
      <c r="D141" t="s">
        <v>36</v>
      </c>
      <c r="F141" s="15">
        <f>VLOOKUP(C141,'2018 Weekly Attendance'!$A$2:$B$33,2)</f>
        <v>61500</v>
      </c>
      <c r="G141" s="15">
        <f>VLOOKUP(C141,'2018 Weekly Attendance'!$A$2:$X$33,MATCH(A141,'2018 Weekly Attendance'!$A$1:$X$1,0))</f>
        <v>61397</v>
      </c>
      <c r="H141" s="14">
        <f>G141/F141*100</f>
        <v>99.832520325203262</v>
      </c>
      <c r="I141" s="14">
        <f>VLOOKUP(C141,'2018 Weekly Attendance'!$A$2:$E$33,5)</f>
        <v>99.745934959349597</v>
      </c>
      <c r="J141" s="14">
        <f>H141-I141</f>
        <v>8.6585365853665053E-2</v>
      </c>
    </row>
    <row r="142" spans="1:10" x14ac:dyDescent="0.35">
      <c r="A142" s="15">
        <v>8</v>
      </c>
      <c r="B142" s="15">
        <v>2018</v>
      </c>
      <c r="C142" t="s">
        <v>10</v>
      </c>
      <c r="D142" t="s">
        <v>35</v>
      </c>
      <c r="F142" s="15">
        <f>VLOOKUP(C142,'2018 Weekly Attendance'!$A$2:$B$33,2)</f>
        <v>72220</v>
      </c>
      <c r="G142" s="15">
        <f>VLOOKUP(C142,'2018 Weekly Attendance'!$A$2:$X$33,MATCH(A142,'2018 Weekly Attendance'!$A$1:$X$1,0))</f>
        <v>71726</v>
      </c>
      <c r="H142" s="14">
        <f>G142/F142*100</f>
        <v>99.315978953198552</v>
      </c>
      <c r="I142" s="14">
        <f>VLOOKUP(C142,'2018 Weekly Attendance'!$A$2:$E$33,5)</f>
        <v>99.425193852118525</v>
      </c>
      <c r="J142" s="14">
        <f>H142-I142</f>
        <v>-0.10921489891997282</v>
      </c>
    </row>
    <row r="143" spans="1:10" x14ac:dyDescent="0.35">
      <c r="A143" s="15">
        <v>8</v>
      </c>
      <c r="B143" s="15">
        <v>2018</v>
      </c>
      <c r="C143" t="s">
        <v>33</v>
      </c>
      <c r="D143" t="s">
        <v>26</v>
      </c>
      <c r="F143" s="15">
        <f>VLOOKUP(C143,'2018 Weekly Attendance'!$A$2:$B$33,2)</f>
        <v>71608</v>
      </c>
      <c r="G143" s="15">
        <f>VLOOKUP(C143,'2018 Weekly Attendance'!$A$2:$X$33,MATCH(A143,'2018 Weekly Attendance'!$A$1:$X$1,0))</f>
        <v>70109</v>
      </c>
      <c r="H143" s="14">
        <f>G143/F143*100</f>
        <v>97.906658473913538</v>
      </c>
      <c r="I143" s="14">
        <f>VLOOKUP(C143,'2018 Weekly Attendance'!$A$2:$E$33,5)</f>
        <v>90.718739526309918</v>
      </c>
      <c r="J143" s="14">
        <f>H143-I143</f>
        <v>7.1879189476036203</v>
      </c>
    </row>
    <row r="144" spans="1:10" x14ac:dyDescent="0.35">
      <c r="A144" s="15">
        <v>8</v>
      </c>
      <c r="B144" s="15">
        <v>2018</v>
      </c>
      <c r="C144" t="s">
        <v>16</v>
      </c>
      <c r="D144" t="s">
        <v>25</v>
      </c>
      <c r="F144" s="15">
        <f>VLOOKUP(C144,'2018 Weekly Attendance'!$A$2:$B$33,2)</f>
        <v>75523</v>
      </c>
      <c r="G144" s="15">
        <f>VLOOKUP(C144,'2018 Weekly Attendance'!$A$2:$X$33,MATCH(A144,'2018 Weekly Attendance'!$A$1:$X$1,0))</f>
        <v>73843</v>
      </c>
      <c r="H144" s="14">
        <f>G144/F144*100</f>
        <v>97.775512095652985</v>
      </c>
      <c r="I144" s="14">
        <f>VLOOKUP(C144,'2018 Weekly Attendance'!$A$2:$E$33,5)</f>
        <v>97.682494074652766</v>
      </c>
      <c r="J144" s="14">
        <f>H144-I144</f>
        <v>9.3018021000219164E-2</v>
      </c>
    </row>
    <row r="145" spans="1:10" x14ac:dyDescent="0.35">
      <c r="A145" s="15">
        <v>8</v>
      </c>
      <c r="B145" s="15">
        <v>2018</v>
      </c>
      <c r="C145" t="s">
        <v>28</v>
      </c>
      <c r="D145" t="s">
        <v>29</v>
      </c>
      <c r="F145" s="15">
        <f>VLOOKUP(C145,'2018 Weekly Attendance'!$A$2:$B$33,2)</f>
        <v>63400</v>
      </c>
      <c r="G145" s="15">
        <f>VLOOKUP(C145,'2018 Weekly Attendance'!$A$2:$X$33,MATCH(A145,'2018 Weekly Attendance'!$A$1:$X$1,0))</f>
        <v>61923</v>
      </c>
      <c r="H145" s="14">
        <f>G145/F145*100</f>
        <v>97.670347003154575</v>
      </c>
      <c r="I145" s="14">
        <f>VLOOKUP(C145,'2018 Weekly Attendance'!$A$2:$E$33,5)</f>
        <v>97.813682965299691</v>
      </c>
      <c r="J145" s="14">
        <f>H145-I145</f>
        <v>-0.14333596214511601</v>
      </c>
    </row>
    <row r="146" spans="1:10" x14ac:dyDescent="0.35">
      <c r="A146" s="15">
        <v>8</v>
      </c>
      <c r="B146" s="15">
        <v>2018</v>
      </c>
      <c r="C146" t="s">
        <v>13</v>
      </c>
      <c r="D146" t="s">
        <v>41</v>
      </c>
      <c r="F146" s="15">
        <f>VLOOKUP(C146,'2018 Weekly Attendance'!$A$2:$B$33,2)</f>
        <v>78500</v>
      </c>
      <c r="G146" s="15">
        <f>VLOOKUP(C146,'2018 Weekly Attendance'!$A$2:$X$33,MATCH(A146,'2018 Weekly Attendance'!$A$1:$X$1,0))</f>
        <v>75822</v>
      </c>
      <c r="H146" s="14">
        <f>G146/F146*100</f>
        <v>96.58853503184713</v>
      </c>
      <c r="I146" s="14">
        <f>VLOOKUP(C146,'2018 Weekly Attendance'!$A$2:$E$33,5)</f>
        <v>92.267356687898101</v>
      </c>
      <c r="J146" s="14">
        <f>H146-I146</f>
        <v>4.321178343949029</v>
      </c>
    </row>
    <row r="147" spans="1:10" x14ac:dyDescent="0.35">
      <c r="A147" s="15">
        <v>8</v>
      </c>
      <c r="B147" s="15">
        <v>2018</v>
      </c>
      <c r="C147" t="s">
        <v>18</v>
      </c>
      <c r="D147" t="s">
        <v>40</v>
      </c>
      <c r="F147" s="15">
        <f>VLOOKUP(C147,'2018 Weekly Attendance'!$A$2:$B$33,2)</f>
        <v>56603</v>
      </c>
      <c r="G147" s="15">
        <f>VLOOKUP(C147,'2018 Weekly Attendance'!$A$2:$X$33,MATCH(A147,'2018 Weekly Attendance'!$A$1:$X$1,0))</f>
        <v>54372</v>
      </c>
      <c r="H147" s="14">
        <f>G147/F147*100</f>
        <v>96.058512799674929</v>
      </c>
      <c r="I147" s="14">
        <f>VLOOKUP(C147,'2018 Weekly Attendance'!$A$2:$E$33,5)</f>
        <v>95.510081494923284</v>
      </c>
      <c r="J147" s="14">
        <f>H147-I147</f>
        <v>0.54843130475164514</v>
      </c>
    </row>
    <row r="148" spans="1:10" x14ac:dyDescent="0.35">
      <c r="A148" s="15">
        <v>8</v>
      </c>
      <c r="B148" s="15">
        <v>2018</v>
      </c>
      <c r="C148" t="s">
        <v>37</v>
      </c>
      <c r="D148" t="s">
        <v>34</v>
      </c>
      <c r="F148" s="15">
        <f>VLOOKUP(C148,'2018 Weekly Attendance'!$A$2:$B$33,2)</f>
        <v>82500</v>
      </c>
      <c r="G148" s="15">
        <f>VLOOKUP(C148,'2018 Weekly Attendance'!$A$2:$X$33,MATCH(A148,'2018 Weekly Attendance'!$A$1:$X$1,0))</f>
        <v>77537</v>
      </c>
      <c r="H148" s="14">
        <f>G148/F148*100</f>
        <v>93.984242424242424</v>
      </c>
      <c r="I148" s="14">
        <f>VLOOKUP(C148,'2018 Weekly Attendance'!$A$2:$E$33,5)</f>
        <v>93.26136363636364</v>
      </c>
      <c r="J148" s="14">
        <f>H148-I148</f>
        <v>0.72287878787878412</v>
      </c>
    </row>
    <row r="149" spans="1:10" x14ac:dyDescent="0.35">
      <c r="A149" s="15">
        <v>8</v>
      </c>
      <c r="B149" s="15">
        <v>2018</v>
      </c>
      <c r="C149" t="s">
        <v>39</v>
      </c>
      <c r="D149" t="s">
        <v>23</v>
      </c>
      <c r="F149" s="15">
        <f>VLOOKUP(C149,'2018 Weekly Attendance'!$A$2:$B$33,2)</f>
        <v>68400</v>
      </c>
      <c r="G149" s="15">
        <f>VLOOKUP(C149,'2018 Weekly Attendance'!$A$2:$X$33,MATCH(A149,'2018 Weekly Attendance'!$A$1:$X$1,0))</f>
        <v>63780</v>
      </c>
      <c r="H149" s="14">
        <f>G149/F149*100</f>
        <v>93.245614035087726</v>
      </c>
      <c r="I149" s="14">
        <f>VLOOKUP(C149,'2018 Weekly Attendance'!$A$2:$E$33,5)</f>
        <v>92.772478070175438</v>
      </c>
      <c r="J149" s="14">
        <f>H149-I149</f>
        <v>0.47313596491228793</v>
      </c>
    </row>
    <row r="150" spans="1:10" x14ac:dyDescent="0.35">
      <c r="A150" s="15">
        <v>8</v>
      </c>
      <c r="B150" s="15">
        <v>2018</v>
      </c>
      <c r="C150" t="s">
        <v>14</v>
      </c>
      <c r="D150" t="s">
        <v>15</v>
      </c>
      <c r="F150" s="15">
        <f>VLOOKUP(C150,'2018 Weekly Attendance'!$A$2:$B$33,2)</f>
        <v>65515</v>
      </c>
      <c r="G150" s="15">
        <f>VLOOKUP(C150,'2018 Weekly Attendance'!$A$2:$X$33,MATCH(A150,'2018 Weekly Attendance'!$A$1:$X$1,0))</f>
        <v>45134</v>
      </c>
      <c r="H150" s="14">
        <f>G150/F150*100</f>
        <v>68.891093642677248</v>
      </c>
      <c r="I150" s="14">
        <f>VLOOKUP(C150,'2018 Weekly Attendance'!$A$2:$E$33,5)</f>
        <v>77.468518659848897</v>
      </c>
      <c r="J150" s="14">
        <f>H150-I150</f>
        <v>-8.5774250171716488</v>
      </c>
    </row>
    <row r="151" spans="1:10" x14ac:dyDescent="0.35">
      <c r="A151" s="15">
        <v>7</v>
      </c>
      <c r="B151" s="15">
        <v>2018</v>
      </c>
      <c r="C151" t="s">
        <v>20</v>
      </c>
      <c r="D151" t="s">
        <v>31</v>
      </c>
      <c r="E151" t="s">
        <v>11</v>
      </c>
      <c r="F151" s="15">
        <f>VLOOKUP(C151,'2018 Weekly Attendance'!$A$2:$B$33,2)</f>
        <v>27000</v>
      </c>
      <c r="G151" s="15">
        <f>VLOOKUP(C151,'2018 Weekly Attendance'!$A$2:$X$33,MATCH(A151,'2018 Weekly Attendance'!$A$1:$X$1,0))</f>
        <v>84301</v>
      </c>
      <c r="H151" s="14">
        <f>G151/F151*100</f>
        <v>312.22592592592594</v>
      </c>
      <c r="I151" s="14">
        <f>VLOOKUP(C151,'2018 Weekly Attendance'!$A$2:$E$33,5)</f>
        <v>94.097354497354502</v>
      </c>
      <c r="J151" s="14">
        <f>H151-I151</f>
        <v>218.12857142857143</v>
      </c>
    </row>
    <row r="152" spans="1:10" x14ac:dyDescent="0.35">
      <c r="A152" s="15">
        <v>7</v>
      </c>
      <c r="B152" s="15">
        <v>2018</v>
      </c>
      <c r="C152" t="s">
        <v>19</v>
      </c>
      <c r="D152" t="s">
        <v>26</v>
      </c>
      <c r="F152" s="15">
        <f>VLOOKUP(C152,'2018 Weekly Attendance'!$A$2:$B$33,2)</f>
        <v>61500</v>
      </c>
      <c r="G152" s="15">
        <f>VLOOKUP(C152,'2018 Weekly Attendance'!$A$2:$X$33,MATCH(A152,'2018 Weekly Attendance'!$A$1:$X$1,0))</f>
        <v>62389</v>
      </c>
      <c r="H152" s="14">
        <f>G152/F152*100</f>
        <v>101.44552845528456</v>
      </c>
      <c r="I152" s="14">
        <f>VLOOKUP(C152,'2018 Weekly Attendance'!$A$2:$E$33,5)</f>
        <v>99.745934959349597</v>
      </c>
      <c r="J152" s="14">
        <f>H152-I152</f>
        <v>1.6995934959349626</v>
      </c>
    </row>
    <row r="153" spans="1:10" x14ac:dyDescent="0.35">
      <c r="A153" s="15">
        <v>7</v>
      </c>
      <c r="B153" s="15">
        <v>2018</v>
      </c>
      <c r="C153" t="s">
        <v>24</v>
      </c>
      <c r="D153" t="s">
        <v>16</v>
      </c>
      <c r="F153" s="15">
        <f>VLOOKUP(C153,'2018 Weekly Attendance'!$A$2:$B$33,2)</f>
        <v>69596</v>
      </c>
      <c r="G153" s="15">
        <f>VLOOKUP(C153,'2018 Weekly Attendance'!$A$2:$X$33,MATCH(A153,'2018 Weekly Attendance'!$A$1:$X$1,0))</f>
        <v>69696</v>
      </c>
      <c r="H153" s="14">
        <f>G153/F153*100</f>
        <v>100.1436864187597</v>
      </c>
      <c r="I153" s="14">
        <f>VLOOKUP(C153,'2018 Weekly Attendance'!$A$2:$E$33,5)</f>
        <v>100.1436864187597</v>
      </c>
      <c r="J153" s="14">
        <f>H153-I153</f>
        <v>0</v>
      </c>
    </row>
    <row r="154" spans="1:10" x14ac:dyDescent="0.35">
      <c r="A154" s="15">
        <v>7</v>
      </c>
      <c r="B154" s="15">
        <v>2018</v>
      </c>
      <c r="C154" t="s">
        <v>35</v>
      </c>
      <c r="D154" t="s">
        <v>32</v>
      </c>
      <c r="F154" s="15">
        <f>VLOOKUP(C154,'2018 Weekly Attendance'!$A$2:$B$33,2)</f>
        <v>65326</v>
      </c>
      <c r="G154" s="15">
        <f>VLOOKUP(C154,'2018 Weekly Attendance'!$A$2:$X$33,MATCH(A154,'2018 Weekly Attendance'!$A$1:$X$1,0))</f>
        <v>65265</v>
      </c>
      <c r="H154" s="14">
        <f>G154/F154*100</f>
        <v>99.906622171876435</v>
      </c>
      <c r="I154" s="14">
        <f>VLOOKUP(C154,'2018 Weekly Attendance'!$A$2:$E$33,5)</f>
        <v>100.35820347181827</v>
      </c>
      <c r="J154" s="14">
        <f>H154-I154</f>
        <v>-0.45158129994183582</v>
      </c>
    </row>
    <row r="155" spans="1:10" x14ac:dyDescent="0.35">
      <c r="A155" s="15">
        <v>7</v>
      </c>
      <c r="B155" s="15">
        <v>2018</v>
      </c>
      <c r="C155" t="s">
        <v>42</v>
      </c>
      <c r="D155" t="s">
        <v>37</v>
      </c>
      <c r="F155" s="15">
        <f>VLOOKUP(C155,'2018 Weekly Attendance'!$A$2:$B$33,2)</f>
        <v>73000</v>
      </c>
      <c r="G155" s="15">
        <f>VLOOKUP(C155,'2018 Weekly Attendance'!$A$2:$X$33,MATCH(A155,'2018 Weekly Attendance'!$A$1:$X$1,0))</f>
        <v>72756</v>
      </c>
      <c r="H155" s="14">
        <f>G155/F155*100</f>
        <v>99.665753424657538</v>
      </c>
      <c r="I155" s="14">
        <f>VLOOKUP(C155,'2018 Weekly Attendance'!$A$2:$E$33,5)</f>
        <v>99.860273972602741</v>
      </c>
      <c r="J155" s="14">
        <f>H155-I155</f>
        <v>-0.19452054794520279</v>
      </c>
    </row>
    <row r="156" spans="1:10" x14ac:dyDescent="0.35">
      <c r="A156" s="15">
        <v>7</v>
      </c>
      <c r="B156" s="15">
        <v>2018</v>
      </c>
      <c r="C156" t="s">
        <v>25</v>
      </c>
      <c r="D156" t="s">
        <v>43</v>
      </c>
      <c r="F156" s="15">
        <f>VLOOKUP(C156,'2018 Weekly Attendance'!$A$2:$B$33,2)</f>
        <v>71008</v>
      </c>
      <c r="G156" s="15">
        <f>VLOOKUP(C156,'2018 Weekly Attendance'!$A$2:$X$33,MATCH(A156,'2018 Weekly Attendance'!$A$1:$X$1,0))</f>
        <v>70639</v>
      </c>
      <c r="H156" s="14">
        <f>G156/F156*100</f>
        <v>99.480340243352856</v>
      </c>
      <c r="I156" s="14">
        <f>VLOOKUP(C156,'2018 Weekly Attendance'!$A$2:$E$33,5)</f>
        <v>99.187943611987379</v>
      </c>
      <c r="J156" s="14">
        <f>H156-I156</f>
        <v>0.29239663136547733</v>
      </c>
    </row>
    <row r="157" spans="1:10" x14ac:dyDescent="0.35">
      <c r="A157" s="15">
        <v>7</v>
      </c>
      <c r="B157" s="15">
        <v>2018</v>
      </c>
      <c r="C157" t="s">
        <v>21</v>
      </c>
      <c r="D157" t="s">
        <v>14</v>
      </c>
      <c r="F157" s="15">
        <f>VLOOKUP(C157,'2018 Weekly Attendance'!$A$2:$B$33,2)</f>
        <v>76416</v>
      </c>
      <c r="G157" s="15">
        <f>VLOOKUP(C157,'2018 Weekly Attendance'!$A$2:$X$33,MATCH(A157,'2018 Weekly Attendance'!$A$1:$X$1,0))</f>
        <v>75676</v>
      </c>
      <c r="H157" s="14">
        <f>G157/F157*100</f>
        <v>99.031616415410383</v>
      </c>
      <c r="I157" s="14">
        <f>VLOOKUP(C157,'2018 Weekly Attendance'!$A$2:$E$33,5)</f>
        <v>99.419624162479053</v>
      </c>
      <c r="J157" s="14">
        <f>H157-I157</f>
        <v>-0.38800774706867003</v>
      </c>
    </row>
    <row r="158" spans="1:10" x14ac:dyDescent="0.35">
      <c r="A158" s="15">
        <v>7</v>
      </c>
      <c r="B158" s="15">
        <v>2018</v>
      </c>
      <c r="C158" t="s">
        <v>28</v>
      </c>
      <c r="D158" t="s">
        <v>22</v>
      </c>
      <c r="F158" s="15">
        <f>VLOOKUP(C158,'2018 Weekly Attendance'!$A$2:$B$33,2)</f>
        <v>63400</v>
      </c>
      <c r="G158" s="15">
        <f>VLOOKUP(C158,'2018 Weekly Attendance'!$A$2:$X$33,MATCH(A158,'2018 Weekly Attendance'!$A$1:$X$1,0))</f>
        <v>62359</v>
      </c>
      <c r="H158" s="14">
        <f>G158/F158*100</f>
        <v>98.35804416403785</v>
      </c>
      <c r="I158" s="14">
        <f>VLOOKUP(C158,'2018 Weekly Attendance'!$A$2:$E$33,5)</f>
        <v>97.813682965299691</v>
      </c>
      <c r="J158" s="14">
        <f>H158-I158</f>
        <v>0.54436119873815869</v>
      </c>
    </row>
    <row r="159" spans="1:10" x14ac:dyDescent="0.35">
      <c r="A159" s="15">
        <v>7</v>
      </c>
      <c r="B159" s="15">
        <v>2018</v>
      </c>
      <c r="C159" t="s">
        <v>9</v>
      </c>
      <c r="D159" t="s">
        <v>10</v>
      </c>
      <c r="F159" s="15">
        <f>VLOOKUP(C159,'2018 Weekly Attendance'!$A$2:$B$33,2)</f>
        <v>69132</v>
      </c>
      <c r="G159" s="15">
        <f>VLOOKUP(C159,'2018 Weekly Attendance'!$A$2:$X$33,MATCH(A159,'2018 Weekly Attendance'!$A$1:$X$1,0))</f>
        <v>66534</v>
      </c>
      <c r="H159" s="14">
        <f>G159/F159*100</f>
        <v>96.241971879881959</v>
      </c>
      <c r="I159" s="14">
        <f>VLOOKUP(C159,'2018 Weekly Attendance'!$A$2:$E$33,5)</f>
        <v>96.444689662013033</v>
      </c>
      <c r="J159" s="14">
        <f>H159-I159</f>
        <v>-0.20271778213107439</v>
      </c>
    </row>
    <row r="160" spans="1:10" x14ac:dyDescent="0.35">
      <c r="A160" s="15">
        <v>7</v>
      </c>
      <c r="B160" s="15">
        <v>2018</v>
      </c>
      <c r="C160" t="s">
        <v>36</v>
      </c>
      <c r="D160" t="s">
        <v>30</v>
      </c>
      <c r="F160" s="15">
        <f>VLOOKUP(C160,'2018 Weekly Attendance'!$A$2:$B$33,2)</f>
        <v>82500</v>
      </c>
      <c r="G160" s="15">
        <f>VLOOKUP(C160,'2018 Weekly Attendance'!$A$2:$X$33,MATCH(A160,'2018 Weekly Attendance'!$A$1:$X$1,0))</f>
        <v>77982</v>
      </c>
      <c r="H160" s="14">
        <f>G160/F160*100</f>
        <v>94.523636363636371</v>
      </c>
      <c r="I160" s="14">
        <f>VLOOKUP(C160,'2018 Weekly Attendance'!$A$2:$E$33,5)</f>
        <v>94.523636363636371</v>
      </c>
      <c r="J160" s="14">
        <f>H160-I160</f>
        <v>0</v>
      </c>
    </row>
    <row r="161" spans="1:10" x14ac:dyDescent="0.35">
      <c r="A161" s="15">
        <v>7</v>
      </c>
      <c r="B161" s="15">
        <v>2018</v>
      </c>
      <c r="C161" t="s">
        <v>29</v>
      </c>
      <c r="D161" t="s">
        <v>13</v>
      </c>
      <c r="F161" s="15">
        <f>VLOOKUP(C161,'2018 Weekly Attendance'!$A$2:$B$33,2)</f>
        <v>71750</v>
      </c>
      <c r="G161" s="15">
        <f>VLOOKUP(C161,'2018 Weekly Attendance'!$A$2:$X$33,MATCH(A161,'2018 Weekly Attendance'!$A$1:$X$1,0))</f>
        <v>66597</v>
      </c>
      <c r="H161" s="14">
        <f>G161/F161*100</f>
        <v>92.818118466898952</v>
      </c>
      <c r="I161" s="14">
        <f>VLOOKUP(C161,'2018 Weekly Attendance'!$A$2:$E$33,5)</f>
        <v>96.374564459930312</v>
      </c>
      <c r="J161" s="14">
        <f>H161-I161</f>
        <v>-3.5564459930313603</v>
      </c>
    </row>
    <row r="162" spans="1:10" x14ac:dyDescent="0.35">
      <c r="A162" s="15">
        <v>7</v>
      </c>
      <c r="B162" s="15">
        <v>2018</v>
      </c>
      <c r="C162" t="s">
        <v>40</v>
      </c>
      <c r="D162" t="s">
        <v>33</v>
      </c>
      <c r="F162" s="15">
        <f>VLOOKUP(C162,'2018 Weekly Attendance'!$A$2:$B$33,2)</f>
        <v>67000</v>
      </c>
      <c r="G162" s="15">
        <f>VLOOKUP(C162,'2018 Weekly Attendance'!$A$2:$X$33,MATCH(A162,'2018 Weekly Attendance'!$A$1:$X$1,0))</f>
        <v>56848</v>
      </c>
      <c r="H162" s="14">
        <f>G162/F162*100</f>
        <v>84.847761194029843</v>
      </c>
      <c r="I162" s="14">
        <f>VLOOKUP(C162,'2018 Weekly Attendance'!$A$2:$E$33,5)</f>
        <v>88.357835820895531</v>
      </c>
      <c r="J162" s="14">
        <f>H162-I162</f>
        <v>-3.5100746268656877</v>
      </c>
    </row>
    <row r="163" spans="1:10" x14ac:dyDescent="0.35">
      <c r="A163" s="15">
        <v>7</v>
      </c>
      <c r="B163" s="15">
        <v>2018</v>
      </c>
      <c r="C163" t="s">
        <v>15</v>
      </c>
      <c r="D163" t="s">
        <v>23</v>
      </c>
      <c r="F163" s="15">
        <f>VLOOKUP(C163,'2018 Weekly Attendance'!$A$2:$B$33,2)</f>
        <v>65890</v>
      </c>
      <c r="G163" s="15">
        <f>VLOOKUP(C163,'2018 Weekly Attendance'!$A$2:$X$33,MATCH(A163,'2018 Weekly Attendance'!$A$1:$X$1,0))</f>
        <v>53682</v>
      </c>
      <c r="H163" s="14">
        <f>G163/F163*100</f>
        <v>81.472150553953554</v>
      </c>
      <c r="I163" s="14">
        <f>VLOOKUP(C163,'2018 Weekly Attendance'!$A$2:$E$33,5)</f>
        <v>82.496395507664289</v>
      </c>
      <c r="J163" s="14">
        <f>H163-I163</f>
        <v>-1.0242449537107348</v>
      </c>
    </row>
    <row r="164" spans="1:10" x14ac:dyDescent="0.35">
      <c r="A164" s="15">
        <v>7</v>
      </c>
      <c r="B164" s="15">
        <v>2018</v>
      </c>
      <c r="C164" t="s">
        <v>34</v>
      </c>
      <c r="D164" t="s">
        <v>38</v>
      </c>
      <c r="F164" s="15">
        <f>VLOOKUP(C164,'2018 Weekly Attendance'!$A$2:$B$33,2)</f>
        <v>82000</v>
      </c>
      <c r="G164" s="15">
        <f>VLOOKUP(C164,'2018 Weekly Attendance'!$A$2:$X$33,MATCH(A164,'2018 Weekly Attendance'!$A$1:$X$1,0))</f>
        <v>66301</v>
      </c>
      <c r="H164" s="14">
        <f>G164/F164*100</f>
        <v>80.854878048780492</v>
      </c>
      <c r="I164" s="14">
        <f>VLOOKUP(C164,'2018 Weekly Attendance'!$A$2:$E$33,5)</f>
        <v>74.424847560975607</v>
      </c>
      <c r="J164" s="14">
        <f>H164-I164</f>
        <v>6.4300304878048848</v>
      </c>
    </row>
    <row r="165" spans="1:10" x14ac:dyDescent="0.35">
      <c r="A165" s="15">
        <v>6</v>
      </c>
      <c r="B165" s="15">
        <v>2018</v>
      </c>
      <c r="C165" t="s">
        <v>18</v>
      </c>
      <c r="D165" t="s">
        <v>27</v>
      </c>
      <c r="E165" t="s">
        <v>11</v>
      </c>
      <c r="F165" s="15">
        <f>VLOOKUP(C165,'2018 Weekly Attendance'!$A$2:$B$33,2)</f>
        <v>56603</v>
      </c>
      <c r="G165" s="15">
        <f>VLOOKUP(C165,'2018 Weekly Attendance'!$A$2:$X$33,MATCH(A165,'2018 Weekly Attendance'!$A$1:$X$1,0))</f>
        <v>84922</v>
      </c>
      <c r="H165" s="14">
        <f>G165/F165*100</f>
        <v>150.03091708920022</v>
      </c>
      <c r="I165" s="14">
        <f>VLOOKUP(C165,'2018 Weekly Attendance'!$A$2:$E$33,5)</f>
        <v>95.510081494923284</v>
      </c>
      <c r="J165" s="14">
        <f>H165-I165</f>
        <v>54.520835594276932</v>
      </c>
    </row>
    <row r="166" spans="1:10" x14ac:dyDescent="0.35">
      <c r="A166" s="15">
        <v>6</v>
      </c>
      <c r="B166" s="15">
        <v>2018</v>
      </c>
      <c r="C166" t="s">
        <v>35</v>
      </c>
      <c r="D166" t="s">
        <v>19</v>
      </c>
      <c r="F166" s="15">
        <f>VLOOKUP(C166,'2018 Weekly Attendance'!$A$2:$B$33,2)</f>
        <v>65326</v>
      </c>
      <c r="G166" s="15">
        <f>VLOOKUP(C166,'2018 Weekly Attendance'!$A$2:$X$33,MATCH(A166,'2018 Weekly Attendance'!$A$1:$X$1,0))</f>
        <v>65791</v>
      </c>
      <c r="H166" s="14">
        <f>G166/F166*100</f>
        <v>100.71181459143372</v>
      </c>
      <c r="I166" s="14">
        <f>VLOOKUP(C166,'2018 Weekly Attendance'!$A$2:$E$33,5)</f>
        <v>100.35820347181827</v>
      </c>
      <c r="J166" s="14">
        <f>H166-I166</f>
        <v>0.35361111961545078</v>
      </c>
    </row>
    <row r="167" spans="1:10" x14ac:dyDescent="0.35">
      <c r="A167" s="15">
        <v>6</v>
      </c>
      <c r="B167" s="15">
        <v>2018</v>
      </c>
      <c r="C167" t="s">
        <v>30</v>
      </c>
      <c r="D167" t="s">
        <v>28</v>
      </c>
      <c r="F167" s="15">
        <f>VLOOKUP(C167,'2018 Weekly Attendance'!$A$2:$B$33,2)</f>
        <v>66655</v>
      </c>
      <c r="G167" s="15">
        <f>VLOOKUP(C167,'2018 Weekly Attendance'!$A$2:$X$33,MATCH(A167,'2018 Weekly Attendance'!$A$1:$X$1,0))</f>
        <v>66801</v>
      </c>
      <c r="H167" s="14">
        <f>G167/F167*100</f>
        <v>100.21903833170805</v>
      </c>
      <c r="I167" s="14">
        <f>VLOOKUP(C167,'2018 Weekly Attendance'!$A$2:$E$33,5)</f>
        <v>100.23460355562224</v>
      </c>
      <c r="J167" s="14">
        <f>H167-I167</f>
        <v>-1.5565223914194348E-2</v>
      </c>
    </row>
    <row r="168" spans="1:10" x14ac:dyDescent="0.35">
      <c r="A168" s="15">
        <v>6</v>
      </c>
      <c r="B168" s="15">
        <v>2018</v>
      </c>
      <c r="C168" t="s">
        <v>22</v>
      </c>
      <c r="D168" t="s">
        <v>13</v>
      </c>
      <c r="F168" s="15">
        <f>VLOOKUP(C168,'2018 Weekly Attendance'!$A$2:$B$33,2)</f>
        <v>76125</v>
      </c>
      <c r="G168" s="15">
        <f>VLOOKUP(C168,'2018 Weekly Attendance'!$A$2:$X$33,MATCH(A168,'2018 Weekly Attendance'!$A$1:$X$1,0))</f>
        <v>76109</v>
      </c>
      <c r="H168" s="14">
        <f>G168/F168*100</f>
        <v>99.978981937602626</v>
      </c>
      <c r="I168" s="14">
        <f>VLOOKUP(C168,'2018 Weekly Attendance'!$A$2:$E$33,5)</f>
        <v>100.42216748768473</v>
      </c>
      <c r="J168" s="14">
        <f>H168-I168</f>
        <v>-0.44318555008210581</v>
      </c>
    </row>
    <row r="169" spans="1:10" x14ac:dyDescent="0.35">
      <c r="A169" s="15">
        <v>6</v>
      </c>
      <c r="B169" s="15">
        <v>2018</v>
      </c>
      <c r="C169" t="s">
        <v>42</v>
      </c>
      <c r="D169" t="s">
        <v>15</v>
      </c>
      <c r="F169" s="15">
        <f>VLOOKUP(C169,'2018 Weekly Attendance'!$A$2:$B$33,2)</f>
        <v>73000</v>
      </c>
      <c r="G169" s="15">
        <f>VLOOKUP(C169,'2018 Weekly Attendance'!$A$2:$X$33,MATCH(A169,'2018 Weekly Attendance'!$A$1:$X$1,0))</f>
        <v>72665</v>
      </c>
      <c r="H169" s="14">
        <f>G169/F169*100</f>
        <v>99.541095890410958</v>
      </c>
      <c r="I169" s="14">
        <f>VLOOKUP(C169,'2018 Weekly Attendance'!$A$2:$E$33,5)</f>
        <v>99.860273972602741</v>
      </c>
      <c r="J169" s="14">
        <f>H169-I169</f>
        <v>-0.31917808219178312</v>
      </c>
    </row>
    <row r="170" spans="1:10" x14ac:dyDescent="0.35">
      <c r="A170" s="15">
        <v>6</v>
      </c>
      <c r="B170" s="15">
        <v>2018</v>
      </c>
      <c r="C170" t="s">
        <v>23</v>
      </c>
      <c r="D170" t="s">
        <v>20</v>
      </c>
      <c r="F170" s="15">
        <f>VLOOKUP(C170,'2018 Weekly Attendance'!$A$2:$B$33,2)</f>
        <v>67895</v>
      </c>
      <c r="G170" s="15">
        <f>VLOOKUP(C170,'2018 Weekly Attendance'!$A$2:$X$33,MATCH(A170,'2018 Weekly Attendance'!$A$1:$X$1,0))</f>
        <v>67431</v>
      </c>
      <c r="H170" s="14">
        <f>G170/F170*100</f>
        <v>99.316591796155834</v>
      </c>
      <c r="I170" s="14">
        <f>VLOOKUP(C170,'2018 Weekly Attendance'!$A$2:$E$33,5)</f>
        <v>96.863171072980336</v>
      </c>
      <c r="J170" s="14">
        <f>H170-I170</f>
        <v>2.4534207231754976</v>
      </c>
    </row>
    <row r="171" spans="1:10" x14ac:dyDescent="0.35">
      <c r="A171" s="15">
        <v>6</v>
      </c>
      <c r="B171" s="15">
        <v>2018</v>
      </c>
      <c r="C171" t="s">
        <v>10</v>
      </c>
      <c r="D171" t="s">
        <v>33</v>
      </c>
      <c r="F171" s="15">
        <f>VLOOKUP(C171,'2018 Weekly Attendance'!$A$2:$B$33,2)</f>
        <v>72220</v>
      </c>
      <c r="G171" s="15">
        <f>VLOOKUP(C171,'2018 Weekly Attendance'!$A$2:$X$33,MATCH(A171,'2018 Weekly Attendance'!$A$1:$X$1,0))</f>
        <v>71638</v>
      </c>
      <c r="H171" s="14">
        <f>G171/F171*100</f>
        <v>99.19412905012463</v>
      </c>
      <c r="I171" s="14">
        <f>VLOOKUP(C171,'2018 Weekly Attendance'!$A$2:$E$33,5)</f>
        <v>99.425193852118525</v>
      </c>
      <c r="J171" s="14">
        <f>H171-I171</f>
        <v>-0.23106480199389523</v>
      </c>
    </row>
    <row r="172" spans="1:10" x14ac:dyDescent="0.35">
      <c r="A172" s="15">
        <v>6</v>
      </c>
      <c r="B172" s="15">
        <v>2018</v>
      </c>
      <c r="C172" t="s">
        <v>26</v>
      </c>
      <c r="D172" t="s">
        <v>21</v>
      </c>
      <c r="F172" s="15">
        <f>VLOOKUP(C172,'2018 Weekly Attendance'!$A$2:$B$33,2)</f>
        <v>66829</v>
      </c>
      <c r="G172" s="15">
        <f>VLOOKUP(C172,'2018 Weekly Attendance'!$A$2:$X$33,MATCH(A172,'2018 Weekly Attendance'!$A$1:$X$1,0))</f>
        <v>65878</v>
      </c>
      <c r="H172" s="14">
        <f>G172/F172*100</f>
        <v>98.576965090005828</v>
      </c>
      <c r="I172" s="14">
        <f>VLOOKUP(C172,'2018 Weekly Attendance'!$A$2:$E$33,5)</f>
        <v>98.576965090005828</v>
      </c>
      <c r="J172" s="14">
        <f>H172-I172</f>
        <v>0</v>
      </c>
    </row>
    <row r="173" spans="1:10" x14ac:dyDescent="0.35">
      <c r="A173" s="15">
        <v>6</v>
      </c>
      <c r="B173" s="15">
        <v>2018</v>
      </c>
      <c r="C173" t="s">
        <v>38</v>
      </c>
      <c r="D173" t="s">
        <v>9</v>
      </c>
      <c r="F173" s="15">
        <f>VLOOKUP(C173,'2018 Weekly Attendance'!$A$2:$B$33,2)</f>
        <v>92500</v>
      </c>
      <c r="G173" s="15">
        <f>VLOOKUP(C173,'2018 Weekly Attendance'!$A$2:$X$33,MATCH(A173,'2018 Weekly Attendance'!$A$1:$X$1,0))</f>
        <v>90767</v>
      </c>
      <c r="H173" s="14">
        <f>G173/F173*100</f>
        <v>98.126486486486485</v>
      </c>
      <c r="I173" s="14">
        <f>VLOOKUP(C173,'2018 Weekly Attendance'!$A$2:$E$33,5)</f>
        <v>99.048378378378374</v>
      </c>
      <c r="J173" s="14">
        <f>H173-I173</f>
        <v>-0.9218918918918888</v>
      </c>
    </row>
    <row r="174" spans="1:10" x14ac:dyDescent="0.35">
      <c r="A174" s="15">
        <v>6</v>
      </c>
      <c r="B174" s="15">
        <v>2018</v>
      </c>
      <c r="C174" t="s">
        <v>41</v>
      </c>
      <c r="D174" t="s">
        <v>29</v>
      </c>
      <c r="F174" s="15">
        <f>VLOOKUP(C174,'2018 Weekly Attendance'!$A$2:$B$33,2)</f>
        <v>81441</v>
      </c>
      <c r="G174" s="15">
        <f>VLOOKUP(C174,'2018 Weekly Attendance'!$A$2:$X$33,MATCH(A174,'2018 Weekly Attendance'!$A$1:$X$1,0))</f>
        <v>77642</v>
      </c>
      <c r="H174" s="14">
        <f>G174/F174*100</f>
        <v>95.335273388096908</v>
      </c>
      <c r="I174" s="14">
        <f>VLOOKUP(C174,'2018 Weekly Attendance'!$A$2:$E$33,5)</f>
        <v>95.571794305079749</v>
      </c>
      <c r="J174" s="14">
        <f>H174-I174</f>
        <v>-0.23652091698284039</v>
      </c>
    </row>
    <row r="175" spans="1:10" x14ac:dyDescent="0.35">
      <c r="A175" s="15">
        <v>6</v>
      </c>
      <c r="B175" s="15">
        <v>2018</v>
      </c>
      <c r="C175" t="s">
        <v>36</v>
      </c>
      <c r="D175" t="s">
        <v>40</v>
      </c>
      <c r="F175" s="15">
        <f>VLOOKUP(C175,'2018 Weekly Attendance'!$A$2:$B$33,2)</f>
        <v>82500</v>
      </c>
      <c r="G175" s="15">
        <f>VLOOKUP(C175,'2018 Weekly Attendance'!$A$2:$X$33,MATCH(A175,'2018 Weekly Attendance'!$A$1:$X$1,0))</f>
        <v>77982</v>
      </c>
      <c r="H175" s="14">
        <f>G175/F175*100</f>
        <v>94.523636363636371</v>
      </c>
      <c r="I175" s="14">
        <f>VLOOKUP(C175,'2018 Weekly Attendance'!$A$2:$E$33,5)</f>
        <v>94.523636363636371</v>
      </c>
      <c r="J175" s="14">
        <f>H175-I175</f>
        <v>0</v>
      </c>
    </row>
    <row r="176" spans="1:10" x14ac:dyDescent="0.35">
      <c r="A176" s="15">
        <v>6</v>
      </c>
      <c r="B176" s="15">
        <v>2018</v>
      </c>
      <c r="C176" t="s">
        <v>37</v>
      </c>
      <c r="D176" t="s">
        <v>24</v>
      </c>
      <c r="F176" s="15">
        <f>VLOOKUP(C176,'2018 Weekly Attendance'!$A$2:$B$33,2)</f>
        <v>82500</v>
      </c>
      <c r="G176" s="15">
        <f>VLOOKUP(C176,'2018 Weekly Attendance'!$A$2:$X$33,MATCH(A176,'2018 Weekly Attendance'!$A$1:$X$1,0))</f>
        <v>77167</v>
      </c>
      <c r="H176" s="14">
        <f>G176/F176*100</f>
        <v>93.535757575757572</v>
      </c>
      <c r="I176" s="14">
        <f>VLOOKUP(C176,'2018 Weekly Attendance'!$A$2:$E$33,5)</f>
        <v>93.26136363636364</v>
      </c>
      <c r="J176" s="14">
        <f>H176-I176</f>
        <v>0.27439393939393142</v>
      </c>
    </row>
    <row r="177" spans="1:10" x14ac:dyDescent="0.35">
      <c r="A177" s="15">
        <v>6</v>
      </c>
      <c r="B177" s="15">
        <v>2018</v>
      </c>
      <c r="C177" t="s">
        <v>31</v>
      </c>
      <c r="D177" t="s">
        <v>25</v>
      </c>
      <c r="F177" s="15">
        <f>VLOOKUP(C177,'2018 Weekly Attendance'!$A$2:$B$33,2)</f>
        <v>69143</v>
      </c>
      <c r="G177" s="15">
        <f>VLOOKUP(C177,'2018 Weekly Attendance'!$A$2:$X$33,MATCH(A177,'2018 Weekly Attendance'!$A$1:$X$1,0))</f>
        <v>64441</v>
      </c>
      <c r="H177" s="14">
        <f>G177/F177*100</f>
        <v>93.199600827271027</v>
      </c>
      <c r="I177" s="14">
        <f>VLOOKUP(C177,'2018 Weekly Attendance'!$A$2:$E$33,5)</f>
        <v>93.314037574302532</v>
      </c>
      <c r="J177" s="14">
        <f>H177-I177</f>
        <v>-0.11443674703150464</v>
      </c>
    </row>
    <row r="178" spans="1:10" x14ac:dyDescent="0.35">
      <c r="A178" s="15">
        <v>6</v>
      </c>
      <c r="B178" s="15">
        <v>2018</v>
      </c>
      <c r="C178" t="s">
        <v>14</v>
      </c>
      <c r="D178" t="s">
        <v>39</v>
      </c>
      <c r="F178" s="15">
        <f>VLOOKUP(C178,'2018 Weekly Attendance'!$A$2:$B$33,2)</f>
        <v>65515</v>
      </c>
      <c r="G178" s="15">
        <f>VLOOKUP(C178,'2018 Weekly Attendance'!$A$2:$X$33,MATCH(A178,'2018 Weekly Attendance'!$A$1:$X$1,0))</f>
        <v>60594</v>
      </c>
      <c r="H178" s="14">
        <f>G178/F178*100</f>
        <v>92.488743035945959</v>
      </c>
      <c r="I178" s="14">
        <f>VLOOKUP(C178,'2018 Weekly Attendance'!$A$2:$E$33,5)</f>
        <v>77.468518659848897</v>
      </c>
      <c r="J178" s="14">
        <f>H178-I178</f>
        <v>15.020224376097062</v>
      </c>
    </row>
    <row r="179" spans="1:10" x14ac:dyDescent="0.35">
      <c r="A179" s="15">
        <v>6</v>
      </c>
      <c r="B179" s="15">
        <v>2018</v>
      </c>
      <c r="C179" t="s">
        <v>34</v>
      </c>
      <c r="D179" t="s">
        <v>16</v>
      </c>
      <c r="F179" s="15">
        <f>VLOOKUP(C179,'2018 Weekly Attendance'!$A$2:$B$33,2)</f>
        <v>82000</v>
      </c>
      <c r="G179" s="15">
        <f>VLOOKUP(C179,'2018 Weekly Attendance'!$A$2:$X$33,MATCH(A179,'2018 Weekly Attendance'!$A$1:$X$1,0))</f>
        <v>60482</v>
      </c>
      <c r="H179" s="14">
        <f>G179/F179*100</f>
        <v>73.758536585365846</v>
      </c>
      <c r="I179" s="14">
        <f>VLOOKUP(C179,'2018 Weekly Attendance'!$A$2:$E$33,5)</f>
        <v>74.424847560975607</v>
      </c>
      <c r="J179" s="14">
        <f>H179-I179</f>
        <v>-0.66631097560976116</v>
      </c>
    </row>
    <row r="180" spans="1:10" x14ac:dyDescent="0.35">
      <c r="A180" s="15">
        <v>5</v>
      </c>
      <c r="B180" s="15">
        <v>2018</v>
      </c>
      <c r="C180" t="s">
        <v>24</v>
      </c>
      <c r="D180" t="s">
        <v>30</v>
      </c>
      <c r="F180" s="15">
        <f>VLOOKUP(C180,'2018 Weekly Attendance'!$A$2:$B$33,2)</f>
        <v>69596</v>
      </c>
      <c r="G180" s="15">
        <f>VLOOKUP(C180,'2018 Weekly Attendance'!$A$2:$X$33,MATCH(A180,'2018 Weekly Attendance'!$A$1:$X$1,0))</f>
        <v>69696</v>
      </c>
      <c r="H180" s="14">
        <f>G180/F180*100</f>
        <v>100.1436864187597</v>
      </c>
      <c r="I180" s="14">
        <f>VLOOKUP(C180,'2018 Weekly Attendance'!$A$2:$E$33,5)</f>
        <v>100.1436864187597</v>
      </c>
      <c r="J180" s="14">
        <f>H180-I180</f>
        <v>0</v>
      </c>
    </row>
    <row r="181" spans="1:10" x14ac:dyDescent="0.35">
      <c r="A181" s="15">
        <v>5</v>
      </c>
      <c r="B181" s="15">
        <v>2018</v>
      </c>
      <c r="C181" t="s">
        <v>27</v>
      </c>
      <c r="D181" t="s">
        <v>13</v>
      </c>
      <c r="F181" s="15">
        <f>VLOOKUP(C181,'2018 Weekly Attendance'!$A$2:$B$33,2)</f>
        <v>69000</v>
      </c>
      <c r="G181" s="15">
        <f>VLOOKUP(C181,'2018 Weekly Attendance'!$A$2:$X$33,MATCH(A181,'2018 Weekly Attendance'!$A$1:$X$1,0))</f>
        <v>68893</v>
      </c>
      <c r="H181" s="14">
        <f>G181/F181*100</f>
        <v>99.844927536231893</v>
      </c>
      <c r="I181" s="14">
        <f>VLOOKUP(C181,'2018 Weekly Attendance'!$A$2:$E$33,5)</f>
        <v>100.00163043478261</v>
      </c>
      <c r="J181" s="14">
        <f>H181-I181</f>
        <v>-0.15670289855071928</v>
      </c>
    </row>
    <row r="182" spans="1:10" x14ac:dyDescent="0.35">
      <c r="A182" s="15">
        <v>5</v>
      </c>
      <c r="B182" s="15">
        <v>2018</v>
      </c>
      <c r="C182" t="s">
        <v>43</v>
      </c>
      <c r="D182" t="s">
        <v>34</v>
      </c>
      <c r="F182" s="15">
        <f>VLOOKUP(C182,'2018 Weekly Attendance'!$A$2:$B$33,2)</f>
        <v>73208</v>
      </c>
      <c r="G182" s="15">
        <f>VLOOKUP(C182,'2018 Weekly Attendance'!$A$2:$X$33,MATCH(A182,'2018 Weekly Attendance'!$A$1:$X$1,0))</f>
        <v>73028</v>
      </c>
      <c r="H182" s="14">
        <f>G182/F182*100</f>
        <v>99.75412523221506</v>
      </c>
      <c r="I182" s="14">
        <f>VLOOKUP(C182,'2018 Weekly Attendance'!$A$2:$E$33,5)</f>
        <v>99.786054802753796</v>
      </c>
      <c r="J182" s="14">
        <f>H182-I182</f>
        <v>-3.1929570538736129E-2</v>
      </c>
    </row>
    <row r="183" spans="1:10" x14ac:dyDescent="0.35">
      <c r="A183" s="15">
        <v>5</v>
      </c>
      <c r="B183" s="15">
        <v>2018</v>
      </c>
      <c r="C183" t="s">
        <v>10</v>
      </c>
      <c r="D183" t="s">
        <v>38</v>
      </c>
      <c r="F183" s="15">
        <f>VLOOKUP(C183,'2018 Weekly Attendance'!$A$2:$B$33,2)</f>
        <v>72220</v>
      </c>
      <c r="G183" s="15">
        <f>VLOOKUP(C183,'2018 Weekly Attendance'!$A$2:$X$33,MATCH(A183,'2018 Weekly Attendance'!$A$1:$X$1,0))</f>
        <v>72008</v>
      </c>
      <c r="H183" s="14">
        <f>G183/F183*100</f>
        <v>99.70645250623096</v>
      </c>
      <c r="I183" s="14">
        <f>VLOOKUP(C183,'2018 Weekly Attendance'!$A$2:$E$33,5)</f>
        <v>99.425193852118525</v>
      </c>
      <c r="J183" s="14">
        <f>H183-I183</f>
        <v>0.28125865411243467</v>
      </c>
    </row>
    <row r="184" spans="1:10" x14ac:dyDescent="0.35">
      <c r="A184" s="15">
        <v>5</v>
      </c>
      <c r="B184" s="15">
        <v>2018</v>
      </c>
      <c r="C184" t="s">
        <v>23</v>
      </c>
      <c r="D184" t="s">
        <v>25</v>
      </c>
      <c r="F184" s="15">
        <f>VLOOKUP(C184,'2018 Weekly Attendance'!$A$2:$B$33,2)</f>
        <v>67895</v>
      </c>
      <c r="G184" s="15">
        <f>VLOOKUP(C184,'2018 Weekly Attendance'!$A$2:$X$33,MATCH(A184,'2018 Weekly Attendance'!$A$1:$X$1,0))</f>
        <v>67431</v>
      </c>
      <c r="H184" s="14">
        <f>G184/F184*100</f>
        <v>99.316591796155834</v>
      </c>
      <c r="I184" s="14">
        <f>VLOOKUP(C184,'2018 Weekly Attendance'!$A$2:$E$33,5)</f>
        <v>96.863171072980336</v>
      </c>
      <c r="J184" s="14">
        <f>H184-I184</f>
        <v>2.4534207231754976</v>
      </c>
    </row>
    <row r="185" spans="1:10" x14ac:dyDescent="0.35">
      <c r="A185" s="15">
        <v>5</v>
      </c>
      <c r="B185" s="15">
        <v>2018</v>
      </c>
      <c r="C185" t="s">
        <v>26</v>
      </c>
      <c r="D185" t="s">
        <v>40</v>
      </c>
      <c r="F185" s="15">
        <f>VLOOKUP(C185,'2018 Weekly Attendance'!$A$2:$B$33,2)</f>
        <v>66829</v>
      </c>
      <c r="G185" s="15">
        <f>VLOOKUP(C185,'2018 Weekly Attendance'!$A$2:$X$33,MATCH(A185,'2018 Weekly Attendance'!$A$1:$X$1,0))</f>
        <v>65878</v>
      </c>
      <c r="H185" s="14">
        <f>G185/F185*100</f>
        <v>98.576965090005828</v>
      </c>
      <c r="I185" s="14">
        <f>VLOOKUP(C185,'2018 Weekly Attendance'!$A$2:$E$33,5)</f>
        <v>98.576965090005828</v>
      </c>
      <c r="J185" s="14">
        <f>H185-I185</f>
        <v>0</v>
      </c>
    </row>
    <row r="186" spans="1:10" x14ac:dyDescent="0.35">
      <c r="A186" s="15">
        <v>5</v>
      </c>
      <c r="B186" s="15">
        <v>2018</v>
      </c>
      <c r="C186" t="s">
        <v>21</v>
      </c>
      <c r="D186" t="s">
        <v>9</v>
      </c>
      <c r="F186" s="15">
        <f>VLOOKUP(C186,'2018 Weekly Attendance'!$A$2:$B$33,2)</f>
        <v>76416</v>
      </c>
      <c r="G186" s="15">
        <f>VLOOKUP(C186,'2018 Weekly Attendance'!$A$2:$X$33,MATCH(A186,'2018 Weekly Attendance'!$A$1:$X$1,0))</f>
        <v>75289</v>
      </c>
      <c r="H186" s="14">
        <f>G186/F186*100</f>
        <v>98.525177973199334</v>
      </c>
      <c r="I186" s="14">
        <f>VLOOKUP(C186,'2018 Weekly Attendance'!$A$2:$E$33,5)</f>
        <v>99.419624162479053</v>
      </c>
      <c r="J186" s="14">
        <f>H186-I186</f>
        <v>-0.89444618927971931</v>
      </c>
    </row>
    <row r="187" spans="1:10" x14ac:dyDescent="0.35">
      <c r="A187" s="15">
        <v>5</v>
      </c>
      <c r="B187" s="15">
        <v>2018</v>
      </c>
      <c r="C187" t="s">
        <v>16</v>
      </c>
      <c r="D187" t="s">
        <v>37</v>
      </c>
      <c r="F187" s="15">
        <f>VLOOKUP(C187,'2018 Weekly Attendance'!$A$2:$B$33,2)</f>
        <v>75523</v>
      </c>
      <c r="G187" s="15">
        <f>VLOOKUP(C187,'2018 Weekly Attendance'!$A$2:$X$33,MATCH(A187,'2018 Weekly Attendance'!$A$1:$X$1,0))</f>
        <v>74221</v>
      </c>
      <c r="H187" s="14">
        <f>G187/F187*100</f>
        <v>98.276021874131061</v>
      </c>
      <c r="I187" s="14">
        <f>VLOOKUP(C187,'2018 Weekly Attendance'!$A$2:$E$33,5)</f>
        <v>97.682494074652766</v>
      </c>
      <c r="J187" s="14">
        <f>H187-I187</f>
        <v>0.59352779947829504</v>
      </c>
    </row>
    <row r="188" spans="1:10" x14ac:dyDescent="0.35">
      <c r="A188" s="15">
        <v>5</v>
      </c>
      <c r="B188" s="15">
        <v>2018</v>
      </c>
      <c r="C188" t="s">
        <v>32</v>
      </c>
      <c r="D188" t="s">
        <v>41</v>
      </c>
      <c r="F188" s="15">
        <f>VLOOKUP(C188,'2018 Weekly Attendance'!$A$2:$B$33,2)</f>
        <v>65000</v>
      </c>
      <c r="G188" s="15">
        <f>VLOOKUP(C188,'2018 Weekly Attendance'!$A$2:$X$33,MATCH(A188,'2018 Weekly Attendance'!$A$1:$X$1,0))</f>
        <v>63405</v>
      </c>
      <c r="H188" s="14">
        <f>G188/F188*100</f>
        <v>97.546153846153842</v>
      </c>
      <c r="I188" s="14">
        <f>VLOOKUP(C188,'2018 Weekly Attendance'!$A$2:$E$33,5)</f>
        <v>96.550192307692299</v>
      </c>
      <c r="J188" s="14">
        <f>H188-I188</f>
        <v>0.99596153846154323</v>
      </c>
    </row>
    <row r="189" spans="1:10" x14ac:dyDescent="0.35">
      <c r="A189" s="15">
        <v>5</v>
      </c>
      <c r="B189" s="15">
        <v>2018</v>
      </c>
      <c r="C189" t="s">
        <v>33</v>
      </c>
      <c r="D189" t="s">
        <v>31</v>
      </c>
      <c r="F189" s="15">
        <f>VLOOKUP(C189,'2018 Weekly Attendance'!$A$2:$B$33,2)</f>
        <v>71608</v>
      </c>
      <c r="G189" s="15">
        <f>VLOOKUP(C189,'2018 Weekly Attendance'!$A$2:$X$33,MATCH(A189,'2018 Weekly Attendance'!$A$1:$X$1,0))</f>
        <v>68202</v>
      </c>
      <c r="H189" s="14">
        <f>G189/F189*100</f>
        <v>95.243548206904265</v>
      </c>
      <c r="I189" s="14">
        <f>VLOOKUP(C189,'2018 Weekly Attendance'!$A$2:$E$33,5)</f>
        <v>90.718739526309918</v>
      </c>
      <c r="J189" s="14">
        <f>H189-I189</f>
        <v>4.5248086805943473</v>
      </c>
    </row>
    <row r="190" spans="1:10" x14ac:dyDescent="0.35">
      <c r="A190" s="15">
        <v>5</v>
      </c>
      <c r="B190" s="15">
        <v>2018</v>
      </c>
      <c r="C190" t="s">
        <v>29</v>
      </c>
      <c r="D190" t="s">
        <v>28</v>
      </c>
      <c r="F190" s="15">
        <f>VLOOKUP(C190,'2018 Weekly Attendance'!$A$2:$B$33,2)</f>
        <v>71750</v>
      </c>
      <c r="G190" s="15">
        <f>VLOOKUP(C190,'2018 Weekly Attendance'!$A$2:$X$33,MATCH(A190,'2018 Weekly Attendance'!$A$1:$X$1,0))</f>
        <v>68337</v>
      </c>
      <c r="H190" s="14">
        <f>G190/F190*100</f>
        <v>95.243205574912892</v>
      </c>
      <c r="I190" s="14">
        <f>VLOOKUP(C190,'2018 Weekly Attendance'!$A$2:$E$33,5)</f>
        <v>96.374564459930312</v>
      </c>
      <c r="J190" s="14">
        <f>H190-I190</f>
        <v>-1.1313588850174199</v>
      </c>
    </row>
    <row r="191" spans="1:10" x14ac:dyDescent="0.35">
      <c r="A191" s="15">
        <v>5</v>
      </c>
      <c r="B191" s="15">
        <v>2018</v>
      </c>
      <c r="C191" t="s">
        <v>39</v>
      </c>
      <c r="D191" t="s">
        <v>42</v>
      </c>
      <c r="F191" s="15">
        <f>VLOOKUP(C191,'2018 Weekly Attendance'!$A$2:$B$33,2)</f>
        <v>68400</v>
      </c>
      <c r="G191" s="15">
        <f>VLOOKUP(C191,'2018 Weekly Attendance'!$A$2:$X$33,MATCH(A191,'2018 Weekly Attendance'!$A$1:$X$1,0))</f>
        <v>64781</v>
      </c>
      <c r="H191" s="14">
        <f>G191/F191*100</f>
        <v>94.709064327485379</v>
      </c>
      <c r="I191" s="14">
        <f>VLOOKUP(C191,'2018 Weekly Attendance'!$A$2:$E$33,5)</f>
        <v>92.772478070175438</v>
      </c>
      <c r="J191" s="14">
        <f>H191-I191</f>
        <v>1.9365862573099406</v>
      </c>
    </row>
    <row r="192" spans="1:10" x14ac:dyDescent="0.35">
      <c r="A192" s="15">
        <v>5</v>
      </c>
      <c r="B192" s="15">
        <v>2018</v>
      </c>
      <c r="C192" t="s">
        <v>36</v>
      </c>
      <c r="D192" t="s">
        <v>22</v>
      </c>
      <c r="F192" s="15">
        <f>VLOOKUP(C192,'2018 Weekly Attendance'!$A$2:$B$33,2)</f>
        <v>82500</v>
      </c>
      <c r="G192" s="15">
        <f>VLOOKUP(C192,'2018 Weekly Attendance'!$A$2:$X$33,MATCH(A192,'2018 Weekly Attendance'!$A$1:$X$1,0))</f>
        <v>77982</v>
      </c>
      <c r="H192" s="14">
        <f>G192/F192*100</f>
        <v>94.523636363636371</v>
      </c>
      <c r="I192" s="14">
        <f>VLOOKUP(C192,'2018 Weekly Attendance'!$A$2:$E$33,5)</f>
        <v>94.523636363636371</v>
      </c>
      <c r="J192" s="14">
        <f>H192-I192</f>
        <v>0</v>
      </c>
    </row>
    <row r="193" spans="1:10" x14ac:dyDescent="0.35">
      <c r="A193" s="15">
        <v>5</v>
      </c>
      <c r="B193" s="15">
        <v>2018</v>
      </c>
      <c r="C193" t="s">
        <v>20</v>
      </c>
      <c r="D193" t="s">
        <v>18</v>
      </c>
      <c r="F193" s="15">
        <f>VLOOKUP(C193,'2018 Weekly Attendance'!$A$2:$B$33,2)</f>
        <v>27000</v>
      </c>
      <c r="G193" s="15">
        <f>VLOOKUP(C193,'2018 Weekly Attendance'!$A$2:$X$33,MATCH(A193,'2018 Weekly Attendance'!$A$1:$X$1,0))</f>
        <v>25362</v>
      </c>
      <c r="H193" s="14">
        <f>G193/F193*100</f>
        <v>93.933333333333337</v>
      </c>
      <c r="I193" s="14">
        <f>VLOOKUP(C193,'2018 Weekly Attendance'!$A$2:$E$33,5)</f>
        <v>94.097354497354502</v>
      </c>
      <c r="J193" s="14">
        <f>H193-I193</f>
        <v>-0.16402116402116462</v>
      </c>
    </row>
    <row r="194" spans="1:10" x14ac:dyDescent="0.35">
      <c r="A194" s="15">
        <v>5</v>
      </c>
      <c r="B194" s="15">
        <v>2018</v>
      </c>
      <c r="C194" t="s">
        <v>14</v>
      </c>
      <c r="D194" t="s">
        <v>35</v>
      </c>
      <c r="F194" s="15">
        <f>VLOOKUP(C194,'2018 Weekly Attendance'!$A$2:$B$33,2)</f>
        <v>65515</v>
      </c>
      <c r="G194" s="15">
        <f>VLOOKUP(C194,'2018 Weekly Attendance'!$A$2:$X$33,MATCH(A194,'2018 Weekly Attendance'!$A$1:$X$1,0))</f>
        <v>52708</v>
      </c>
      <c r="H194" s="14">
        <f>G194/F194*100</f>
        <v>80.451804930168663</v>
      </c>
      <c r="I194" s="14">
        <f>VLOOKUP(C194,'2018 Weekly Attendance'!$A$2:$E$33,5)</f>
        <v>77.468518659848897</v>
      </c>
      <c r="J194" s="14">
        <f>H194-I194</f>
        <v>2.9832862703197662</v>
      </c>
    </row>
    <row r="195" spans="1:10" x14ac:dyDescent="0.35">
      <c r="A195" s="15">
        <v>4</v>
      </c>
      <c r="B195" s="15">
        <v>2018</v>
      </c>
      <c r="C195" t="s">
        <v>22</v>
      </c>
      <c r="D195" t="s">
        <v>21</v>
      </c>
      <c r="F195" s="15">
        <f>VLOOKUP(C195,'2018 Weekly Attendance'!$A$2:$B$33,2)</f>
        <v>76125</v>
      </c>
      <c r="G195" s="15">
        <f>VLOOKUP(C195,'2018 Weekly Attendance'!$A$2:$X$33,MATCH(A195,'2018 Weekly Attendance'!$A$1:$X$1,0))</f>
        <v>76656</v>
      </c>
      <c r="H195" s="14">
        <f>G195/F195*100</f>
        <v>100.6975369458128</v>
      </c>
      <c r="I195" s="14">
        <f>VLOOKUP(C195,'2018 Weekly Attendance'!$A$2:$E$33,5)</f>
        <v>100.42216748768473</v>
      </c>
      <c r="J195" s="14">
        <f>H195-I195</f>
        <v>0.27536945812806835</v>
      </c>
    </row>
    <row r="196" spans="1:10" x14ac:dyDescent="0.35">
      <c r="A196" s="15">
        <v>4</v>
      </c>
      <c r="B196" s="15">
        <v>2018</v>
      </c>
      <c r="C196" t="s">
        <v>19</v>
      </c>
      <c r="D196" t="s">
        <v>15</v>
      </c>
      <c r="F196" s="15">
        <f>VLOOKUP(C196,'2018 Weekly Attendance'!$A$2:$B$33,2)</f>
        <v>61500</v>
      </c>
      <c r="G196" s="15">
        <f>VLOOKUP(C196,'2018 Weekly Attendance'!$A$2:$X$33,MATCH(A196,'2018 Weekly Attendance'!$A$1:$X$1,0))</f>
        <v>61893</v>
      </c>
      <c r="H196" s="14">
        <f>G196/F196*100</f>
        <v>100.6390243902439</v>
      </c>
      <c r="I196" s="14">
        <f>VLOOKUP(C196,'2018 Weekly Attendance'!$A$2:$E$33,5)</f>
        <v>99.745934959349597</v>
      </c>
      <c r="J196" s="14">
        <f>H196-I196</f>
        <v>0.8930894308943067</v>
      </c>
    </row>
    <row r="197" spans="1:10" x14ac:dyDescent="0.35">
      <c r="A197" s="15">
        <v>4</v>
      </c>
      <c r="B197" s="15">
        <v>2018</v>
      </c>
      <c r="C197" t="s">
        <v>31</v>
      </c>
      <c r="D197" t="s">
        <v>24</v>
      </c>
      <c r="F197" s="15">
        <f>VLOOKUP(C197,'2018 Weekly Attendance'!$A$2:$B$33,2)</f>
        <v>69143</v>
      </c>
      <c r="G197" s="15">
        <f>VLOOKUP(C197,'2018 Weekly Attendance'!$A$2:$X$33,MATCH(A197,'2018 Weekly Attendance'!$A$1:$X$1,0))</f>
        <v>69013</v>
      </c>
      <c r="H197" s="14">
        <f>G197/F197*100</f>
        <v>99.811983859537477</v>
      </c>
      <c r="I197" s="14">
        <f>VLOOKUP(C197,'2018 Weekly Attendance'!$A$2:$E$33,5)</f>
        <v>93.314037574302532</v>
      </c>
      <c r="J197" s="14">
        <f>H197-I197</f>
        <v>6.4979462852349457</v>
      </c>
    </row>
    <row r="198" spans="1:10" x14ac:dyDescent="0.35">
      <c r="A198" s="15">
        <v>4</v>
      </c>
      <c r="B198" s="15">
        <v>2018</v>
      </c>
      <c r="C198" t="s">
        <v>42</v>
      </c>
      <c r="D198" t="s">
        <v>14</v>
      </c>
      <c r="F198" s="15">
        <f>VLOOKUP(C198,'2018 Weekly Attendance'!$A$2:$B$33,2)</f>
        <v>73000</v>
      </c>
      <c r="G198" s="15">
        <f>VLOOKUP(C198,'2018 Weekly Attendance'!$A$2:$X$33,MATCH(A198,'2018 Weekly Attendance'!$A$1:$X$1,0))</f>
        <v>71985</v>
      </c>
      <c r="H198" s="14">
        <f>G198/F198*100</f>
        <v>98.609589041095887</v>
      </c>
      <c r="I198" s="14">
        <f>VLOOKUP(C198,'2018 Weekly Attendance'!$A$2:$E$33,5)</f>
        <v>99.860273972602741</v>
      </c>
      <c r="J198" s="14">
        <f>H198-I198</f>
        <v>-1.2506849315068536</v>
      </c>
    </row>
    <row r="199" spans="1:10" x14ac:dyDescent="0.35">
      <c r="A199" s="15">
        <v>4</v>
      </c>
      <c r="B199" s="15">
        <v>2018</v>
      </c>
      <c r="C199" t="s">
        <v>26</v>
      </c>
      <c r="D199" t="s">
        <v>35</v>
      </c>
      <c r="F199" s="15">
        <f>VLOOKUP(C199,'2018 Weekly Attendance'!$A$2:$B$33,2)</f>
        <v>66829</v>
      </c>
      <c r="G199" s="15">
        <f>VLOOKUP(C199,'2018 Weekly Attendance'!$A$2:$X$33,MATCH(A199,'2018 Weekly Attendance'!$A$1:$X$1,0))</f>
        <v>65878</v>
      </c>
      <c r="H199" s="14">
        <f>G199/F199*100</f>
        <v>98.576965090005828</v>
      </c>
      <c r="I199" s="14">
        <f>VLOOKUP(C199,'2018 Weekly Attendance'!$A$2:$E$33,5)</f>
        <v>98.576965090005828</v>
      </c>
      <c r="J199" s="14">
        <f>H199-I199</f>
        <v>0</v>
      </c>
    </row>
    <row r="200" spans="1:10" x14ac:dyDescent="0.35">
      <c r="A200" s="15">
        <v>4</v>
      </c>
      <c r="B200" s="15">
        <v>2018</v>
      </c>
      <c r="C200" t="s">
        <v>28</v>
      </c>
      <c r="D200" t="s">
        <v>27</v>
      </c>
      <c r="F200" s="15">
        <f>VLOOKUP(C200,'2018 Weekly Attendance'!$A$2:$B$33,2)</f>
        <v>63400</v>
      </c>
      <c r="G200" s="15">
        <f>VLOOKUP(C200,'2018 Weekly Attendance'!$A$2:$X$33,MATCH(A200,'2018 Weekly Attendance'!$A$1:$X$1,0))</f>
        <v>61845</v>
      </c>
      <c r="H200" s="14">
        <f>G200/F200*100</f>
        <v>97.547318611987379</v>
      </c>
      <c r="I200" s="14">
        <f>VLOOKUP(C200,'2018 Weekly Attendance'!$A$2:$E$33,5)</f>
        <v>97.813682965299691</v>
      </c>
      <c r="J200" s="14">
        <f>H200-I200</f>
        <v>-0.26636435331231212</v>
      </c>
    </row>
    <row r="201" spans="1:10" x14ac:dyDescent="0.35">
      <c r="A201" s="15">
        <v>4</v>
      </c>
      <c r="B201" s="15">
        <v>2018</v>
      </c>
      <c r="C201" t="s">
        <v>38</v>
      </c>
      <c r="D201" t="s">
        <v>32</v>
      </c>
      <c r="F201" s="15">
        <f>VLOOKUP(C201,'2018 Weekly Attendance'!$A$2:$B$33,2)</f>
        <v>92500</v>
      </c>
      <c r="G201" s="15">
        <f>VLOOKUP(C201,'2018 Weekly Attendance'!$A$2:$X$33,MATCH(A201,'2018 Weekly Attendance'!$A$1:$X$1,0))</f>
        <v>90155</v>
      </c>
      <c r="H201" s="14">
        <f>G201/F201*100</f>
        <v>97.464864864864865</v>
      </c>
      <c r="I201" s="14">
        <f>VLOOKUP(C201,'2018 Weekly Attendance'!$A$2:$E$33,5)</f>
        <v>99.048378378378374</v>
      </c>
      <c r="J201" s="14">
        <f>H201-I201</f>
        <v>-1.583513513513509</v>
      </c>
    </row>
    <row r="202" spans="1:10" x14ac:dyDescent="0.35">
      <c r="A202" s="15">
        <v>4</v>
      </c>
      <c r="B202" s="15">
        <v>2018</v>
      </c>
      <c r="C202" t="s">
        <v>41</v>
      </c>
      <c r="D202" t="s">
        <v>33</v>
      </c>
      <c r="F202" s="15">
        <f>VLOOKUP(C202,'2018 Weekly Attendance'!$A$2:$B$33,2)</f>
        <v>81441</v>
      </c>
      <c r="G202" s="15">
        <f>VLOOKUP(C202,'2018 Weekly Attendance'!$A$2:$X$33,MATCH(A202,'2018 Weekly Attendance'!$A$1:$X$1,0))</f>
        <v>78312</v>
      </c>
      <c r="H202" s="14">
        <f>G202/F202*100</f>
        <v>96.157954838472023</v>
      </c>
      <c r="I202" s="14">
        <f>VLOOKUP(C202,'2018 Weekly Attendance'!$A$2:$E$33,5)</f>
        <v>95.571794305079749</v>
      </c>
      <c r="J202" s="14">
        <f>H202-I202</f>
        <v>0.58616053339227392</v>
      </c>
    </row>
    <row r="203" spans="1:10" x14ac:dyDescent="0.35">
      <c r="A203" s="15">
        <v>4</v>
      </c>
      <c r="B203" s="15">
        <v>2018</v>
      </c>
      <c r="C203" t="s">
        <v>37</v>
      </c>
      <c r="D203" t="s">
        <v>43</v>
      </c>
      <c r="F203" s="15">
        <f>VLOOKUP(C203,'2018 Weekly Attendance'!$A$2:$B$33,2)</f>
        <v>82500</v>
      </c>
      <c r="G203" s="15">
        <f>VLOOKUP(C203,'2018 Weekly Attendance'!$A$2:$X$33,MATCH(A203,'2018 Weekly Attendance'!$A$1:$X$1,0))</f>
        <v>78213</v>
      </c>
      <c r="H203" s="14">
        <f>G203/F203*100</f>
        <v>94.803636363636372</v>
      </c>
      <c r="I203" s="14">
        <f>VLOOKUP(C203,'2018 Weekly Attendance'!$A$2:$E$33,5)</f>
        <v>93.26136363636364</v>
      </c>
      <c r="J203" s="14">
        <f>H203-I203</f>
        <v>1.5422727272727315</v>
      </c>
    </row>
    <row r="204" spans="1:10" x14ac:dyDescent="0.35">
      <c r="A204" s="15">
        <v>4</v>
      </c>
      <c r="B204" s="15">
        <v>2018</v>
      </c>
      <c r="C204" t="s">
        <v>9</v>
      </c>
      <c r="D204" t="s">
        <v>36</v>
      </c>
      <c r="F204" s="15">
        <f>VLOOKUP(C204,'2018 Weekly Attendance'!$A$2:$B$33,2)</f>
        <v>69132</v>
      </c>
      <c r="G204" s="15">
        <f>VLOOKUP(C204,'2018 Weekly Attendance'!$A$2:$X$33,MATCH(A204,'2018 Weekly Attendance'!$A$1:$X$1,0))</f>
        <v>65353</v>
      </c>
      <c r="H204" s="14">
        <f>G204/F204*100</f>
        <v>94.533645779089284</v>
      </c>
      <c r="I204" s="14">
        <f>VLOOKUP(C204,'2018 Weekly Attendance'!$A$2:$E$33,5)</f>
        <v>96.444689662013033</v>
      </c>
      <c r="J204" s="14">
        <f>H204-I204</f>
        <v>-1.9110438829237495</v>
      </c>
    </row>
    <row r="205" spans="1:10" x14ac:dyDescent="0.35">
      <c r="A205" s="15">
        <v>4</v>
      </c>
      <c r="B205" s="15">
        <v>2018</v>
      </c>
      <c r="C205" t="s">
        <v>18</v>
      </c>
      <c r="D205" t="s">
        <v>23</v>
      </c>
      <c r="F205" s="15">
        <f>VLOOKUP(C205,'2018 Weekly Attendance'!$A$2:$B$33,2)</f>
        <v>56603</v>
      </c>
      <c r="G205" s="15">
        <f>VLOOKUP(C205,'2018 Weekly Attendance'!$A$2:$X$33,MATCH(A205,'2018 Weekly Attendance'!$A$1:$X$1,0))</f>
        <v>53387</v>
      </c>
      <c r="H205" s="14">
        <f>G205/F205*100</f>
        <v>94.318322350405452</v>
      </c>
      <c r="I205" s="14">
        <f>VLOOKUP(C205,'2018 Weekly Attendance'!$A$2:$E$33,5)</f>
        <v>95.510081494923284</v>
      </c>
      <c r="J205" s="14">
        <f>H205-I205</f>
        <v>-1.1917591445178317</v>
      </c>
    </row>
    <row r="206" spans="1:10" x14ac:dyDescent="0.35">
      <c r="A206" s="15">
        <v>4</v>
      </c>
      <c r="B206" s="15">
        <v>2018</v>
      </c>
      <c r="C206" t="s">
        <v>20</v>
      </c>
      <c r="D206" t="s">
        <v>29</v>
      </c>
      <c r="F206" s="15">
        <f>VLOOKUP(C206,'2018 Weekly Attendance'!$A$2:$B$33,2)</f>
        <v>27000</v>
      </c>
      <c r="G206" s="15">
        <f>VLOOKUP(C206,'2018 Weekly Attendance'!$A$2:$X$33,MATCH(A206,'2018 Weekly Attendance'!$A$1:$X$1,0))</f>
        <v>25397</v>
      </c>
      <c r="H206" s="14">
        <f>G206/F206*100</f>
        <v>94.062962962962956</v>
      </c>
      <c r="I206" s="14">
        <f>VLOOKUP(C206,'2018 Weekly Attendance'!$A$2:$E$33,5)</f>
        <v>94.097354497354502</v>
      </c>
      <c r="J206" s="14">
        <f>H206-I206</f>
        <v>-3.439153439154552E-2</v>
      </c>
    </row>
    <row r="207" spans="1:10" x14ac:dyDescent="0.35">
      <c r="A207" s="15">
        <v>4</v>
      </c>
      <c r="B207" s="15">
        <v>2018</v>
      </c>
      <c r="C207" t="s">
        <v>13</v>
      </c>
      <c r="D207" t="s">
        <v>30</v>
      </c>
      <c r="F207" s="15">
        <f>VLOOKUP(C207,'2018 Weekly Attendance'!$A$2:$B$33,2)</f>
        <v>78500</v>
      </c>
      <c r="G207" s="15">
        <f>VLOOKUP(C207,'2018 Weekly Attendance'!$A$2:$X$33,MATCH(A207,'2018 Weekly Attendance'!$A$1:$X$1,0))</f>
        <v>72027</v>
      </c>
      <c r="H207" s="14">
        <f>G207/F207*100</f>
        <v>91.754140127388538</v>
      </c>
      <c r="I207" s="14">
        <f>VLOOKUP(C207,'2018 Weekly Attendance'!$A$2:$E$33,5)</f>
        <v>92.267356687898101</v>
      </c>
      <c r="J207" s="14">
        <f>H207-I207</f>
        <v>-0.51321656050956221</v>
      </c>
    </row>
    <row r="208" spans="1:10" x14ac:dyDescent="0.35">
      <c r="A208" s="15">
        <v>4</v>
      </c>
      <c r="B208" s="15">
        <v>2018</v>
      </c>
      <c r="C208" t="s">
        <v>39</v>
      </c>
      <c r="D208" t="s">
        <v>25</v>
      </c>
      <c r="F208" s="15">
        <f>VLOOKUP(C208,'2018 Weekly Attendance'!$A$2:$B$33,2)</f>
        <v>68400</v>
      </c>
      <c r="G208" s="15">
        <f>VLOOKUP(C208,'2018 Weekly Attendance'!$A$2:$X$33,MATCH(A208,'2018 Weekly Attendance'!$A$1:$X$1,0))</f>
        <v>62030</v>
      </c>
      <c r="H208" s="14">
        <f>G208/F208*100</f>
        <v>90.687134502923968</v>
      </c>
      <c r="I208" s="14">
        <f>VLOOKUP(C208,'2018 Weekly Attendance'!$A$2:$E$33,5)</f>
        <v>92.772478070175438</v>
      </c>
      <c r="J208" s="14">
        <f>H208-I208</f>
        <v>-2.0853435672514706</v>
      </c>
    </row>
    <row r="209" spans="1:10" x14ac:dyDescent="0.35">
      <c r="A209" s="15">
        <v>4</v>
      </c>
      <c r="B209" s="15">
        <v>2018</v>
      </c>
      <c r="C209" t="s">
        <v>40</v>
      </c>
      <c r="D209" t="s">
        <v>10</v>
      </c>
      <c r="F209" s="15">
        <f>VLOOKUP(C209,'2018 Weekly Attendance'!$A$2:$B$33,2)</f>
        <v>67000</v>
      </c>
      <c r="G209" s="15">
        <f>VLOOKUP(C209,'2018 Weekly Attendance'!$A$2:$X$33,MATCH(A209,'2018 Weekly Attendance'!$A$1:$X$1,0))</f>
        <v>57716</v>
      </c>
      <c r="H209" s="14">
        <f>G209/F209*100</f>
        <v>86.143283582089552</v>
      </c>
      <c r="I209" s="14">
        <f>VLOOKUP(C209,'2018 Weekly Attendance'!$A$2:$E$33,5)</f>
        <v>88.357835820895531</v>
      </c>
      <c r="J209" s="14">
        <f>H209-I209</f>
        <v>-2.2145522388059788</v>
      </c>
    </row>
    <row r="210" spans="1:10" x14ac:dyDescent="0.35">
      <c r="A210" s="15">
        <v>3</v>
      </c>
      <c r="B210" s="15">
        <v>2018</v>
      </c>
      <c r="C210" t="s">
        <v>42</v>
      </c>
      <c r="D210" t="s">
        <v>43</v>
      </c>
      <c r="F210" s="15">
        <f>VLOOKUP(C210,'2018 Weekly Attendance'!$A$2:$B$33,2)</f>
        <v>73000</v>
      </c>
      <c r="G210" s="15">
        <f>VLOOKUP(C210,'2018 Weekly Attendance'!$A$2:$X$33,MATCH(A210,'2018 Weekly Attendance'!$A$1:$X$1,0))</f>
        <v>74457</v>
      </c>
      <c r="H210" s="14">
        <f>G210/F210*100</f>
        <v>101.99589041095891</v>
      </c>
      <c r="I210" s="14">
        <f>VLOOKUP(C210,'2018 Weekly Attendance'!$A$2:$E$33,5)</f>
        <v>99.860273972602741</v>
      </c>
      <c r="J210" s="14">
        <f>H210-I210</f>
        <v>2.1356164383561662</v>
      </c>
    </row>
    <row r="211" spans="1:10" x14ac:dyDescent="0.35">
      <c r="A211" s="15">
        <v>3</v>
      </c>
      <c r="B211" s="15">
        <v>2018</v>
      </c>
      <c r="C211" t="s">
        <v>35</v>
      </c>
      <c r="D211" t="s">
        <v>18</v>
      </c>
      <c r="F211" s="15">
        <f>VLOOKUP(C211,'2018 Weekly Attendance'!$A$2:$B$33,2)</f>
        <v>65326</v>
      </c>
      <c r="G211" s="15">
        <f>VLOOKUP(C211,'2018 Weekly Attendance'!$A$2:$X$33,MATCH(A211,'2018 Weekly Attendance'!$A$1:$X$1,0))</f>
        <v>65667</v>
      </c>
      <c r="H211" s="14">
        <f>G211/F211*100</f>
        <v>100.52199736705141</v>
      </c>
      <c r="I211" s="14">
        <f>VLOOKUP(C211,'2018 Weekly Attendance'!$A$2:$E$33,5)</f>
        <v>100.35820347181827</v>
      </c>
      <c r="J211" s="14">
        <f>H211-I211</f>
        <v>0.16379389523314103</v>
      </c>
    </row>
    <row r="212" spans="1:10" x14ac:dyDescent="0.35">
      <c r="A212" s="15">
        <v>3</v>
      </c>
      <c r="B212" s="15">
        <v>2018</v>
      </c>
      <c r="C212" t="s">
        <v>30</v>
      </c>
      <c r="D212" t="s">
        <v>33</v>
      </c>
      <c r="F212" s="15">
        <f>VLOOKUP(C212,'2018 Weekly Attendance'!$A$2:$B$33,2)</f>
        <v>66655</v>
      </c>
      <c r="G212" s="15">
        <f>VLOOKUP(C212,'2018 Weekly Attendance'!$A$2:$X$33,MATCH(A212,'2018 Weekly Attendance'!$A$1:$X$1,0))</f>
        <v>66800</v>
      </c>
      <c r="H212" s="14">
        <f>G212/F212*100</f>
        <v>100.21753806916209</v>
      </c>
      <c r="I212" s="14">
        <f>VLOOKUP(C212,'2018 Weekly Attendance'!$A$2:$E$33,5)</f>
        <v>100.23460355562224</v>
      </c>
      <c r="J212" s="14">
        <f>H212-I212</f>
        <v>-1.7065486460154489E-2</v>
      </c>
    </row>
    <row r="213" spans="1:10" x14ac:dyDescent="0.35">
      <c r="A213" s="15">
        <v>3</v>
      </c>
      <c r="B213" s="15">
        <v>2018</v>
      </c>
      <c r="C213" t="s">
        <v>24</v>
      </c>
      <c r="D213" t="s">
        <v>40</v>
      </c>
      <c r="F213" s="15">
        <f>VLOOKUP(C213,'2018 Weekly Attendance'!$A$2:$B$33,2)</f>
        <v>69596</v>
      </c>
      <c r="G213" s="15">
        <f>VLOOKUP(C213,'2018 Weekly Attendance'!$A$2:$X$33,MATCH(A213,'2018 Weekly Attendance'!$A$1:$X$1,0))</f>
        <v>69696</v>
      </c>
      <c r="H213" s="14">
        <f>G213/F213*100</f>
        <v>100.1436864187597</v>
      </c>
      <c r="I213" s="14">
        <f>VLOOKUP(C213,'2018 Weekly Attendance'!$A$2:$E$33,5)</f>
        <v>100.1436864187597</v>
      </c>
      <c r="J213" s="14">
        <f>H213-I213</f>
        <v>0</v>
      </c>
    </row>
    <row r="214" spans="1:10" x14ac:dyDescent="0.35">
      <c r="A214" s="15">
        <v>3</v>
      </c>
      <c r="B214" s="15">
        <v>2018</v>
      </c>
      <c r="C214" t="s">
        <v>27</v>
      </c>
      <c r="D214" t="s">
        <v>38</v>
      </c>
      <c r="F214" s="15">
        <f>VLOOKUP(C214,'2018 Weekly Attendance'!$A$2:$B$33,2)</f>
        <v>69000</v>
      </c>
      <c r="G214" s="15">
        <f>VLOOKUP(C214,'2018 Weekly Attendance'!$A$2:$X$33,MATCH(A214,'2018 Weekly Attendance'!$A$1:$X$1,0))</f>
        <v>69047</v>
      </c>
      <c r="H214" s="14">
        <f>G214/F214*100</f>
        <v>100.06811594202898</v>
      </c>
      <c r="I214" s="14">
        <f>VLOOKUP(C214,'2018 Weekly Attendance'!$A$2:$E$33,5)</f>
        <v>100.00163043478261</v>
      </c>
      <c r="J214" s="14">
        <f>H214-I214</f>
        <v>6.648550724636948E-2</v>
      </c>
    </row>
    <row r="215" spans="1:10" x14ac:dyDescent="0.35">
      <c r="A215" s="15">
        <v>3</v>
      </c>
      <c r="B215" s="15">
        <v>2018</v>
      </c>
      <c r="C215" t="s">
        <v>21</v>
      </c>
      <c r="D215" t="s">
        <v>29</v>
      </c>
      <c r="F215" s="15">
        <f>VLOOKUP(C215,'2018 Weekly Attendance'!$A$2:$B$33,2)</f>
        <v>76416</v>
      </c>
      <c r="G215" s="15">
        <f>VLOOKUP(C215,'2018 Weekly Attendance'!$A$2:$X$33,MATCH(A215,'2018 Weekly Attendance'!$A$1:$X$1,0))</f>
        <v>76023</v>
      </c>
      <c r="H215" s="14">
        <f>G215/F215*100</f>
        <v>99.485709798994975</v>
      </c>
      <c r="I215" s="14">
        <f>VLOOKUP(C215,'2018 Weekly Attendance'!$A$2:$E$33,5)</f>
        <v>99.419624162479053</v>
      </c>
      <c r="J215" s="14">
        <f>H215-I215</f>
        <v>6.6085636515921919E-2</v>
      </c>
    </row>
    <row r="216" spans="1:10" x14ac:dyDescent="0.35">
      <c r="A216" s="15">
        <v>3</v>
      </c>
      <c r="B216" s="15">
        <v>2018</v>
      </c>
      <c r="C216" t="s">
        <v>10</v>
      </c>
      <c r="D216" t="s">
        <v>37</v>
      </c>
      <c r="F216" s="15">
        <f>VLOOKUP(C216,'2018 Weekly Attendance'!$A$2:$B$33,2)</f>
        <v>72220</v>
      </c>
      <c r="G216" s="15">
        <f>VLOOKUP(C216,'2018 Weekly Attendance'!$A$2:$X$33,MATCH(A216,'2018 Weekly Attendance'!$A$1:$X$1,0))</f>
        <v>71838</v>
      </c>
      <c r="H216" s="14">
        <f>G216/F216*100</f>
        <v>99.471060648019943</v>
      </c>
      <c r="I216" s="14">
        <f>VLOOKUP(C216,'2018 Weekly Attendance'!$A$2:$E$33,5)</f>
        <v>99.425193852118525</v>
      </c>
      <c r="J216" s="14">
        <f>H216-I216</f>
        <v>4.5866795901417845E-2</v>
      </c>
    </row>
    <row r="217" spans="1:10" x14ac:dyDescent="0.35">
      <c r="A217" s="15">
        <v>3</v>
      </c>
      <c r="B217" s="15">
        <v>2018</v>
      </c>
      <c r="C217" t="s">
        <v>23</v>
      </c>
      <c r="D217" t="s">
        <v>36</v>
      </c>
      <c r="F217" s="15">
        <f>VLOOKUP(C217,'2018 Weekly Attendance'!$A$2:$B$33,2)</f>
        <v>67895</v>
      </c>
      <c r="G217" s="15">
        <f>VLOOKUP(C217,'2018 Weekly Attendance'!$A$2:$X$33,MATCH(A217,'2018 Weekly Attendance'!$A$1:$X$1,0))</f>
        <v>67431</v>
      </c>
      <c r="H217" s="14">
        <f>G217/F217*100</f>
        <v>99.316591796155834</v>
      </c>
      <c r="I217" s="14">
        <f>VLOOKUP(C217,'2018 Weekly Attendance'!$A$2:$E$33,5)</f>
        <v>96.863171072980336</v>
      </c>
      <c r="J217" s="14">
        <f>H217-I217</f>
        <v>2.4534207231754976</v>
      </c>
    </row>
    <row r="218" spans="1:10" x14ac:dyDescent="0.35">
      <c r="A218" s="15">
        <v>3</v>
      </c>
      <c r="B218" s="15">
        <v>2018</v>
      </c>
      <c r="C218" t="s">
        <v>25</v>
      </c>
      <c r="D218" t="s">
        <v>22</v>
      </c>
      <c r="F218" s="15">
        <f>VLOOKUP(C218,'2018 Weekly Attendance'!$A$2:$B$33,2)</f>
        <v>71008</v>
      </c>
      <c r="G218" s="15">
        <f>VLOOKUP(C218,'2018 Weekly Attendance'!$A$2:$X$33,MATCH(A218,'2018 Weekly Attendance'!$A$1:$X$1,0))</f>
        <v>70156</v>
      </c>
      <c r="H218" s="14">
        <f>G218/F218*100</f>
        <v>98.800135196034248</v>
      </c>
      <c r="I218" s="14">
        <f>VLOOKUP(C218,'2018 Weekly Attendance'!$A$2:$E$33,5)</f>
        <v>99.187943611987379</v>
      </c>
      <c r="J218" s="14">
        <f>H218-I218</f>
        <v>-0.3878084159531312</v>
      </c>
    </row>
    <row r="219" spans="1:10" x14ac:dyDescent="0.35">
      <c r="A219" s="15">
        <v>3</v>
      </c>
      <c r="B219" s="15">
        <v>2018</v>
      </c>
      <c r="C219" t="s">
        <v>28</v>
      </c>
      <c r="D219" t="s">
        <v>19</v>
      </c>
      <c r="F219" s="15">
        <f>VLOOKUP(C219,'2018 Weekly Attendance'!$A$2:$B$33,2)</f>
        <v>63400</v>
      </c>
      <c r="G219" s="15">
        <f>VLOOKUP(C219,'2018 Weekly Attendance'!$A$2:$X$33,MATCH(A219,'2018 Weekly Attendance'!$A$1:$X$1,0))</f>
        <v>62163</v>
      </c>
      <c r="H219" s="14">
        <f>G219/F219*100</f>
        <v>98.048895899053619</v>
      </c>
      <c r="I219" s="14">
        <f>VLOOKUP(C219,'2018 Weekly Attendance'!$A$2:$E$33,5)</f>
        <v>97.813682965299691</v>
      </c>
      <c r="J219" s="14">
        <f>H219-I219</f>
        <v>0.23521293375392816</v>
      </c>
    </row>
    <row r="220" spans="1:10" x14ac:dyDescent="0.35">
      <c r="A220" s="15">
        <v>3</v>
      </c>
      <c r="B220" s="15">
        <v>2018</v>
      </c>
      <c r="C220" t="s">
        <v>16</v>
      </c>
      <c r="D220" t="s">
        <v>14</v>
      </c>
      <c r="F220" s="15">
        <f>VLOOKUP(C220,'2018 Weekly Attendance'!$A$2:$B$33,2)</f>
        <v>75523</v>
      </c>
      <c r="G220" s="15">
        <f>VLOOKUP(C220,'2018 Weekly Attendance'!$A$2:$X$33,MATCH(A220,'2018 Weekly Attendance'!$A$1:$X$1,0))</f>
        <v>72161</v>
      </c>
      <c r="H220" s="14">
        <f>G220/F220*100</f>
        <v>95.548375991419832</v>
      </c>
      <c r="I220" s="14">
        <f>VLOOKUP(C220,'2018 Weekly Attendance'!$A$2:$E$33,5)</f>
        <v>97.682494074652766</v>
      </c>
      <c r="J220" s="14">
        <f>H220-I220</f>
        <v>-2.1341180832329343</v>
      </c>
    </row>
    <row r="221" spans="1:10" x14ac:dyDescent="0.35">
      <c r="A221" s="15">
        <v>3</v>
      </c>
      <c r="B221" s="15">
        <v>2018</v>
      </c>
      <c r="C221" t="s">
        <v>32</v>
      </c>
      <c r="D221" t="s">
        <v>26</v>
      </c>
      <c r="F221" s="15">
        <f>VLOOKUP(C221,'2018 Weekly Attendance'!$A$2:$B$33,2)</f>
        <v>65000</v>
      </c>
      <c r="G221" s="15">
        <f>VLOOKUP(C221,'2018 Weekly Attendance'!$A$2:$X$33,MATCH(A221,'2018 Weekly Attendance'!$A$1:$X$1,0))</f>
        <v>61769</v>
      </c>
      <c r="H221" s="14">
        <f>G221/F221*100</f>
        <v>95.029230769230765</v>
      </c>
      <c r="I221" s="14">
        <f>VLOOKUP(C221,'2018 Weekly Attendance'!$A$2:$E$33,5)</f>
        <v>96.550192307692299</v>
      </c>
      <c r="J221" s="14">
        <f>H221-I221</f>
        <v>-1.5209615384615347</v>
      </c>
    </row>
    <row r="222" spans="1:10" x14ac:dyDescent="0.35">
      <c r="A222" s="15">
        <v>3</v>
      </c>
      <c r="B222" s="15">
        <v>2018</v>
      </c>
      <c r="C222" t="s">
        <v>15</v>
      </c>
      <c r="D222" t="s">
        <v>39</v>
      </c>
      <c r="F222" s="15">
        <f>VLOOKUP(C222,'2018 Weekly Attendance'!$A$2:$B$33,2)</f>
        <v>65890</v>
      </c>
      <c r="G222" s="15">
        <f>VLOOKUP(C222,'2018 Weekly Attendance'!$A$2:$X$33,MATCH(A222,'2018 Weekly Attendance'!$A$1:$X$1,0))</f>
        <v>62571</v>
      </c>
      <c r="H222" s="14">
        <f>G222/F222*100</f>
        <v>94.962816815905299</v>
      </c>
      <c r="I222" s="14">
        <f>VLOOKUP(C222,'2018 Weekly Attendance'!$A$2:$E$33,5)</f>
        <v>82.496395507664289</v>
      </c>
      <c r="J222" s="14">
        <f>H222-I222</f>
        <v>12.46642130824101</v>
      </c>
    </row>
    <row r="223" spans="1:10" x14ac:dyDescent="0.35">
      <c r="A223" s="15">
        <v>3</v>
      </c>
      <c r="B223" s="15">
        <v>2018</v>
      </c>
      <c r="C223" t="s">
        <v>9</v>
      </c>
      <c r="D223" t="s">
        <v>31</v>
      </c>
      <c r="F223" s="15">
        <f>VLOOKUP(C223,'2018 Weekly Attendance'!$A$2:$B$33,2)</f>
        <v>69132</v>
      </c>
      <c r="G223" s="15">
        <f>VLOOKUP(C223,'2018 Weekly Attendance'!$A$2:$X$33,MATCH(A223,'2018 Weekly Attendance'!$A$1:$X$1,0))</f>
        <v>64015</v>
      </c>
      <c r="H223" s="14">
        <f>G223/F223*100</f>
        <v>92.598217901984611</v>
      </c>
      <c r="I223" s="14">
        <f>VLOOKUP(C223,'2018 Weekly Attendance'!$A$2:$E$33,5)</f>
        <v>96.444689662013033</v>
      </c>
      <c r="J223" s="14">
        <f>H223-I223</f>
        <v>-3.8464717600284217</v>
      </c>
    </row>
    <row r="224" spans="1:10" x14ac:dyDescent="0.35">
      <c r="A224" s="15">
        <v>3</v>
      </c>
      <c r="B224" s="15">
        <v>2018</v>
      </c>
      <c r="C224" t="s">
        <v>13</v>
      </c>
      <c r="D224" t="s">
        <v>20</v>
      </c>
      <c r="F224" s="15">
        <f>VLOOKUP(C224,'2018 Weekly Attendance'!$A$2:$B$33,2)</f>
        <v>78500</v>
      </c>
      <c r="G224" s="15">
        <f>VLOOKUP(C224,'2018 Weekly Attendance'!$A$2:$X$33,MATCH(A224,'2018 Weekly Attendance'!$A$1:$X$1,0))</f>
        <v>68947</v>
      </c>
      <c r="H224" s="14">
        <f>G224/F224*100</f>
        <v>87.830573248407646</v>
      </c>
      <c r="I224" s="14">
        <f>VLOOKUP(C224,'2018 Weekly Attendance'!$A$2:$E$33,5)</f>
        <v>92.267356687898101</v>
      </c>
      <c r="J224" s="14">
        <f>H224-I224</f>
        <v>-4.4367834394904548</v>
      </c>
    </row>
    <row r="225" spans="1:10" x14ac:dyDescent="0.35">
      <c r="A225" s="15">
        <v>3</v>
      </c>
      <c r="B225" s="15">
        <v>2018</v>
      </c>
      <c r="C225" t="s">
        <v>34</v>
      </c>
      <c r="D225" t="s">
        <v>41</v>
      </c>
      <c r="F225" s="15">
        <f>VLOOKUP(C225,'2018 Weekly Attendance'!$A$2:$B$33,2)</f>
        <v>82000</v>
      </c>
      <c r="G225" s="15">
        <f>VLOOKUP(C225,'2018 Weekly Attendance'!$A$2:$X$33,MATCH(A225,'2018 Weekly Attendance'!$A$1:$X$1,0))</f>
        <v>59827</v>
      </c>
      <c r="H225" s="14">
        <f>G225/F225*100</f>
        <v>72.959756097560984</v>
      </c>
      <c r="I225" s="14">
        <f>VLOOKUP(C225,'2018 Weekly Attendance'!$A$2:$E$33,5)</f>
        <v>74.424847560975607</v>
      </c>
      <c r="J225" s="14">
        <f>H225-I225</f>
        <v>-1.4650914634146233</v>
      </c>
    </row>
    <row r="226" spans="1:10" x14ac:dyDescent="0.35">
      <c r="A226" s="15">
        <v>2</v>
      </c>
      <c r="B226" s="15">
        <v>2018</v>
      </c>
      <c r="C226" t="s">
        <v>22</v>
      </c>
      <c r="D226" t="s">
        <v>18</v>
      </c>
      <c r="F226" s="15">
        <f>VLOOKUP(C226,'2018 Weekly Attendance'!$A$2:$B$33,2)</f>
        <v>76125</v>
      </c>
      <c r="G226" s="15">
        <f>VLOOKUP(C226,'2018 Weekly Attendance'!$A$2:$X$33,MATCH(A226,'2018 Weekly Attendance'!$A$1:$X$1,0))</f>
        <v>76696</v>
      </c>
      <c r="H226" s="14">
        <f>G226/F226*100</f>
        <v>100.75008210180624</v>
      </c>
      <c r="I226" s="14">
        <f>VLOOKUP(C226,'2018 Weekly Attendance'!$A$2:$E$33,5)</f>
        <v>100.42216748768473</v>
      </c>
      <c r="J226" s="14">
        <f>H226-I226</f>
        <v>0.32791461412151079</v>
      </c>
    </row>
    <row r="227" spans="1:10" x14ac:dyDescent="0.35">
      <c r="A227" s="15">
        <v>2</v>
      </c>
      <c r="B227" s="15">
        <v>2018</v>
      </c>
      <c r="C227" t="s">
        <v>43</v>
      </c>
      <c r="D227" t="s">
        <v>23</v>
      </c>
      <c r="F227" s="15">
        <f>VLOOKUP(C227,'2018 Weekly Attendance'!$A$2:$B$33,2)</f>
        <v>73208</v>
      </c>
      <c r="G227" s="15">
        <f>VLOOKUP(C227,'2018 Weekly Attendance'!$A$2:$X$33,MATCH(A227,'2018 Weekly Attendance'!$A$1:$X$1,0))</f>
        <v>73086</v>
      </c>
      <c r="H227" s="14">
        <f>G227/F227*100</f>
        <v>99.83335154627909</v>
      </c>
      <c r="I227" s="14">
        <f>VLOOKUP(C227,'2018 Weekly Attendance'!$A$2:$E$33,5)</f>
        <v>99.786054802753796</v>
      </c>
      <c r="J227" s="14">
        <f>H227-I227</f>
        <v>4.7296743525294005E-2</v>
      </c>
    </row>
    <row r="228" spans="1:10" x14ac:dyDescent="0.35">
      <c r="A228" s="15">
        <v>2</v>
      </c>
      <c r="B228" s="15">
        <v>2018</v>
      </c>
      <c r="C228" t="s">
        <v>42</v>
      </c>
      <c r="D228" t="s">
        <v>16</v>
      </c>
      <c r="F228" s="15">
        <f>VLOOKUP(C228,'2018 Weekly Attendance'!$A$2:$B$33,2)</f>
        <v>73000</v>
      </c>
      <c r="G228" s="15">
        <f>VLOOKUP(C228,'2018 Weekly Attendance'!$A$2:$X$33,MATCH(A228,'2018 Weekly Attendance'!$A$1:$X$1,0))</f>
        <v>72528</v>
      </c>
      <c r="H228" s="14">
        <f>G228/F228*100</f>
        <v>99.353424657534248</v>
      </c>
      <c r="I228" s="14">
        <f>VLOOKUP(C228,'2018 Weekly Attendance'!$A$2:$E$33,5)</f>
        <v>99.860273972602741</v>
      </c>
      <c r="J228" s="14">
        <f>H228-I228</f>
        <v>-0.50684931506849296</v>
      </c>
    </row>
    <row r="229" spans="1:10" x14ac:dyDescent="0.35">
      <c r="A229" s="15">
        <v>2</v>
      </c>
      <c r="B229" s="15">
        <v>2018</v>
      </c>
      <c r="C229" t="s">
        <v>9</v>
      </c>
      <c r="D229" t="s">
        <v>26</v>
      </c>
      <c r="F229" s="15">
        <f>VLOOKUP(C229,'2018 Weekly Attendance'!$A$2:$B$33,2)</f>
        <v>69132</v>
      </c>
      <c r="G229" s="15">
        <f>VLOOKUP(C229,'2018 Weekly Attendance'!$A$2:$X$33,MATCH(A229,'2018 Weekly Attendance'!$A$1:$X$1,0))</f>
        <v>68527</v>
      </c>
      <c r="H229" s="14">
        <f>G229/F229*100</f>
        <v>99.124862581727712</v>
      </c>
      <c r="I229" s="14">
        <f>VLOOKUP(C229,'2018 Weekly Attendance'!$A$2:$E$33,5)</f>
        <v>96.444689662013033</v>
      </c>
      <c r="J229" s="14">
        <f>H229-I229</f>
        <v>2.6801729197146784</v>
      </c>
    </row>
    <row r="230" spans="1:10" x14ac:dyDescent="0.35">
      <c r="A230" s="15">
        <v>2</v>
      </c>
      <c r="B230" s="15">
        <v>2018</v>
      </c>
      <c r="C230" t="s">
        <v>38</v>
      </c>
      <c r="D230" t="s">
        <v>37</v>
      </c>
      <c r="F230" s="15">
        <f>VLOOKUP(C230,'2018 Weekly Attendance'!$A$2:$B$33,2)</f>
        <v>92500</v>
      </c>
      <c r="G230" s="15">
        <f>VLOOKUP(C230,'2018 Weekly Attendance'!$A$2:$X$33,MATCH(A230,'2018 Weekly Attendance'!$A$1:$X$1,0))</f>
        <v>90512</v>
      </c>
      <c r="H230" s="14">
        <f>G230/F230*100</f>
        <v>97.850810810810813</v>
      </c>
      <c r="I230" s="14">
        <f>VLOOKUP(C230,'2018 Weekly Attendance'!$A$2:$E$33,5)</f>
        <v>99.048378378378374</v>
      </c>
      <c r="J230" s="14">
        <f>H230-I230</f>
        <v>-1.1975675675675603</v>
      </c>
    </row>
    <row r="231" spans="1:10" x14ac:dyDescent="0.35">
      <c r="A231" s="15">
        <v>2</v>
      </c>
      <c r="B231" s="15">
        <v>2018</v>
      </c>
      <c r="C231" t="s">
        <v>29</v>
      </c>
      <c r="D231" t="s">
        <v>32</v>
      </c>
      <c r="F231" s="15">
        <f>VLOOKUP(C231,'2018 Weekly Attendance'!$A$2:$B$33,2)</f>
        <v>71750</v>
      </c>
      <c r="G231" s="15">
        <f>VLOOKUP(C231,'2018 Weekly Attendance'!$A$2:$X$33,MATCH(A231,'2018 Weekly Attendance'!$A$1:$X$1,0))</f>
        <v>70164</v>
      </c>
      <c r="H231" s="14">
        <f>G231/F231*100</f>
        <v>97.789547038327527</v>
      </c>
      <c r="I231" s="14">
        <f>VLOOKUP(C231,'2018 Weekly Attendance'!$A$2:$E$33,5)</f>
        <v>96.374564459930312</v>
      </c>
      <c r="J231" s="14">
        <f>H231-I231</f>
        <v>1.4149825783972148</v>
      </c>
    </row>
    <row r="232" spans="1:10" x14ac:dyDescent="0.35">
      <c r="A232" s="15">
        <v>2</v>
      </c>
      <c r="B232" s="15">
        <v>2018</v>
      </c>
      <c r="C232" t="s">
        <v>33</v>
      </c>
      <c r="D232" t="s">
        <v>20</v>
      </c>
      <c r="F232" s="15">
        <f>VLOOKUP(C232,'2018 Weekly Attendance'!$A$2:$B$33,2)</f>
        <v>71608</v>
      </c>
      <c r="G232" s="15">
        <f>VLOOKUP(C232,'2018 Weekly Attendance'!$A$2:$X$33,MATCH(A232,'2018 Weekly Attendance'!$A$1:$X$1,0))</f>
        <v>69187</v>
      </c>
      <c r="H232" s="14">
        <f>G232/F232*100</f>
        <v>96.619092838788973</v>
      </c>
      <c r="I232" s="14">
        <f>VLOOKUP(C232,'2018 Weekly Attendance'!$A$2:$E$33,5)</f>
        <v>90.718739526309918</v>
      </c>
      <c r="J232" s="14">
        <f>H232-I232</f>
        <v>5.900353312479055</v>
      </c>
    </row>
    <row r="233" spans="1:10" x14ac:dyDescent="0.35">
      <c r="A233" s="15">
        <v>2</v>
      </c>
      <c r="B233" s="15">
        <v>2018</v>
      </c>
      <c r="C233" t="s">
        <v>41</v>
      </c>
      <c r="D233" t="s">
        <v>30</v>
      </c>
      <c r="F233" s="15">
        <f>VLOOKUP(C233,'2018 Weekly Attendance'!$A$2:$B$33,2)</f>
        <v>81441</v>
      </c>
      <c r="G233" s="15">
        <f>VLOOKUP(C233,'2018 Weekly Attendance'!$A$2:$X$33,MATCH(A233,'2018 Weekly Attendance'!$A$1:$X$1,0))</f>
        <v>78461</v>
      </c>
      <c r="H233" s="14">
        <f>G233/F233*100</f>
        <v>96.34090936997336</v>
      </c>
      <c r="I233" s="14">
        <f>VLOOKUP(C233,'2018 Weekly Attendance'!$A$2:$E$33,5)</f>
        <v>95.571794305079749</v>
      </c>
      <c r="J233" s="14">
        <f>H233-I233</f>
        <v>0.76911506489361159</v>
      </c>
    </row>
    <row r="234" spans="1:10" x14ac:dyDescent="0.35">
      <c r="A234" s="15">
        <v>2</v>
      </c>
      <c r="B234" s="15">
        <v>2018</v>
      </c>
      <c r="C234" t="s">
        <v>36</v>
      </c>
      <c r="D234" t="s">
        <v>35</v>
      </c>
      <c r="F234" s="15">
        <f>VLOOKUP(C234,'2018 Weekly Attendance'!$A$2:$B$33,2)</f>
        <v>82500</v>
      </c>
      <c r="G234" s="15">
        <f>VLOOKUP(C234,'2018 Weekly Attendance'!$A$2:$X$33,MATCH(A234,'2018 Weekly Attendance'!$A$1:$X$1,0))</f>
        <v>77982</v>
      </c>
      <c r="H234" s="14">
        <f>G234/F234*100</f>
        <v>94.523636363636371</v>
      </c>
      <c r="I234" s="14">
        <f>VLOOKUP(C234,'2018 Weekly Attendance'!$A$2:$E$33,5)</f>
        <v>94.523636363636371</v>
      </c>
      <c r="J234" s="14">
        <f>H234-I234</f>
        <v>0</v>
      </c>
    </row>
    <row r="235" spans="1:10" x14ac:dyDescent="0.35">
      <c r="A235" s="15">
        <v>2</v>
      </c>
      <c r="B235" s="15">
        <v>2018</v>
      </c>
      <c r="C235" t="s">
        <v>19</v>
      </c>
      <c r="D235" t="s">
        <v>27</v>
      </c>
      <c r="F235" s="15">
        <f>VLOOKUP(C235,'2018 Weekly Attendance'!$A$2:$B$33,2)</f>
        <v>61500</v>
      </c>
      <c r="G235" s="15">
        <f>VLOOKUP(C235,'2018 Weekly Attendance'!$A$2:$X$33,MATCH(A235,'2018 Weekly Attendance'!$A$1:$X$1,0))</f>
        <v>57960</v>
      </c>
      <c r="H235" s="14">
        <f>G235/F235*100</f>
        <v>94.243902439024382</v>
      </c>
      <c r="I235" s="14">
        <f>VLOOKUP(C235,'2018 Weekly Attendance'!$A$2:$E$33,5)</f>
        <v>99.745934959349597</v>
      </c>
      <c r="J235" s="14">
        <f>H235-I235</f>
        <v>-5.5020325203252156</v>
      </c>
    </row>
    <row r="236" spans="1:10" x14ac:dyDescent="0.35">
      <c r="A236" s="15">
        <v>2</v>
      </c>
      <c r="B236" s="15">
        <v>2018</v>
      </c>
      <c r="C236" t="s">
        <v>39</v>
      </c>
      <c r="D236" t="s">
        <v>21</v>
      </c>
      <c r="F236" s="15">
        <f>VLOOKUP(C236,'2018 Weekly Attendance'!$A$2:$B$33,2)</f>
        <v>68400</v>
      </c>
      <c r="G236" s="15">
        <f>VLOOKUP(C236,'2018 Weekly Attendance'!$A$2:$X$33,MATCH(A236,'2018 Weekly Attendance'!$A$1:$X$1,0))</f>
        <v>63956</v>
      </c>
      <c r="H236" s="14">
        <f>G236/F236*100</f>
        <v>93.502923976608187</v>
      </c>
      <c r="I236" s="14">
        <f>VLOOKUP(C236,'2018 Weekly Attendance'!$A$2:$E$33,5)</f>
        <v>92.772478070175438</v>
      </c>
      <c r="J236" s="14">
        <f>H236-I236</f>
        <v>0.73044590643274887</v>
      </c>
    </row>
    <row r="237" spans="1:10" x14ac:dyDescent="0.35">
      <c r="A237" s="15">
        <v>2</v>
      </c>
      <c r="B237" s="15">
        <v>2018</v>
      </c>
      <c r="C237" t="s">
        <v>31</v>
      </c>
      <c r="D237" t="s">
        <v>10</v>
      </c>
      <c r="F237" s="15">
        <f>VLOOKUP(C237,'2018 Weekly Attendance'!$A$2:$B$33,2)</f>
        <v>69143</v>
      </c>
      <c r="G237" s="15">
        <f>VLOOKUP(C237,'2018 Weekly Attendance'!$A$2:$X$33,MATCH(A237,'2018 Weekly Attendance'!$A$1:$X$1,0))</f>
        <v>62372</v>
      </c>
      <c r="H237" s="14">
        <f>G237/F237*100</f>
        <v>90.207251637909835</v>
      </c>
      <c r="I237" s="14">
        <f>VLOOKUP(C237,'2018 Weekly Attendance'!$A$2:$E$33,5)</f>
        <v>93.314037574302532</v>
      </c>
      <c r="J237" s="14">
        <f>H237-I237</f>
        <v>-3.1067859363926971</v>
      </c>
    </row>
    <row r="238" spans="1:10" x14ac:dyDescent="0.35">
      <c r="A238" s="15">
        <v>2</v>
      </c>
      <c r="B238" s="15">
        <v>2018</v>
      </c>
      <c r="C238" t="s">
        <v>15</v>
      </c>
      <c r="D238" t="s">
        <v>24</v>
      </c>
      <c r="F238" s="15">
        <f>VLOOKUP(C238,'2018 Weekly Attendance'!$A$2:$B$33,2)</f>
        <v>65890</v>
      </c>
      <c r="G238" s="15">
        <f>VLOOKUP(C238,'2018 Weekly Attendance'!$A$2:$X$33,MATCH(A238,'2018 Weekly Attendance'!$A$1:$X$1,0))</f>
        <v>56552</v>
      </c>
      <c r="H238" s="14">
        <f>G238/F238*100</f>
        <v>85.827894976475946</v>
      </c>
      <c r="I238" s="14">
        <f>VLOOKUP(C238,'2018 Weekly Attendance'!$A$2:$E$33,5)</f>
        <v>82.496395507664289</v>
      </c>
      <c r="J238" s="14">
        <f>H238-I238</f>
        <v>3.331499468811657</v>
      </c>
    </row>
    <row r="239" spans="1:10" x14ac:dyDescent="0.35">
      <c r="A239" s="15">
        <v>2</v>
      </c>
      <c r="B239" s="15">
        <v>2018</v>
      </c>
      <c r="C239" t="s">
        <v>13</v>
      </c>
      <c r="D239" t="s">
        <v>28</v>
      </c>
      <c r="F239" s="15">
        <f>VLOOKUP(C239,'2018 Weekly Attendance'!$A$2:$B$33,2)</f>
        <v>78500</v>
      </c>
      <c r="G239" s="15">
        <f>VLOOKUP(C239,'2018 Weekly Attendance'!$A$2:$X$33,MATCH(A239,'2018 Weekly Attendance'!$A$1:$X$1,0))</f>
        <v>66515</v>
      </c>
      <c r="H239" s="14">
        <f>G239/F239*100</f>
        <v>84.732484076433124</v>
      </c>
      <c r="I239" s="14">
        <f>VLOOKUP(C239,'2018 Weekly Attendance'!$A$2:$E$33,5)</f>
        <v>92.267356687898101</v>
      </c>
      <c r="J239" s="14">
        <f>H239-I239</f>
        <v>-7.5348726114649764</v>
      </c>
    </row>
    <row r="240" spans="1:10" x14ac:dyDescent="0.35">
      <c r="A240" s="15">
        <v>2</v>
      </c>
      <c r="B240" s="15">
        <v>2018</v>
      </c>
      <c r="C240" t="s">
        <v>14</v>
      </c>
      <c r="D240" t="s">
        <v>25</v>
      </c>
      <c r="F240" s="15">
        <f>VLOOKUP(C240,'2018 Weekly Attendance'!$A$2:$B$33,2)</f>
        <v>65515</v>
      </c>
      <c r="G240" s="15">
        <f>VLOOKUP(C240,'2018 Weekly Attendance'!$A$2:$X$33,MATCH(A240,'2018 Weekly Attendance'!$A$1:$X$1,0))</f>
        <v>50018</v>
      </c>
      <c r="H240" s="14">
        <f>G240/F240*100</f>
        <v>76.345874990460203</v>
      </c>
      <c r="I240" s="14">
        <f>VLOOKUP(C240,'2018 Weekly Attendance'!$A$2:$E$33,5)</f>
        <v>77.468518659848897</v>
      </c>
      <c r="J240" s="14">
        <f>H240-I240</f>
        <v>-1.1226436693886939</v>
      </c>
    </row>
    <row r="241" spans="1:10" x14ac:dyDescent="0.35">
      <c r="A241" s="15">
        <v>2</v>
      </c>
      <c r="B241" s="15">
        <v>2018</v>
      </c>
      <c r="C241" t="s">
        <v>34</v>
      </c>
      <c r="D241" t="s">
        <v>40</v>
      </c>
      <c r="F241" s="15">
        <f>VLOOKUP(C241,'2018 Weekly Attendance'!$A$2:$B$33,2)</f>
        <v>82000</v>
      </c>
      <c r="G241" s="15">
        <f>VLOOKUP(C241,'2018 Weekly Attendance'!$A$2:$X$33,MATCH(A241,'2018 Weekly Attendance'!$A$1:$X$1,0))</f>
        <v>57013</v>
      </c>
      <c r="H241" s="14">
        <f>G241/F241*100</f>
        <v>69.528048780487808</v>
      </c>
      <c r="I241" s="14">
        <f>VLOOKUP(C241,'2018 Weekly Attendance'!$A$2:$E$33,5)</f>
        <v>74.424847560975607</v>
      </c>
      <c r="J241" s="14">
        <f>H241-I241</f>
        <v>-4.8967987804877993</v>
      </c>
    </row>
    <row r="242" spans="1:10" x14ac:dyDescent="0.35">
      <c r="A242" s="15">
        <v>1</v>
      </c>
      <c r="B242" s="15">
        <v>2018</v>
      </c>
      <c r="C242" t="s">
        <v>22</v>
      </c>
      <c r="D242" t="s">
        <v>27</v>
      </c>
      <c r="F242" s="15">
        <f>VLOOKUP(C242,'2018 Weekly Attendance'!$A$2:$B$33,2)</f>
        <v>76125</v>
      </c>
      <c r="G242" s="15">
        <f>VLOOKUP(C242,'2018 Weekly Attendance'!$A$2:$X$33,MATCH(A242,'2018 Weekly Attendance'!$A$1:$X$1,0))</f>
        <v>76761</v>
      </c>
      <c r="H242" s="14">
        <f>G242/F242*100</f>
        <v>100.83546798029556</v>
      </c>
      <c r="I242" s="14">
        <f>VLOOKUP(C242,'2018 Weekly Attendance'!$A$2:$E$33,5)</f>
        <v>100.42216748768473</v>
      </c>
      <c r="J242" s="14">
        <f>H242-I242</f>
        <v>0.41330049261082991</v>
      </c>
    </row>
    <row r="243" spans="1:10" x14ac:dyDescent="0.35">
      <c r="A243" s="15">
        <v>1</v>
      </c>
      <c r="B243" s="15">
        <v>2018</v>
      </c>
      <c r="C243" t="s">
        <v>24</v>
      </c>
      <c r="D243" t="s">
        <v>42</v>
      </c>
      <c r="F243" s="15">
        <f>VLOOKUP(C243,'2018 Weekly Attendance'!$A$2:$B$33,2)</f>
        <v>69596</v>
      </c>
      <c r="G243" s="15">
        <f>VLOOKUP(C243,'2018 Weekly Attendance'!$A$2:$X$33,MATCH(A243,'2018 Weekly Attendance'!$A$1:$X$1,0))</f>
        <v>69696</v>
      </c>
      <c r="H243" s="14">
        <f>G243/F243*100</f>
        <v>100.1436864187597</v>
      </c>
      <c r="I243" s="14">
        <f>VLOOKUP(C243,'2018 Weekly Attendance'!$A$2:$E$33,5)</f>
        <v>100.1436864187597</v>
      </c>
      <c r="J243" s="14">
        <f>H243-I243</f>
        <v>0</v>
      </c>
    </row>
    <row r="244" spans="1:10" x14ac:dyDescent="0.35">
      <c r="A244" s="15">
        <v>1</v>
      </c>
      <c r="B244" s="15">
        <v>2018</v>
      </c>
      <c r="C244" t="s">
        <v>30</v>
      </c>
      <c r="D244" t="s">
        <v>29</v>
      </c>
      <c r="F244" s="15">
        <f>VLOOKUP(C244,'2018 Weekly Attendance'!$A$2:$B$33,2)</f>
        <v>66655</v>
      </c>
      <c r="G244" s="15">
        <f>VLOOKUP(C244,'2018 Weekly Attendance'!$A$2:$X$33,MATCH(A244,'2018 Weekly Attendance'!$A$1:$X$1,0))</f>
        <v>66673</v>
      </c>
      <c r="H244" s="14">
        <f>G244/F244*100</f>
        <v>100.02700472582701</v>
      </c>
      <c r="I244" s="14">
        <f>VLOOKUP(C244,'2018 Weekly Attendance'!$A$2:$E$33,5)</f>
        <v>100.23460355562224</v>
      </c>
      <c r="J244" s="14">
        <f>H244-I244</f>
        <v>-0.2075988297952307</v>
      </c>
    </row>
    <row r="245" spans="1:10" x14ac:dyDescent="0.35">
      <c r="A245" s="15">
        <v>1</v>
      </c>
      <c r="B245" s="15">
        <v>2018</v>
      </c>
      <c r="C245" t="s">
        <v>35</v>
      </c>
      <c r="D245" t="s">
        <v>31</v>
      </c>
      <c r="F245" s="15">
        <f>VLOOKUP(C245,'2018 Weekly Attendance'!$A$2:$B$33,2)</f>
        <v>65326</v>
      </c>
      <c r="G245" s="15">
        <f>VLOOKUP(C245,'2018 Weekly Attendance'!$A$2:$X$33,MATCH(A245,'2018 Weekly Attendance'!$A$1:$X$1,0))</f>
        <v>65184</v>
      </c>
      <c r="H245" s="14">
        <f>G245/F245*100</f>
        <v>99.782628662400882</v>
      </c>
      <c r="I245" s="14">
        <f>VLOOKUP(C245,'2018 Weekly Attendance'!$A$2:$E$33,5)</f>
        <v>100.35820347181827</v>
      </c>
      <c r="J245" s="14">
        <f>H245-I245</f>
        <v>-0.57557480941738959</v>
      </c>
    </row>
    <row r="246" spans="1:10" x14ac:dyDescent="0.35">
      <c r="A246" s="15">
        <v>1</v>
      </c>
      <c r="B246" s="15">
        <v>2018</v>
      </c>
      <c r="C246" t="s">
        <v>43</v>
      </c>
      <c r="D246" t="s">
        <v>15</v>
      </c>
      <c r="F246" s="15">
        <f>VLOOKUP(C246,'2018 Weekly Attendance'!$A$2:$B$33,2)</f>
        <v>73208</v>
      </c>
      <c r="G246" s="15">
        <f>VLOOKUP(C246,'2018 Weekly Attendance'!$A$2:$X$33,MATCH(A246,'2018 Weekly Attendance'!$A$1:$X$1,0))</f>
        <v>73038</v>
      </c>
      <c r="H246" s="14">
        <f>G246/F246*100</f>
        <v>99.767784941536448</v>
      </c>
      <c r="I246" s="14">
        <f>VLOOKUP(C246,'2018 Weekly Attendance'!$A$2:$E$33,5)</f>
        <v>99.786054802753796</v>
      </c>
      <c r="J246" s="14">
        <f>H246-I246</f>
        <v>-1.8269861217348193E-2</v>
      </c>
    </row>
    <row r="247" spans="1:10" x14ac:dyDescent="0.35">
      <c r="A247" s="15">
        <v>1</v>
      </c>
      <c r="B247" s="15">
        <v>2018</v>
      </c>
      <c r="C247" t="s">
        <v>25</v>
      </c>
      <c r="D247" t="s">
        <v>33</v>
      </c>
      <c r="F247" s="15">
        <f>VLOOKUP(C247,'2018 Weekly Attendance'!$A$2:$B$33,2)</f>
        <v>71008</v>
      </c>
      <c r="G247" s="15">
        <f>VLOOKUP(C247,'2018 Weekly Attendance'!$A$2:$X$33,MATCH(A247,'2018 Weekly Attendance'!$A$1:$X$1,0))</f>
        <v>70591</v>
      </c>
      <c r="H247" s="14">
        <f>G247/F247*100</f>
        <v>99.412742226228033</v>
      </c>
      <c r="I247" s="14">
        <f>VLOOKUP(C247,'2018 Weekly Attendance'!$A$2:$E$33,5)</f>
        <v>99.187943611987379</v>
      </c>
      <c r="J247" s="14">
        <f>H247-I247</f>
        <v>0.22479861424065462</v>
      </c>
    </row>
    <row r="248" spans="1:10" x14ac:dyDescent="0.35">
      <c r="A248" s="15">
        <v>1</v>
      </c>
      <c r="B248" s="15">
        <v>2018</v>
      </c>
      <c r="C248" t="s">
        <v>23</v>
      </c>
      <c r="D248" t="s">
        <v>39</v>
      </c>
      <c r="F248" s="15">
        <f>VLOOKUP(C248,'2018 Weekly Attendance'!$A$2:$B$33,2)</f>
        <v>67895</v>
      </c>
      <c r="G248" s="15">
        <f>VLOOKUP(C248,'2018 Weekly Attendance'!$A$2:$X$33,MATCH(A248,'2018 Weekly Attendance'!$A$1:$X$1,0))</f>
        <v>67431</v>
      </c>
      <c r="H248" s="14">
        <f>G248/F248*100</f>
        <v>99.316591796155834</v>
      </c>
      <c r="I248" s="14">
        <f>VLOOKUP(C248,'2018 Weekly Attendance'!$A$2:$E$33,5)</f>
        <v>96.863171072980336</v>
      </c>
      <c r="J248" s="14">
        <f>H248-I248</f>
        <v>2.4534207231754976</v>
      </c>
    </row>
    <row r="249" spans="1:10" x14ac:dyDescent="0.35">
      <c r="A249" s="15">
        <v>1</v>
      </c>
      <c r="B249" s="15">
        <v>2018</v>
      </c>
      <c r="C249" t="s">
        <v>16</v>
      </c>
      <c r="D249" t="s">
        <v>38</v>
      </c>
      <c r="F249" s="15">
        <f>VLOOKUP(C249,'2018 Weekly Attendance'!$A$2:$B$33,2)</f>
        <v>75523</v>
      </c>
      <c r="G249" s="15">
        <f>VLOOKUP(C249,'2018 Weekly Attendance'!$A$2:$X$33,MATCH(A249,'2018 Weekly Attendance'!$A$1:$X$1,0))</f>
        <v>74532</v>
      </c>
      <c r="H249" s="14">
        <f>G249/F249*100</f>
        <v>98.687816956423873</v>
      </c>
      <c r="I249" s="14">
        <f>VLOOKUP(C249,'2018 Weekly Attendance'!$A$2:$E$33,5)</f>
        <v>97.682494074652766</v>
      </c>
      <c r="J249" s="14">
        <f>H249-I249</f>
        <v>1.0053228817711073</v>
      </c>
    </row>
    <row r="250" spans="1:10" x14ac:dyDescent="0.35">
      <c r="A250" s="15">
        <v>1</v>
      </c>
      <c r="B250" s="15">
        <v>2018</v>
      </c>
      <c r="C250" t="s">
        <v>26</v>
      </c>
      <c r="D250" t="s">
        <v>10</v>
      </c>
      <c r="F250" s="15">
        <f>VLOOKUP(C250,'2018 Weekly Attendance'!$A$2:$B$33,2)</f>
        <v>66829</v>
      </c>
      <c r="G250" s="15">
        <f>VLOOKUP(C250,'2018 Weekly Attendance'!$A$2:$X$33,MATCH(A250,'2018 Weekly Attendance'!$A$1:$X$1,0))</f>
        <v>65878</v>
      </c>
      <c r="H250" s="14">
        <f>G250/F250*100</f>
        <v>98.576965090005828</v>
      </c>
      <c r="I250" s="14">
        <f>VLOOKUP(C250,'2018 Weekly Attendance'!$A$2:$E$33,5)</f>
        <v>98.576965090005828</v>
      </c>
      <c r="J250" s="14">
        <f>H250-I250</f>
        <v>0</v>
      </c>
    </row>
    <row r="251" spans="1:10" x14ac:dyDescent="0.35">
      <c r="A251" s="15">
        <v>1</v>
      </c>
      <c r="B251" s="15">
        <v>2018</v>
      </c>
      <c r="C251" t="s">
        <v>28</v>
      </c>
      <c r="D251" t="s">
        <v>34</v>
      </c>
      <c r="F251" s="15">
        <f>VLOOKUP(C251,'2018 Weekly Attendance'!$A$2:$B$33,2)</f>
        <v>63400</v>
      </c>
      <c r="G251" s="15">
        <f>VLOOKUP(C251,'2018 Weekly Attendance'!$A$2:$X$33,MATCH(A251,'2018 Weekly Attendance'!$A$1:$X$1,0))</f>
        <v>61613</v>
      </c>
      <c r="H251" s="14">
        <f>G251/F251*100</f>
        <v>97.181388012618299</v>
      </c>
      <c r="I251" s="14">
        <f>VLOOKUP(C251,'2018 Weekly Attendance'!$A$2:$E$33,5)</f>
        <v>97.813682965299691</v>
      </c>
      <c r="J251" s="14">
        <f>H251-I251</f>
        <v>-0.63229495268139146</v>
      </c>
    </row>
    <row r="252" spans="1:10" x14ac:dyDescent="0.35">
      <c r="A252" s="15">
        <v>1</v>
      </c>
      <c r="B252" s="15">
        <v>2018</v>
      </c>
      <c r="C252" t="s">
        <v>41</v>
      </c>
      <c r="D252" t="s">
        <v>19</v>
      </c>
      <c r="F252" s="15">
        <f>VLOOKUP(C252,'2018 Weekly Attendance'!$A$2:$B$33,2)</f>
        <v>81441</v>
      </c>
      <c r="G252" s="15">
        <f>VLOOKUP(C252,'2018 Weekly Attendance'!$A$2:$X$33,MATCH(A252,'2018 Weekly Attendance'!$A$1:$X$1,0))</f>
        <v>78282</v>
      </c>
      <c r="H252" s="14">
        <f>G252/F252*100</f>
        <v>96.121118355619402</v>
      </c>
      <c r="I252" s="14">
        <f>VLOOKUP(C252,'2018 Weekly Attendance'!$A$2:$E$33,5)</f>
        <v>95.571794305079749</v>
      </c>
      <c r="J252" s="14">
        <f>H252-I252</f>
        <v>0.54932405053965283</v>
      </c>
    </row>
    <row r="253" spans="1:10" x14ac:dyDescent="0.35">
      <c r="A253" s="15">
        <v>1</v>
      </c>
      <c r="B253" s="15">
        <v>2018</v>
      </c>
      <c r="C253" t="s">
        <v>18</v>
      </c>
      <c r="D253" t="s">
        <v>13</v>
      </c>
      <c r="F253" s="15">
        <f>VLOOKUP(C253,'2018 Weekly Attendance'!$A$2:$B$33,2)</f>
        <v>56603</v>
      </c>
      <c r="G253" s="15">
        <f>VLOOKUP(C253,'2018 Weekly Attendance'!$A$2:$X$33,MATCH(A253,'2018 Weekly Attendance'!$A$1:$X$1,0))</f>
        <v>53857</v>
      </c>
      <c r="H253" s="14">
        <f>G253/F253*100</f>
        <v>95.148667031782765</v>
      </c>
      <c r="I253" s="14">
        <f>VLOOKUP(C253,'2018 Weekly Attendance'!$A$2:$E$33,5)</f>
        <v>95.510081494923284</v>
      </c>
      <c r="J253" s="14">
        <f>H253-I253</f>
        <v>-0.36141446314051962</v>
      </c>
    </row>
    <row r="254" spans="1:10" x14ac:dyDescent="0.35">
      <c r="A254" s="15">
        <v>1</v>
      </c>
      <c r="B254" s="15">
        <v>2018</v>
      </c>
      <c r="C254" t="s">
        <v>37</v>
      </c>
      <c r="D254" t="s">
        <v>9</v>
      </c>
      <c r="F254" s="15">
        <f>VLOOKUP(C254,'2018 Weekly Attendance'!$A$2:$B$33,2)</f>
        <v>82500</v>
      </c>
      <c r="G254" s="15">
        <f>VLOOKUP(C254,'2018 Weekly Attendance'!$A$2:$X$33,MATCH(A254,'2018 Weekly Attendance'!$A$1:$X$1,0))</f>
        <v>77992</v>
      </c>
      <c r="H254" s="14">
        <f>G254/F254*100</f>
        <v>94.535757575757572</v>
      </c>
      <c r="I254" s="14">
        <f>VLOOKUP(C254,'2018 Weekly Attendance'!$A$2:$E$33,5)</f>
        <v>93.26136363636364</v>
      </c>
      <c r="J254" s="14">
        <f>H254-I254</f>
        <v>1.2743939393939314</v>
      </c>
    </row>
    <row r="255" spans="1:10" x14ac:dyDescent="0.35">
      <c r="A255" s="15">
        <v>1</v>
      </c>
      <c r="B255" s="15">
        <v>2018</v>
      </c>
      <c r="C255" t="s">
        <v>32</v>
      </c>
      <c r="D255" t="s">
        <v>36</v>
      </c>
      <c r="F255" s="15">
        <f>VLOOKUP(C255,'2018 Weekly Attendance'!$A$2:$B$33,2)</f>
        <v>65000</v>
      </c>
      <c r="G255" s="15">
        <f>VLOOKUP(C255,'2018 Weekly Attendance'!$A$2:$X$33,MATCH(A255,'2018 Weekly Attendance'!$A$1:$X$1,0))</f>
        <v>61352</v>
      </c>
      <c r="H255" s="14">
        <f>G255/F255*100</f>
        <v>94.387692307692305</v>
      </c>
      <c r="I255" s="14">
        <f>VLOOKUP(C255,'2018 Weekly Attendance'!$A$2:$E$33,5)</f>
        <v>96.550192307692299</v>
      </c>
      <c r="J255" s="14">
        <f>H255-I255</f>
        <v>-2.1624999999999943</v>
      </c>
    </row>
    <row r="256" spans="1:10" x14ac:dyDescent="0.35">
      <c r="A256" s="15">
        <v>1</v>
      </c>
      <c r="B256" s="15">
        <v>2018</v>
      </c>
      <c r="C256" t="s">
        <v>20</v>
      </c>
      <c r="D256" t="s">
        <v>21</v>
      </c>
      <c r="F256" s="15">
        <f>VLOOKUP(C256,'2018 Weekly Attendance'!$A$2:$B$33,2)</f>
        <v>27000</v>
      </c>
      <c r="G256" s="15">
        <f>VLOOKUP(C256,'2018 Weekly Attendance'!$A$2:$X$33,MATCH(A256,'2018 Weekly Attendance'!$A$1:$X$1,0))</f>
        <v>25351</v>
      </c>
      <c r="H256" s="14">
        <f>G256/F256*100</f>
        <v>93.892592592592592</v>
      </c>
      <c r="I256" s="14">
        <f>VLOOKUP(C256,'2018 Weekly Attendance'!$A$2:$E$33,5)</f>
        <v>94.097354497354502</v>
      </c>
      <c r="J256" s="14">
        <f>H256-I256</f>
        <v>-0.20476190476190936</v>
      </c>
    </row>
    <row r="257" spans="1:10" x14ac:dyDescent="0.35">
      <c r="A257" s="15">
        <v>1</v>
      </c>
      <c r="B257" s="15">
        <v>2018</v>
      </c>
      <c r="C257" t="s">
        <v>40</v>
      </c>
      <c r="D257" t="s">
        <v>14</v>
      </c>
      <c r="F257" s="15">
        <f>VLOOKUP(C257,'2018 Weekly Attendance'!$A$2:$B$33,2)</f>
        <v>67000</v>
      </c>
      <c r="G257" s="15">
        <f>VLOOKUP(C257,'2018 Weekly Attendance'!$A$2:$X$33,MATCH(A257,'2018 Weekly Attendance'!$A$1:$X$1,0))</f>
        <v>58699</v>
      </c>
      <c r="H257" s="14">
        <f>G257/F257*100</f>
        <v>87.610447761194038</v>
      </c>
      <c r="I257" s="14">
        <f>VLOOKUP(C257,'2018 Weekly Attendance'!$A$2:$E$33,5)</f>
        <v>88.357835820895531</v>
      </c>
      <c r="J257" s="14">
        <f>H257-I257</f>
        <v>-0.74738805970149258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930B-C4CB-4418-B82C-27C06B077C44}">
  <dimension ref="A1:W33"/>
  <sheetViews>
    <sheetView workbookViewId="0">
      <pane ySplit="1" topLeftCell="A2" activePane="bottomLeft" state="frozen"/>
      <selection pane="bottomLeft" activeCell="G1" sqref="G1:W1"/>
    </sheetView>
  </sheetViews>
  <sheetFormatPr defaultRowHeight="14.5" x14ac:dyDescent="0.35"/>
  <cols>
    <col min="1" max="1" width="20.08984375" bestFit="1" customWidth="1"/>
    <col min="3" max="23" width="8.7265625" style="9"/>
  </cols>
  <sheetData>
    <row r="1" spans="1:23" x14ac:dyDescent="0.35">
      <c r="A1" t="s">
        <v>44</v>
      </c>
      <c r="B1" t="s">
        <v>3</v>
      </c>
      <c r="C1" s="11" t="s">
        <v>45</v>
      </c>
      <c r="D1" s="11" t="s">
        <v>46</v>
      </c>
      <c r="E1" s="2" t="s">
        <v>47</v>
      </c>
      <c r="F1" s="11" t="s">
        <v>48</v>
      </c>
      <c r="G1" s="11">
        <v>1</v>
      </c>
      <c r="H1" s="11">
        <v>2</v>
      </c>
      <c r="I1" s="11">
        <v>3</v>
      </c>
      <c r="J1" s="11">
        <v>4</v>
      </c>
      <c r="K1" s="11">
        <v>5</v>
      </c>
      <c r="L1" s="11">
        <v>6</v>
      </c>
      <c r="M1" s="11">
        <v>7</v>
      </c>
      <c r="N1" s="11">
        <v>8</v>
      </c>
      <c r="O1" s="11">
        <v>9</v>
      </c>
      <c r="P1" s="11">
        <v>10</v>
      </c>
      <c r="Q1" s="11">
        <v>11</v>
      </c>
      <c r="R1" s="11">
        <v>12</v>
      </c>
      <c r="S1" s="11">
        <v>13</v>
      </c>
      <c r="T1" s="11">
        <v>14</v>
      </c>
      <c r="U1" s="11">
        <v>15</v>
      </c>
      <c r="V1" s="11">
        <v>16</v>
      </c>
      <c r="W1" s="11">
        <v>17</v>
      </c>
    </row>
    <row r="2" spans="1:23" x14ac:dyDescent="0.35">
      <c r="A2" s="3" t="s">
        <v>28</v>
      </c>
      <c r="B2" s="4">
        <v>63400</v>
      </c>
      <c r="C2" s="12">
        <v>1063084</v>
      </c>
      <c r="D2" s="12">
        <v>513741</v>
      </c>
      <c r="E2" s="16">
        <f>D2/(B2*8)*100</f>
        <v>101.28962933753942</v>
      </c>
      <c r="F2" s="12">
        <v>549343</v>
      </c>
      <c r="G2" s="9">
        <v>60957</v>
      </c>
      <c r="H2" s="9">
        <v>63137</v>
      </c>
      <c r="I2" s="9">
        <v>65102</v>
      </c>
      <c r="J2" s="9">
        <v>64121</v>
      </c>
      <c r="K2" s="9">
        <v>69596</v>
      </c>
      <c r="L2" s="9">
        <v>63999</v>
      </c>
      <c r="M2" s="9">
        <v>73736</v>
      </c>
      <c r="N2" s="13" t="s">
        <v>49</v>
      </c>
      <c r="O2" s="9">
        <v>70133</v>
      </c>
      <c r="P2" s="9">
        <v>64639</v>
      </c>
      <c r="Q2" s="9">
        <v>71680</v>
      </c>
      <c r="R2" s="9">
        <v>63891</v>
      </c>
      <c r="S2" s="9">
        <v>63986</v>
      </c>
      <c r="T2" s="9">
        <v>64153</v>
      </c>
      <c r="U2" s="9">
        <v>71026</v>
      </c>
      <c r="V2" s="9">
        <v>63850</v>
      </c>
      <c r="W2" s="9">
        <v>69078</v>
      </c>
    </row>
    <row r="3" spans="1:23" x14ac:dyDescent="0.35">
      <c r="A3" s="3" t="s">
        <v>42</v>
      </c>
      <c r="B3" s="4">
        <f>(71000+75000)/(2)</f>
        <v>73000</v>
      </c>
      <c r="C3" s="12">
        <v>1123058</v>
      </c>
      <c r="D3" s="12">
        <v>575681</v>
      </c>
      <c r="E3" s="16">
        <f t="shared" ref="E3:E33" si="0">D3/(B3*8)*100</f>
        <v>98.575513698630132</v>
      </c>
      <c r="F3" s="12">
        <v>547377</v>
      </c>
      <c r="G3" s="9">
        <v>61857</v>
      </c>
      <c r="H3" s="9">
        <v>70826</v>
      </c>
      <c r="I3" s="9">
        <v>63240</v>
      </c>
      <c r="J3" s="9">
        <v>71273</v>
      </c>
      <c r="K3" s="13" t="s">
        <v>49</v>
      </c>
      <c r="L3" s="9">
        <v>70593</v>
      </c>
      <c r="M3" s="9">
        <v>65878</v>
      </c>
      <c r="N3" s="9">
        <v>77562</v>
      </c>
      <c r="O3" s="9">
        <v>74244</v>
      </c>
      <c r="P3" s="9">
        <v>73761</v>
      </c>
      <c r="Q3" s="9">
        <v>69026</v>
      </c>
      <c r="R3" s="9">
        <v>71036</v>
      </c>
      <c r="S3" s="9">
        <v>71185</v>
      </c>
      <c r="T3" s="9">
        <v>72866</v>
      </c>
      <c r="U3" s="9">
        <v>62382</v>
      </c>
      <c r="V3" s="9">
        <v>73188</v>
      </c>
      <c r="W3" s="9">
        <v>74141</v>
      </c>
    </row>
    <row r="4" spans="1:23" x14ac:dyDescent="0.35">
      <c r="A4" s="3" t="s">
        <v>25</v>
      </c>
      <c r="B4" s="4">
        <v>71008</v>
      </c>
      <c r="C4" s="12">
        <v>1088056</v>
      </c>
      <c r="D4" s="12">
        <v>564709</v>
      </c>
      <c r="E4" s="16">
        <f t="shared" si="0"/>
        <v>99.409397532672372</v>
      </c>
      <c r="F4" s="12">
        <v>523347</v>
      </c>
      <c r="G4" s="9">
        <v>55254</v>
      </c>
      <c r="H4" s="9">
        <v>70605</v>
      </c>
      <c r="I4" s="9">
        <v>84592</v>
      </c>
      <c r="J4" s="9">
        <v>71126</v>
      </c>
      <c r="K4" s="9">
        <v>54980</v>
      </c>
      <c r="L4" s="9">
        <v>70616</v>
      </c>
      <c r="M4" s="9">
        <v>66751</v>
      </c>
      <c r="N4" s="9">
        <v>70408</v>
      </c>
      <c r="O4" s="9">
        <v>67322</v>
      </c>
      <c r="P4" s="13" t="s">
        <v>49</v>
      </c>
      <c r="Q4" s="9">
        <v>77945</v>
      </c>
      <c r="R4" s="9">
        <v>70357</v>
      </c>
      <c r="S4" s="9">
        <v>70500</v>
      </c>
      <c r="T4" s="9">
        <v>60069</v>
      </c>
      <c r="U4" s="9">
        <v>56434</v>
      </c>
      <c r="V4" s="9">
        <v>70590</v>
      </c>
      <c r="W4" s="9">
        <v>70507</v>
      </c>
    </row>
    <row r="5" spans="1:23" x14ac:dyDescent="0.35">
      <c r="A5" s="3" t="s">
        <v>33</v>
      </c>
      <c r="B5" s="4">
        <v>71608</v>
      </c>
      <c r="C5" s="12">
        <v>1040917</v>
      </c>
      <c r="D5" s="12">
        <v>534200</v>
      </c>
      <c r="E5" s="16">
        <f t="shared" si="0"/>
        <v>93.250754105686511</v>
      </c>
      <c r="F5" s="12">
        <v>506717</v>
      </c>
      <c r="G5" s="9">
        <v>68751</v>
      </c>
      <c r="H5" s="9">
        <v>74122</v>
      </c>
      <c r="I5" s="9">
        <v>68865</v>
      </c>
      <c r="J5" s="9">
        <v>71273</v>
      </c>
      <c r="K5" s="9">
        <v>52367</v>
      </c>
      <c r="L5" s="13" t="s">
        <v>49</v>
      </c>
      <c r="M5" s="9">
        <v>68561</v>
      </c>
      <c r="N5" s="9">
        <v>69599</v>
      </c>
      <c r="O5" s="9">
        <v>77562</v>
      </c>
      <c r="P5" s="9">
        <v>67501</v>
      </c>
      <c r="Q5" s="9">
        <v>25015</v>
      </c>
      <c r="R5" s="9">
        <v>74929</v>
      </c>
      <c r="S5" s="9">
        <v>68499</v>
      </c>
      <c r="T5" s="9">
        <v>60222</v>
      </c>
      <c r="U5" s="9">
        <v>62202</v>
      </c>
      <c r="V5" s="9">
        <v>65878</v>
      </c>
      <c r="W5" s="9">
        <v>65571</v>
      </c>
    </row>
    <row r="6" spans="1:23" x14ac:dyDescent="0.35">
      <c r="A6" s="3" t="s">
        <v>16</v>
      </c>
      <c r="B6" s="4">
        <v>75523</v>
      </c>
      <c r="C6" s="12">
        <v>1133961</v>
      </c>
      <c r="D6" s="12">
        <v>588942</v>
      </c>
      <c r="E6" s="16">
        <f t="shared" si="0"/>
        <v>97.477258583477877</v>
      </c>
      <c r="F6" s="12">
        <v>545019</v>
      </c>
      <c r="G6" s="9">
        <v>70178</v>
      </c>
      <c r="H6" s="9">
        <v>74122</v>
      </c>
      <c r="I6" s="9">
        <v>73775</v>
      </c>
      <c r="J6" s="9">
        <v>65878</v>
      </c>
      <c r="K6" s="9">
        <v>64288</v>
      </c>
      <c r="L6" s="9">
        <v>74373</v>
      </c>
      <c r="M6" s="9">
        <v>61256</v>
      </c>
      <c r="N6" s="9">
        <v>58545</v>
      </c>
      <c r="O6" s="9">
        <v>74244</v>
      </c>
      <c r="P6" s="9">
        <v>72790</v>
      </c>
      <c r="Q6" s="13" t="s">
        <v>49</v>
      </c>
      <c r="R6" s="9">
        <v>77562</v>
      </c>
      <c r="S6" s="9">
        <v>73171</v>
      </c>
      <c r="T6" s="9">
        <v>73728</v>
      </c>
      <c r="U6" s="9">
        <v>74447</v>
      </c>
      <c r="V6" s="9">
        <v>71463</v>
      </c>
      <c r="W6" s="9">
        <v>74141</v>
      </c>
    </row>
    <row r="7" spans="1:23" x14ac:dyDescent="0.35">
      <c r="A7" s="3" t="s">
        <v>19</v>
      </c>
      <c r="B7" s="4">
        <v>61500</v>
      </c>
      <c r="C7" s="12">
        <v>1021219</v>
      </c>
      <c r="D7" s="12">
        <v>488137</v>
      </c>
      <c r="E7" s="16">
        <f t="shared" si="0"/>
        <v>99.214837398373973</v>
      </c>
      <c r="F7" s="12">
        <v>533082</v>
      </c>
      <c r="G7" s="9">
        <v>61857</v>
      </c>
      <c r="H7" s="9">
        <v>56640</v>
      </c>
      <c r="I7" s="9">
        <v>61172</v>
      </c>
      <c r="J7" s="9">
        <v>78362</v>
      </c>
      <c r="K7" s="9">
        <v>61834</v>
      </c>
      <c r="L7" s="9">
        <v>70616</v>
      </c>
      <c r="M7" s="9">
        <v>61256</v>
      </c>
      <c r="N7" s="9">
        <v>73192</v>
      </c>
      <c r="O7" s="13" t="s">
        <v>49</v>
      </c>
      <c r="P7" s="9">
        <v>61285</v>
      </c>
      <c r="Q7" s="9">
        <v>60635</v>
      </c>
      <c r="R7" s="9">
        <v>69596</v>
      </c>
      <c r="S7" s="9">
        <v>61302</v>
      </c>
      <c r="T7" s="9">
        <v>52002</v>
      </c>
      <c r="U7" s="9">
        <v>65872</v>
      </c>
      <c r="V7" s="9">
        <v>58796</v>
      </c>
      <c r="W7" s="9">
        <v>66802</v>
      </c>
    </row>
    <row r="8" spans="1:23" x14ac:dyDescent="0.35">
      <c r="A8" s="3" t="s">
        <v>14</v>
      </c>
      <c r="B8" s="4">
        <v>65515</v>
      </c>
      <c r="C8" s="12">
        <v>978253</v>
      </c>
      <c r="D8" s="12">
        <v>425937</v>
      </c>
      <c r="E8" s="16">
        <f t="shared" si="0"/>
        <v>81.26707624208197</v>
      </c>
      <c r="F8" s="12">
        <v>552316</v>
      </c>
      <c r="G8" s="9">
        <v>55254</v>
      </c>
      <c r="H8" s="9">
        <v>52942</v>
      </c>
      <c r="I8" s="9">
        <v>78323</v>
      </c>
      <c r="J8" s="9">
        <v>67431</v>
      </c>
      <c r="K8" s="9">
        <v>52367</v>
      </c>
      <c r="L8" s="13" t="s">
        <v>49</v>
      </c>
      <c r="M8" s="9">
        <v>65363</v>
      </c>
      <c r="N8" s="9">
        <v>57901</v>
      </c>
      <c r="O8" s="9">
        <v>60720</v>
      </c>
      <c r="P8" s="9">
        <v>67432</v>
      </c>
      <c r="Q8" s="9">
        <v>75707</v>
      </c>
      <c r="R8" s="9">
        <v>51710</v>
      </c>
      <c r="S8" s="9">
        <v>56029</v>
      </c>
      <c r="T8" s="9">
        <v>52002</v>
      </c>
      <c r="U8" s="9">
        <v>66833</v>
      </c>
      <c r="V8" s="9">
        <v>47732</v>
      </c>
      <c r="W8" s="9">
        <v>70507</v>
      </c>
    </row>
    <row r="9" spans="1:23" x14ac:dyDescent="0.35">
      <c r="A9" s="3" t="s">
        <v>23</v>
      </c>
      <c r="B9" s="4">
        <v>67895</v>
      </c>
      <c r="C9" s="12">
        <v>968007</v>
      </c>
      <c r="D9" s="12">
        <v>511060</v>
      </c>
      <c r="E9" s="16">
        <f>(D9-N9)/(B9*7)*100</f>
        <v>91.9114599223591</v>
      </c>
      <c r="F9" s="12">
        <v>456947</v>
      </c>
      <c r="G9" s="9">
        <v>67431</v>
      </c>
      <c r="H9" s="9">
        <v>70605</v>
      </c>
      <c r="I9" s="9">
        <v>63351</v>
      </c>
      <c r="J9" s="9">
        <v>67431</v>
      </c>
      <c r="K9" s="9">
        <v>62032</v>
      </c>
      <c r="L9" s="9">
        <v>71815</v>
      </c>
      <c r="M9" s="9">
        <v>59061</v>
      </c>
      <c r="N9" s="9">
        <v>74237</v>
      </c>
      <c r="O9" s="13" t="s">
        <v>49</v>
      </c>
      <c r="P9" s="9">
        <v>64646</v>
      </c>
      <c r="Q9" s="9">
        <v>57003</v>
      </c>
      <c r="R9" s="9">
        <v>51710</v>
      </c>
      <c r="S9" s="9">
        <v>25320</v>
      </c>
      <c r="T9" s="9">
        <v>67431</v>
      </c>
      <c r="U9" s="9">
        <v>56434</v>
      </c>
      <c r="V9" s="9">
        <v>58796</v>
      </c>
      <c r="W9" s="9">
        <v>50704</v>
      </c>
    </row>
    <row r="10" spans="1:23" x14ac:dyDescent="0.35">
      <c r="A10" s="3" t="s">
        <v>38</v>
      </c>
      <c r="B10" s="4">
        <f>(80000+105000)/(2)</f>
        <v>92500</v>
      </c>
      <c r="C10" s="12">
        <v>1309211</v>
      </c>
      <c r="D10" s="12">
        <v>741775</v>
      </c>
      <c r="E10" s="16">
        <f t="shared" si="0"/>
        <v>100.23986486486487</v>
      </c>
      <c r="F10" s="12">
        <v>567436</v>
      </c>
      <c r="G10" s="9">
        <v>93183</v>
      </c>
      <c r="H10" s="9">
        <v>76919</v>
      </c>
      <c r="I10" s="9">
        <v>65102</v>
      </c>
      <c r="J10" s="9">
        <v>91869</v>
      </c>
      <c r="K10" s="9">
        <v>93329</v>
      </c>
      <c r="L10" s="13" t="s">
        <v>49</v>
      </c>
      <c r="M10" s="9">
        <v>70133</v>
      </c>
      <c r="N10" s="9">
        <v>78428</v>
      </c>
      <c r="O10" s="9">
        <v>93273</v>
      </c>
      <c r="P10" s="9">
        <v>73761</v>
      </c>
      <c r="Q10" s="9">
        <v>93247</v>
      </c>
      <c r="R10" s="9">
        <v>93012</v>
      </c>
      <c r="S10" s="9">
        <v>91712</v>
      </c>
      <c r="T10" s="9">
        <v>78125</v>
      </c>
      <c r="U10" s="9">
        <v>55372</v>
      </c>
      <c r="V10" s="9">
        <v>92150</v>
      </c>
      <c r="W10" s="9">
        <v>69596</v>
      </c>
    </row>
    <row r="11" spans="1:23" x14ac:dyDescent="0.35">
      <c r="A11" s="3" t="s">
        <v>22</v>
      </c>
      <c r="B11" s="4">
        <v>76125</v>
      </c>
      <c r="C11" s="12">
        <v>1106590</v>
      </c>
      <c r="D11" s="12">
        <v>610846</v>
      </c>
      <c r="E11" s="16">
        <f t="shared" si="0"/>
        <v>100.30311986863711</v>
      </c>
      <c r="F11" s="12">
        <v>495744</v>
      </c>
      <c r="G11" s="9">
        <v>76324</v>
      </c>
      <c r="H11" s="9">
        <v>76919</v>
      </c>
      <c r="I11" s="9">
        <v>68865</v>
      </c>
      <c r="J11" s="9">
        <v>76909</v>
      </c>
      <c r="K11" s="13" t="s">
        <v>49</v>
      </c>
      <c r="L11" s="9">
        <v>76721</v>
      </c>
      <c r="M11" s="9">
        <v>25388</v>
      </c>
      <c r="N11" s="9">
        <v>76573</v>
      </c>
      <c r="O11" s="9">
        <v>69596</v>
      </c>
      <c r="P11" s="9">
        <v>76820</v>
      </c>
      <c r="Q11" s="9">
        <v>75707</v>
      </c>
      <c r="R11" s="9">
        <v>53930</v>
      </c>
      <c r="S11" s="9">
        <v>65092</v>
      </c>
      <c r="T11" s="9">
        <v>75518</v>
      </c>
      <c r="U11" s="9">
        <v>63411</v>
      </c>
      <c r="V11" s="9">
        <v>72889</v>
      </c>
      <c r="W11" s="9">
        <v>75928</v>
      </c>
    </row>
    <row r="12" spans="1:23" x14ac:dyDescent="0.35">
      <c r="A12" s="3" t="s">
        <v>32</v>
      </c>
      <c r="B12" s="4">
        <v>65000</v>
      </c>
      <c r="C12" s="12">
        <v>1046765</v>
      </c>
      <c r="D12" s="12">
        <v>513100</v>
      </c>
      <c r="E12" s="16">
        <f t="shared" si="0"/>
        <v>98.67307692307692</v>
      </c>
      <c r="F12" s="12">
        <v>533665</v>
      </c>
      <c r="G12" s="9">
        <v>60957</v>
      </c>
      <c r="H12" s="9">
        <v>77004</v>
      </c>
      <c r="I12" s="9">
        <v>63240</v>
      </c>
      <c r="J12" s="9">
        <v>66730</v>
      </c>
      <c r="K12" s="9">
        <v>64288</v>
      </c>
      <c r="L12" s="9">
        <v>73117</v>
      </c>
      <c r="M12" s="13" t="s">
        <v>49</v>
      </c>
      <c r="N12" s="9">
        <v>64983</v>
      </c>
      <c r="O12" s="9">
        <v>77575</v>
      </c>
      <c r="P12" s="9">
        <v>64646</v>
      </c>
      <c r="Q12" s="9">
        <v>60635</v>
      </c>
      <c r="R12" s="9">
        <v>66613</v>
      </c>
      <c r="S12" s="9">
        <v>70500</v>
      </c>
      <c r="T12" s="9">
        <v>60372</v>
      </c>
      <c r="U12" s="9">
        <v>65872</v>
      </c>
      <c r="V12" s="9">
        <v>47732</v>
      </c>
      <c r="W12" s="9">
        <v>62501</v>
      </c>
    </row>
    <row r="13" spans="1:23" x14ac:dyDescent="0.35">
      <c r="A13" s="3" t="s">
        <v>41</v>
      </c>
      <c r="B13" s="4">
        <v>81441</v>
      </c>
      <c r="C13" s="12">
        <v>1183556</v>
      </c>
      <c r="D13" s="12">
        <v>624742</v>
      </c>
      <c r="E13" s="16">
        <f t="shared" si="0"/>
        <v>95.888741542957476</v>
      </c>
      <c r="F13" s="12">
        <v>558814</v>
      </c>
      <c r="G13" s="9">
        <v>78381</v>
      </c>
      <c r="H13" s="9">
        <v>70826</v>
      </c>
      <c r="I13" s="9">
        <v>78323</v>
      </c>
      <c r="J13" s="9">
        <v>78362</v>
      </c>
      <c r="K13" s="9">
        <v>93329</v>
      </c>
      <c r="L13" s="9">
        <v>66848</v>
      </c>
      <c r="M13" s="9">
        <v>78380</v>
      </c>
      <c r="N13" s="13" t="s">
        <v>49</v>
      </c>
      <c r="O13" s="9">
        <v>77575</v>
      </c>
      <c r="P13" s="9">
        <v>61285</v>
      </c>
      <c r="Q13" s="9">
        <v>77945</v>
      </c>
      <c r="R13" s="9">
        <v>62147</v>
      </c>
      <c r="S13" s="9">
        <v>77684</v>
      </c>
      <c r="T13" s="9">
        <v>67431</v>
      </c>
      <c r="U13" s="9">
        <v>74447</v>
      </c>
      <c r="V13" s="9">
        <v>78092</v>
      </c>
      <c r="W13" s="9">
        <v>62501</v>
      </c>
    </row>
    <row r="14" spans="1:23" x14ac:dyDescent="0.35">
      <c r="A14" s="3" t="s">
        <v>10</v>
      </c>
      <c r="B14" s="4">
        <v>72220</v>
      </c>
      <c r="C14" s="12">
        <v>1080447</v>
      </c>
      <c r="D14" s="12">
        <v>574197</v>
      </c>
      <c r="E14" s="16">
        <f t="shared" si="0"/>
        <v>99.383307947936856</v>
      </c>
      <c r="F14" s="12">
        <v>506250</v>
      </c>
      <c r="G14" s="9">
        <v>71710</v>
      </c>
      <c r="H14" s="9">
        <v>52942</v>
      </c>
      <c r="I14" s="9">
        <v>65878</v>
      </c>
      <c r="J14" s="9">
        <v>71804</v>
      </c>
      <c r="K14" s="9">
        <v>71835</v>
      </c>
      <c r="L14" s="9">
        <v>71815</v>
      </c>
      <c r="M14" s="13" t="s">
        <v>49</v>
      </c>
      <c r="N14" s="9">
        <v>69025</v>
      </c>
      <c r="O14" s="9">
        <v>71709</v>
      </c>
      <c r="P14" s="9">
        <v>60032</v>
      </c>
      <c r="Q14" s="9">
        <v>71680</v>
      </c>
      <c r="R14" s="9">
        <v>70357</v>
      </c>
      <c r="S14" s="9">
        <v>62758</v>
      </c>
      <c r="T14" s="9">
        <v>71802</v>
      </c>
      <c r="U14" s="9">
        <v>64701</v>
      </c>
      <c r="V14" s="9">
        <v>71842</v>
      </c>
      <c r="W14" s="9">
        <v>60557</v>
      </c>
    </row>
    <row r="15" spans="1:23" x14ac:dyDescent="0.35">
      <c r="A15" s="3" t="s">
        <v>40</v>
      </c>
      <c r="B15" s="4">
        <v>67000</v>
      </c>
      <c r="C15" s="12">
        <v>1022042</v>
      </c>
      <c r="D15" s="12">
        <v>507525</v>
      </c>
      <c r="E15" s="16">
        <f t="shared" si="0"/>
        <v>94.6875</v>
      </c>
      <c r="F15" s="12">
        <v>514517</v>
      </c>
      <c r="G15" s="9">
        <v>60128</v>
      </c>
      <c r="H15" s="9">
        <v>63137</v>
      </c>
      <c r="I15" s="9">
        <v>63351</v>
      </c>
      <c r="J15" s="9">
        <v>68872</v>
      </c>
      <c r="K15" s="9">
        <v>65612</v>
      </c>
      <c r="L15" s="9">
        <v>63888</v>
      </c>
      <c r="M15" s="9">
        <v>63104</v>
      </c>
      <c r="N15" s="9">
        <v>57901</v>
      </c>
      <c r="O15" s="9">
        <v>71709</v>
      </c>
      <c r="P15" s="9">
        <v>66146</v>
      </c>
      <c r="Q15" s="13" t="s">
        <v>49</v>
      </c>
      <c r="R15" s="9">
        <v>62207</v>
      </c>
      <c r="S15" s="9">
        <v>61207</v>
      </c>
      <c r="T15" s="9">
        <v>60222</v>
      </c>
      <c r="U15" s="9">
        <v>63411</v>
      </c>
      <c r="V15" s="9">
        <v>70590</v>
      </c>
      <c r="W15" s="9">
        <v>60557</v>
      </c>
    </row>
    <row r="16" spans="1:23" x14ac:dyDescent="0.35">
      <c r="A16" s="3" t="s">
        <v>9</v>
      </c>
      <c r="B16" s="4">
        <v>69132</v>
      </c>
      <c r="C16" s="12">
        <v>1049568</v>
      </c>
      <c r="D16" s="12">
        <v>514427</v>
      </c>
      <c r="E16" s="16">
        <f>(D16-I16)/(B16*7)*100</f>
        <v>88.822831684314068</v>
      </c>
      <c r="F16" s="12">
        <v>535141</v>
      </c>
      <c r="G16" s="9">
        <v>71710</v>
      </c>
      <c r="H16" s="9">
        <v>61709</v>
      </c>
      <c r="I16" s="9">
        <v>84592</v>
      </c>
      <c r="J16" s="9">
        <v>77562</v>
      </c>
      <c r="K16" s="9">
        <v>66237</v>
      </c>
      <c r="L16" s="9">
        <v>56232</v>
      </c>
      <c r="M16" s="9">
        <v>63104</v>
      </c>
      <c r="N16" s="13" t="s">
        <v>49</v>
      </c>
      <c r="O16" s="9">
        <v>60720</v>
      </c>
      <c r="P16" s="9">
        <v>60835</v>
      </c>
      <c r="Q16" s="9">
        <v>57003</v>
      </c>
      <c r="R16" s="9">
        <v>63891</v>
      </c>
      <c r="S16" s="9">
        <v>61207</v>
      </c>
      <c r="T16" s="9">
        <v>64431</v>
      </c>
      <c r="U16" s="9">
        <v>64701</v>
      </c>
      <c r="V16" s="9">
        <v>70133</v>
      </c>
      <c r="W16" s="9">
        <v>65501</v>
      </c>
    </row>
    <row r="17" spans="1:23" x14ac:dyDescent="0.35">
      <c r="A17" s="3" t="s">
        <v>21</v>
      </c>
      <c r="B17" s="4">
        <v>76416</v>
      </c>
      <c r="C17" s="12">
        <v>1134166</v>
      </c>
      <c r="D17" s="12">
        <v>592851</v>
      </c>
      <c r="E17" s="16">
        <f t="shared" si="0"/>
        <v>96.977563599246224</v>
      </c>
      <c r="F17" s="12">
        <v>541315</v>
      </c>
      <c r="G17" s="9">
        <v>65878</v>
      </c>
      <c r="H17" s="9">
        <v>74971</v>
      </c>
      <c r="I17" s="9">
        <v>25386</v>
      </c>
      <c r="J17" s="9">
        <v>74587</v>
      </c>
      <c r="K17" s="9">
        <v>71835</v>
      </c>
      <c r="L17" s="9">
        <v>76994</v>
      </c>
      <c r="M17" s="9">
        <v>55090</v>
      </c>
      <c r="N17" s="9">
        <v>76573</v>
      </c>
      <c r="O17" s="9">
        <v>93273</v>
      </c>
      <c r="P17" s="13" t="s">
        <v>49</v>
      </c>
      <c r="Q17" s="9">
        <v>76363</v>
      </c>
      <c r="R17" s="9">
        <v>74929</v>
      </c>
      <c r="S17" s="9">
        <v>77562</v>
      </c>
      <c r="T17" s="9">
        <v>74461</v>
      </c>
      <c r="U17" s="9">
        <v>75011</v>
      </c>
      <c r="V17" s="9">
        <v>65325</v>
      </c>
      <c r="W17" s="9">
        <v>75928</v>
      </c>
    </row>
    <row r="18" spans="1:23" x14ac:dyDescent="0.35">
      <c r="A18" s="3" t="s">
        <v>20</v>
      </c>
      <c r="B18" s="4">
        <v>27000</v>
      </c>
      <c r="C18" s="12">
        <v>783367</v>
      </c>
      <c r="D18" s="12">
        <v>202687</v>
      </c>
      <c r="E18" s="16">
        <f t="shared" si="0"/>
        <v>93.836574074074079</v>
      </c>
      <c r="F18" s="12">
        <v>580680</v>
      </c>
      <c r="G18" s="9">
        <v>76324</v>
      </c>
      <c r="H18" s="9">
        <v>25381</v>
      </c>
      <c r="I18" s="9">
        <v>25386</v>
      </c>
      <c r="J18" s="9">
        <v>25374</v>
      </c>
      <c r="K18" s="9">
        <v>77373</v>
      </c>
      <c r="L18" s="9">
        <v>54685</v>
      </c>
      <c r="M18" s="9">
        <v>25388</v>
      </c>
      <c r="N18" s="9">
        <v>65878</v>
      </c>
      <c r="O18" s="13" t="s">
        <v>49</v>
      </c>
      <c r="P18" s="9">
        <v>60835</v>
      </c>
      <c r="Q18" s="9">
        <v>25015</v>
      </c>
      <c r="R18" s="9">
        <v>93012</v>
      </c>
      <c r="S18" s="9">
        <v>25320</v>
      </c>
      <c r="T18" s="9">
        <v>25393</v>
      </c>
      <c r="U18" s="9">
        <v>75011</v>
      </c>
      <c r="V18" s="9">
        <v>77562</v>
      </c>
      <c r="W18" s="9">
        <v>25430</v>
      </c>
    </row>
    <row r="19" spans="1:23" x14ac:dyDescent="0.35">
      <c r="A19" s="3" t="s">
        <v>13</v>
      </c>
      <c r="B19" s="4">
        <v>93607</v>
      </c>
      <c r="C19" s="12">
        <v>1062261</v>
      </c>
      <c r="D19" s="12">
        <v>507136</v>
      </c>
      <c r="E19" s="16">
        <f>(D19-M19)/(B19*7)*100</f>
        <v>66.142794571224073</v>
      </c>
      <c r="F19" s="12">
        <v>555125</v>
      </c>
      <c r="G19" s="9">
        <v>60128</v>
      </c>
      <c r="H19" s="9">
        <v>56612</v>
      </c>
      <c r="I19" s="9">
        <v>70178</v>
      </c>
      <c r="J19" s="9">
        <v>91869</v>
      </c>
      <c r="K19" s="9">
        <v>60745</v>
      </c>
      <c r="L19" s="9">
        <v>56232</v>
      </c>
      <c r="M19" s="9">
        <v>73736</v>
      </c>
      <c r="N19" s="13" t="s">
        <v>49</v>
      </c>
      <c r="O19" s="9">
        <v>76877</v>
      </c>
      <c r="P19" s="9">
        <v>60032</v>
      </c>
      <c r="Q19" s="9">
        <v>66809</v>
      </c>
      <c r="R19" s="9">
        <v>62006</v>
      </c>
      <c r="S19" s="9">
        <v>63986</v>
      </c>
      <c r="T19" s="9">
        <v>67752</v>
      </c>
      <c r="U19" s="9">
        <v>69077</v>
      </c>
      <c r="V19" s="9">
        <v>60097</v>
      </c>
      <c r="W19" s="9">
        <v>66125</v>
      </c>
    </row>
    <row r="20" spans="1:23" x14ac:dyDescent="0.35">
      <c r="A20" s="3" t="s">
        <v>35</v>
      </c>
      <c r="B20" s="4">
        <v>65326</v>
      </c>
      <c r="C20" s="12">
        <v>1051161</v>
      </c>
      <c r="D20" s="12">
        <v>541022</v>
      </c>
      <c r="E20" s="16">
        <f>(D20-J20)/(B20*7)*100</f>
        <v>99.850639211689938</v>
      </c>
      <c r="F20" s="12">
        <v>510139</v>
      </c>
      <c r="G20" s="13" t="s">
        <v>49</v>
      </c>
      <c r="H20" s="9">
        <v>25381</v>
      </c>
      <c r="I20" s="9">
        <v>77562</v>
      </c>
      <c r="J20" s="9">
        <v>84423</v>
      </c>
      <c r="K20" s="9">
        <v>65135</v>
      </c>
      <c r="L20" s="9">
        <v>70593</v>
      </c>
      <c r="M20" s="9">
        <v>65025</v>
      </c>
      <c r="N20" s="9">
        <v>70408</v>
      </c>
      <c r="O20" s="9">
        <v>65139</v>
      </c>
      <c r="P20" s="9">
        <v>72790</v>
      </c>
      <c r="Q20" s="9">
        <v>65089</v>
      </c>
      <c r="R20" s="9">
        <v>65878</v>
      </c>
      <c r="S20" s="9">
        <v>65092</v>
      </c>
      <c r="T20" s="9">
        <v>65548</v>
      </c>
      <c r="U20" s="9">
        <v>62202</v>
      </c>
      <c r="V20" s="9">
        <v>65325</v>
      </c>
      <c r="W20" s="9">
        <v>65571</v>
      </c>
    </row>
    <row r="21" spans="1:23" x14ac:dyDescent="0.35">
      <c r="A21" s="3" t="s">
        <v>30</v>
      </c>
      <c r="B21" s="4">
        <v>66655</v>
      </c>
      <c r="C21" s="12">
        <v>1099905</v>
      </c>
      <c r="D21" s="12">
        <v>533769</v>
      </c>
      <c r="E21" s="16">
        <f t="shared" si="0"/>
        <v>100.09920486085065</v>
      </c>
      <c r="F21" s="12">
        <v>566136</v>
      </c>
      <c r="G21" s="9">
        <v>66606</v>
      </c>
      <c r="H21" s="9">
        <v>65971</v>
      </c>
      <c r="I21" s="9">
        <v>66390</v>
      </c>
      <c r="J21" s="9">
        <v>66730</v>
      </c>
      <c r="K21" s="9">
        <v>61834</v>
      </c>
      <c r="L21" s="9">
        <v>66848</v>
      </c>
      <c r="M21" s="9">
        <v>66751</v>
      </c>
      <c r="N21" s="9">
        <v>74237</v>
      </c>
      <c r="O21" s="13" t="s">
        <v>49</v>
      </c>
      <c r="P21" s="9">
        <v>74476</v>
      </c>
      <c r="Q21" s="9">
        <v>66809</v>
      </c>
      <c r="R21" s="9">
        <v>66613</v>
      </c>
      <c r="S21" s="9">
        <v>71185</v>
      </c>
      <c r="T21" s="9">
        <v>73728</v>
      </c>
      <c r="U21" s="9">
        <v>66833</v>
      </c>
      <c r="V21" s="9">
        <v>78092</v>
      </c>
      <c r="W21" s="9">
        <v>66802</v>
      </c>
    </row>
    <row r="22" spans="1:23" x14ac:dyDescent="0.35">
      <c r="A22" s="3" t="s">
        <v>26</v>
      </c>
      <c r="B22" s="4">
        <v>66829</v>
      </c>
      <c r="C22" s="12">
        <v>1099028</v>
      </c>
      <c r="D22" s="12">
        <v>527024</v>
      </c>
      <c r="E22" s="16">
        <f t="shared" si="0"/>
        <v>98.576965090005828</v>
      </c>
      <c r="F22" s="12">
        <v>572004</v>
      </c>
      <c r="G22" s="9">
        <v>65878</v>
      </c>
      <c r="H22" s="9">
        <v>73168</v>
      </c>
      <c r="I22" s="9">
        <v>65878</v>
      </c>
      <c r="J22" s="9">
        <v>65878</v>
      </c>
      <c r="K22" s="9">
        <v>64476</v>
      </c>
      <c r="L22" s="9">
        <v>77562</v>
      </c>
      <c r="M22" s="9">
        <v>65878</v>
      </c>
      <c r="N22" s="9">
        <v>65878</v>
      </c>
      <c r="O22" s="13" t="s">
        <v>49</v>
      </c>
      <c r="P22" s="9">
        <v>76820</v>
      </c>
      <c r="Q22" s="9">
        <v>77357</v>
      </c>
      <c r="R22" s="9">
        <v>65878</v>
      </c>
      <c r="S22" s="9">
        <v>68499</v>
      </c>
      <c r="T22" s="9">
        <v>65548</v>
      </c>
      <c r="U22" s="9">
        <v>68574</v>
      </c>
      <c r="V22" s="9">
        <v>65878</v>
      </c>
      <c r="W22" s="9">
        <v>65878</v>
      </c>
    </row>
    <row r="23" spans="1:23" x14ac:dyDescent="0.35">
      <c r="A23" s="3" t="s">
        <v>43</v>
      </c>
      <c r="B23" s="4">
        <v>73208</v>
      </c>
      <c r="C23" s="12">
        <v>1146046</v>
      </c>
      <c r="D23" s="12">
        <v>585113</v>
      </c>
      <c r="E23" s="16">
        <f t="shared" si="0"/>
        <v>99.905918752048962</v>
      </c>
      <c r="F23" s="12">
        <v>560933</v>
      </c>
      <c r="G23" s="9">
        <v>66606</v>
      </c>
      <c r="H23" s="9">
        <v>73168</v>
      </c>
      <c r="I23" s="9">
        <v>73775</v>
      </c>
      <c r="J23" s="9">
        <v>84423</v>
      </c>
      <c r="K23" s="13" t="s">
        <v>49</v>
      </c>
      <c r="L23" s="9">
        <v>73117</v>
      </c>
      <c r="M23" s="9">
        <v>78380</v>
      </c>
      <c r="N23" s="9">
        <v>73192</v>
      </c>
      <c r="O23" s="9">
        <v>73121</v>
      </c>
      <c r="P23" s="9">
        <v>67501</v>
      </c>
      <c r="Q23" s="9">
        <v>73138</v>
      </c>
      <c r="R23" s="9">
        <v>62006</v>
      </c>
      <c r="S23" s="9">
        <v>73171</v>
      </c>
      <c r="T23" s="9">
        <v>72866</v>
      </c>
      <c r="U23" s="9">
        <v>73018</v>
      </c>
      <c r="V23" s="9">
        <v>73188</v>
      </c>
      <c r="W23" s="9">
        <v>55376</v>
      </c>
    </row>
    <row r="24" spans="1:23" x14ac:dyDescent="0.35">
      <c r="A24" s="3" t="s">
        <v>37</v>
      </c>
      <c r="B24" s="4">
        <v>82500</v>
      </c>
      <c r="C24" s="12">
        <v>1183037</v>
      </c>
      <c r="D24" s="12">
        <v>617434</v>
      </c>
      <c r="E24" s="16">
        <f t="shared" si="0"/>
        <v>93.550606060606057</v>
      </c>
      <c r="F24" s="12">
        <v>565603</v>
      </c>
      <c r="G24" s="9">
        <v>93183</v>
      </c>
      <c r="H24" s="9">
        <v>77004</v>
      </c>
      <c r="I24" s="9">
        <v>69596</v>
      </c>
      <c r="J24" s="9">
        <v>63916</v>
      </c>
      <c r="K24" s="9">
        <v>77373</v>
      </c>
      <c r="L24" s="9">
        <v>76721</v>
      </c>
      <c r="M24" s="9">
        <v>78527</v>
      </c>
      <c r="N24" s="13" t="s">
        <v>49</v>
      </c>
      <c r="O24" s="9">
        <v>76877</v>
      </c>
      <c r="P24" s="9">
        <v>70133</v>
      </c>
      <c r="Q24" s="9">
        <v>76363</v>
      </c>
      <c r="R24" s="9">
        <v>73210</v>
      </c>
      <c r="S24" s="9">
        <v>54994</v>
      </c>
      <c r="T24" s="9">
        <v>78125</v>
      </c>
      <c r="U24" s="9">
        <v>76896</v>
      </c>
      <c r="V24" s="9">
        <v>63850</v>
      </c>
      <c r="W24" s="9">
        <v>76269</v>
      </c>
    </row>
    <row r="25" spans="1:23" x14ac:dyDescent="0.35">
      <c r="A25" s="3" t="s">
        <v>36</v>
      </c>
      <c r="B25" s="4">
        <v>82500</v>
      </c>
      <c r="C25" s="12">
        <v>1143358</v>
      </c>
      <c r="D25" s="12">
        <v>620496</v>
      </c>
      <c r="E25" s="16">
        <f t="shared" si="0"/>
        <v>94.014545454545456</v>
      </c>
      <c r="F25" s="12">
        <v>522862</v>
      </c>
      <c r="G25" s="9">
        <v>68751</v>
      </c>
      <c r="H25" s="9">
        <v>54729</v>
      </c>
      <c r="I25" s="9">
        <v>77562</v>
      </c>
      <c r="J25" s="9">
        <v>77562</v>
      </c>
      <c r="K25" s="9">
        <v>62032</v>
      </c>
      <c r="L25" s="9">
        <v>77562</v>
      </c>
      <c r="M25" s="9">
        <v>65025</v>
      </c>
      <c r="N25" s="9">
        <v>77562</v>
      </c>
      <c r="O25" s="9">
        <v>77562</v>
      </c>
      <c r="P25" s="9">
        <v>57911</v>
      </c>
      <c r="Q25" s="13" t="s">
        <v>49</v>
      </c>
      <c r="R25" s="9">
        <v>77562</v>
      </c>
      <c r="S25" s="9">
        <v>77562</v>
      </c>
      <c r="T25" s="9">
        <v>75518</v>
      </c>
      <c r="U25" s="9">
        <v>73018</v>
      </c>
      <c r="V25" s="9">
        <v>77562</v>
      </c>
      <c r="W25" s="9">
        <v>65878</v>
      </c>
    </row>
    <row r="26" spans="1:23" x14ac:dyDescent="0.35">
      <c r="A26" s="3" t="s">
        <v>18</v>
      </c>
      <c r="B26" s="4">
        <v>56603</v>
      </c>
      <c r="C26" s="12">
        <v>988483</v>
      </c>
      <c r="D26" s="12">
        <v>461137</v>
      </c>
      <c r="E26" s="16">
        <f>(D26-Q26)/(B26*7)*100</f>
        <v>96.86008565926592</v>
      </c>
      <c r="F26" s="12">
        <v>527346</v>
      </c>
      <c r="G26" s="9">
        <v>69089</v>
      </c>
      <c r="H26" s="9">
        <v>54729</v>
      </c>
      <c r="I26" s="9">
        <v>77123</v>
      </c>
      <c r="J26" s="9">
        <v>76909</v>
      </c>
      <c r="K26" s="9">
        <v>54980</v>
      </c>
      <c r="L26" s="9">
        <v>54685</v>
      </c>
      <c r="M26" s="9">
        <v>55090</v>
      </c>
      <c r="N26" s="9">
        <v>69599</v>
      </c>
      <c r="O26" s="9">
        <v>65139</v>
      </c>
      <c r="P26" s="13" t="s">
        <v>49</v>
      </c>
      <c r="Q26" s="9">
        <v>77357</v>
      </c>
      <c r="R26" s="9">
        <v>53930</v>
      </c>
      <c r="S26" s="9">
        <v>54994</v>
      </c>
      <c r="T26" s="9">
        <v>74461</v>
      </c>
      <c r="U26" s="9">
        <v>55372</v>
      </c>
      <c r="V26" s="9">
        <v>69596</v>
      </c>
      <c r="W26" s="9">
        <v>25430</v>
      </c>
    </row>
    <row r="27" spans="1:23" x14ac:dyDescent="0.35">
      <c r="A27" s="3" t="s">
        <v>24</v>
      </c>
      <c r="B27" s="4">
        <v>69596</v>
      </c>
      <c r="C27" s="12">
        <v>1117141</v>
      </c>
      <c r="D27" s="12">
        <v>556768</v>
      </c>
      <c r="E27" s="16">
        <f t="shared" si="0"/>
        <v>100</v>
      </c>
      <c r="F27" s="12">
        <v>560373</v>
      </c>
      <c r="G27" s="9">
        <v>78685</v>
      </c>
      <c r="H27" s="9">
        <v>74971</v>
      </c>
      <c r="I27" s="9">
        <v>69596</v>
      </c>
      <c r="J27" s="9">
        <v>25374</v>
      </c>
      <c r="K27" s="9">
        <v>69596</v>
      </c>
      <c r="L27" s="9">
        <v>74373</v>
      </c>
      <c r="M27" s="9">
        <v>69596</v>
      </c>
      <c r="N27" s="9">
        <v>69596</v>
      </c>
      <c r="O27" s="9">
        <v>69596</v>
      </c>
      <c r="P27" s="13" t="s">
        <v>49</v>
      </c>
      <c r="Q27" s="9">
        <v>93247</v>
      </c>
      <c r="R27" s="9">
        <v>69596</v>
      </c>
      <c r="S27" s="9">
        <v>69075</v>
      </c>
      <c r="T27" s="9">
        <v>67752</v>
      </c>
      <c r="U27" s="9">
        <v>76896</v>
      </c>
      <c r="V27" s="9">
        <v>69596</v>
      </c>
      <c r="W27" s="9">
        <v>69596</v>
      </c>
    </row>
    <row r="28" spans="1:23" x14ac:dyDescent="0.35">
      <c r="A28" s="3" t="s">
        <v>39</v>
      </c>
      <c r="B28" s="4">
        <v>68400</v>
      </c>
      <c r="C28" s="12">
        <v>1035491</v>
      </c>
      <c r="D28" s="12">
        <v>499768</v>
      </c>
      <c r="E28" s="16">
        <f t="shared" si="0"/>
        <v>91.331871345029242</v>
      </c>
      <c r="F28" s="12">
        <v>535723</v>
      </c>
      <c r="G28" s="9">
        <v>67431</v>
      </c>
      <c r="H28" s="9">
        <v>65971</v>
      </c>
      <c r="I28" s="9">
        <v>61172</v>
      </c>
      <c r="J28" s="9">
        <v>71126</v>
      </c>
      <c r="K28" s="9">
        <v>66237</v>
      </c>
      <c r="L28" s="9">
        <v>76994</v>
      </c>
      <c r="M28" s="9">
        <v>65363</v>
      </c>
      <c r="N28" s="9">
        <v>64983</v>
      </c>
      <c r="O28" s="13" t="s">
        <v>49</v>
      </c>
      <c r="P28" s="9">
        <v>66146</v>
      </c>
      <c r="Q28" s="9">
        <v>60703</v>
      </c>
      <c r="R28" s="9">
        <v>62147</v>
      </c>
      <c r="S28" s="9">
        <v>56029</v>
      </c>
      <c r="T28" s="9">
        <v>60069</v>
      </c>
      <c r="U28" s="9">
        <v>68574</v>
      </c>
      <c r="V28" s="9">
        <v>71842</v>
      </c>
      <c r="W28" s="9">
        <v>50704</v>
      </c>
    </row>
    <row r="29" spans="1:23" x14ac:dyDescent="0.35">
      <c r="A29" s="3" t="s">
        <v>29</v>
      </c>
      <c r="B29" s="4">
        <f>(68500+75000)/(2)</f>
        <v>71750</v>
      </c>
      <c r="C29" s="12">
        <v>1104010</v>
      </c>
      <c r="D29" s="12">
        <v>561155</v>
      </c>
      <c r="E29" s="16">
        <f t="shared" si="0"/>
        <v>97.762195121951223</v>
      </c>
      <c r="F29" s="12">
        <v>542855</v>
      </c>
      <c r="G29" s="9">
        <v>70178</v>
      </c>
      <c r="H29" s="9">
        <v>68729</v>
      </c>
      <c r="I29" s="9">
        <v>70178</v>
      </c>
      <c r="J29" s="9">
        <v>64121</v>
      </c>
      <c r="K29" s="9">
        <v>65612</v>
      </c>
      <c r="L29" s="9">
        <v>75568</v>
      </c>
      <c r="M29" s="9">
        <v>70133</v>
      </c>
      <c r="N29" s="9">
        <v>69596</v>
      </c>
      <c r="O29" s="9">
        <v>70133</v>
      </c>
      <c r="P29" s="9">
        <v>70133</v>
      </c>
      <c r="Q29" s="13" t="s">
        <v>49</v>
      </c>
      <c r="R29" s="9">
        <v>70134</v>
      </c>
      <c r="S29" s="9">
        <v>61302</v>
      </c>
      <c r="T29" s="9">
        <v>71802</v>
      </c>
      <c r="U29" s="9">
        <v>70133</v>
      </c>
      <c r="V29" s="9">
        <v>70133</v>
      </c>
      <c r="W29" s="9">
        <v>66125</v>
      </c>
    </row>
    <row r="30" spans="1:23" x14ac:dyDescent="0.35">
      <c r="A30" s="3" t="s">
        <v>27</v>
      </c>
      <c r="B30" s="4">
        <v>69000</v>
      </c>
      <c r="C30" s="12">
        <v>1129943</v>
      </c>
      <c r="D30" s="12">
        <v>551809</v>
      </c>
      <c r="E30" s="16">
        <f t="shared" si="0"/>
        <v>99.965398550724643</v>
      </c>
      <c r="F30" s="12">
        <v>578134</v>
      </c>
      <c r="G30" s="9">
        <v>78381</v>
      </c>
      <c r="H30" s="9">
        <v>68729</v>
      </c>
      <c r="I30" s="9">
        <v>69127</v>
      </c>
      <c r="J30" s="9">
        <v>68872</v>
      </c>
      <c r="K30" s="9">
        <v>60745</v>
      </c>
      <c r="L30" s="13" t="s">
        <v>49</v>
      </c>
      <c r="M30" s="9">
        <v>78527</v>
      </c>
      <c r="N30" s="9">
        <v>69025</v>
      </c>
      <c r="O30" s="9">
        <v>68927</v>
      </c>
      <c r="P30" s="9">
        <v>64639</v>
      </c>
      <c r="Q30" s="9">
        <v>69026</v>
      </c>
      <c r="R30" s="9">
        <v>70134</v>
      </c>
      <c r="S30" s="9">
        <v>69075</v>
      </c>
      <c r="T30" s="9">
        <v>64431</v>
      </c>
      <c r="U30" s="9">
        <v>69077</v>
      </c>
      <c r="V30" s="9">
        <v>92150</v>
      </c>
      <c r="W30" s="9">
        <v>69078</v>
      </c>
    </row>
    <row r="31" spans="1:23" x14ac:dyDescent="0.35">
      <c r="A31" s="3" t="s">
        <v>15</v>
      </c>
      <c r="B31" s="4">
        <v>65890</v>
      </c>
      <c r="C31" s="12">
        <v>1036961</v>
      </c>
      <c r="D31" s="12">
        <v>479618</v>
      </c>
      <c r="E31" s="16">
        <f t="shared" si="0"/>
        <v>90.988389740476549</v>
      </c>
      <c r="F31" s="12">
        <v>557343</v>
      </c>
      <c r="G31" s="13" t="s">
        <v>49</v>
      </c>
      <c r="H31" s="9">
        <v>56640</v>
      </c>
      <c r="I31" s="9">
        <v>66390</v>
      </c>
      <c r="J31" s="9">
        <v>63916</v>
      </c>
      <c r="K31" s="9">
        <v>64476</v>
      </c>
      <c r="L31" s="9">
        <v>63999</v>
      </c>
      <c r="M31" s="9">
        <v>68561</v>
      </c>
      <c r="N31" s="9">
        <v>58545</v>
      </c>
      <c r="O31" s="9">
        <v>73121</v>
      </c>
      <c r="P31" s="9">
        <v>57911</v>
      </c>
      <c r="Q31" s="9">
        <v>65089</v>
      </c>
      <c r="R31" s="9">
        <v>71036</v>
      </c>
      <c r="S31" s="9">
        <v>77684</v>
      </c>
      <c r="T31" s="9">
        <v>60372</v>
      </c>
      <c r="U31" s="9">
        <v>62382</v>
      </c>
      <c r="V31" s="9">
        <v>71463</v>
      </c>
      <c r="W31" s="9">
        <v>55376</v>
      </c>
    </row>
    <row r="32" spans="1:23" x14ac:dyDescent="0.35">
      <c r="A32" s="3" t="s">
        <v>31</v>
      </c>
      <c r="B32" s="4">
        <v>69143</v>
      </c>
      <c r="C32" s="12">
        <v>1040119</v>
      </c>
      <c r="D32" s="12">
        <v>525214</v>
      </c>
      <c r="E32" s="16">
        <f t="shared" si="0"/>
        <v>94.950681920078665</v>
      </c>
      <c r="F32" s="12">
        <v>514905</v>
      </c>
      <c r="G32" s="9">
        <v>69089</v>
      </c>
      <c r="H32" s="9">
        <v>61709</v>
      </c>
      <c r="I32" s="9">
        <v>69127</v>
      </c>
      <c r="J32" s="9">
        <v>71804</v>
      </c>
      <c r="K32" s="9">
        <v>65135</v>
      </c>
      <c r="L32" s="9">
        <v>63888</v>
      </c>
      <c r="M32" s="9">
        <v>59061</v>
      </c>
      <c r="N32" s="13" t="s">
        <v>49</v>
      </c>
      <c r="O32" s="9">
        <v>67322</v>
      </c>
      <c r="P32" s="9">
        <v>67432</v>
      </c>
      <c r="Q32" s="9">
        <v>60703</v>
      </c>
      <c r="R32" s="9">
        <v>62207</v>
      </c>
      <c r="S32" s="9">
        <v>62758</v>
      </c>
      <c r="T32" s="9">
        <v>64153</v>
      </c>
      <c r="U32" s="9">
        <v>70133</v>
      </c>
      <c r="V32" s="9">
        <v>60097</v>
      </c>
      <c r="W32" s="9">
        <v>65501</v>
      </c>
    </row>
    <row r="33" spans="1:23" x14ac:dyDescent="0.35">
      <c r="A33" s="3" t="s">
        <v>34</v>
      </c>
      <c r="B33" s="4">
        <v>82000</v>
      </c>
      <c r="C33" s="12">
        <v>1137639</v>
      </c>
      <c r="D33" s="12">
        <v>601405</v>
      </c>
      <c r="E33" s="16">
        <f t="shared" si="0"/>
        <v>91.677591463414629</v>
      </c>
      <c r="F33" s="12">
        <v>536234</v>
      </c>
      <c r="G33" s="9">
        <v>78685</v>
      </c>
      <c r="H33" s="9">
        <v>56612</v>
      </c>
      <c r="I33" s="9">
        <v>77123</v>
      </c>
      <c r="J33" s="9">
        <v>74587</v>
      </c>
      <c r="K33" s="13" t="s">
        <v>49</v>
      </c>
      <c r="L33" s="9">
        <v>75568</v>
      </c>
      <c r="M33" s="9">
        <v>69596</v>
      </c>
      <c r="N33" s="9">
        <v>78428</v>
      </c>
      <c r="O33" s="9">
        <v>68927</v>
      </c>
      <c r="P33" s="9">
        <v>74476</v>
      </c>
      <c r="Q33" s="9">
        <v>73138</v>
      </c>
      <c r="R33" s="9">
        <v>73210</v>
      </c>
      <c r="S33" s="9">
        <v>91712</v>
      </c>
      <c r="T33" s="9">
        <v>25393</v>
      </c>
      <c r="U33" s="9">
        <v>71026</v>
      </c>
      <c r="V33" s="9">
        <v>72889</v>
      </c>
      <c r="W33" s="9" t="s">
        <v>65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E6C1-479B-42B8-8C53-331627DE04A9}">
  <dimension ref="A1:J257"/>
  <sheetViews>
    <sheetView workbookViewId="0">
      <selection activeCell="E2" sqref="E2"/>
    </sheetView>
  </sheetViews>
  <sheetFormatPr defaultRowHeight="14.5" x14ac:dyDescent="0.35"/>
  <cols>
    <col min="1" max="1" width="10.453125" style="26" bestFit="1" customWidth="1"/>
    <col min="2" max="2" width="10.453125" customWidth="1"/>
    <col min="3" max="4" width="20.08984375" bestFit="1" customWidth="1"/>
    <col min="5" max="5" width="13.81640625" customWidth="1"/>
    <col min="6" max="6" width="9.90625" customWidth="1"/>
    <col min="7" max="7" width="12.54296875" customWidth="1"/>
    <col min="8" max="8" width="19.90625" customWidth="1"/>
    <col min="9" max="9" width="22" customWidth="1"/>
    <col min="10" max="10" width="18" customWidth="1"/>
  </cols>
  <sheetData>
    <row r="1" spans="1:10" x14ac:dyDescent="0.35">
      <c r="A1" s="34" t="s">
        <v>0</v>
      </c>
      <c r="B1" s="19" t="s">
        <v>69</v>
      </c>
      <c r="C1" s="19" t="s">
        <v>1</v>
      </c>
      <c r="D1" s="19" t="s">
        <v>2</v>
      </c>
      <c r="E1" s="19" t="s">
        <v>76</v>
      </c>
      <c r="F1" s="19" t="s">
        <v>3</v>
      </c>
      <c r="G1" s="19" t="s">
        <v>4</v>
      </c>
      <c r="H1" s="19" t="s">
        <v>51</v>
      </c>
      <c r="I1" s="19" t="s">
        <v>6</v>
      </c>
      <c r="J1" s="19" t="s">
        <v>50</v>
      </c>
    </row>
    <row r="2" spans="1:10" x14ac:dyDescent="0.35">
      <c r="A2" s="31">
        <v>17</v>
      </c>
      <c r="B2" s="31">
        <v>2017</v>
      </c>
      <c r="C2" s="21" t="s">
        <v>42</v>
      </c>
      <c r="D2" s="21" t="s">
        <v>16</v>
      </c>
      <c r="E2" s="21"/>
      <c r="F2" s="32">
        <f>VLOOKUP(C2,'2017 Weekly Attendance'!$A$2:$B$33,2)</f>
        <v>73000</v>
      </c>
      <c r="G2" s="32">
        <f>VLOOKUP(C2,'2017 Weekly Attendance'!$A$2:$X$33,MATCH(A2,'2017 Weekly Attendance'!$A$1:$X$1,0))</f>
        <v>74141</v>
      </c>
      <c r="H2" s="33">
        <f>G2/F2*100</f>
        <v>101.56301369863014</v>
      </c>
      <c r="I2" s="33">
        <f>VLOOKUP(C2,'2017 Weekly Attendance'!$A$2:$E$33,5)</f>
        <v>98.575513698630132</v>
      </c>
      <c r="J2" s="33">
        <f>H2-I2</f>
        <v>2.9875000000000114</v>
      </c>
    </row>
    <row r="3" spans="1:10" x14ac:dyDescent="0.35">
      <c r="A3" s="28">
        <v>17</v>
      </c>
      <c r="B3" s="28">
        <v>2017</v>
      </c>
      <c r="C3" s="20" t="s">
        <v>35</v>
      </c>
      <c r="D3" s="20" t="s">
        <v>33</v>
      </c>
      <c r="E3" s="20"/>
      <c r="F3" s="29">
        <f>VLOOKUP(C3,'2017 Weekly Attendance'!$A$2:$B$33,2)</f>
        <v>65326</v>
      </c>
      <c r="G3" s="29">
        <f>VLOOKUP(C3,'2017 Weekly Attendance'!$A$2:$X$33,MATCH(A3,'2017 Weekly Attendance'!$A$1:$X$1,0))</f>
        <v>65571</v>
      </c>
      <c r="H3" s="30">
        <f>G3/F3*100</f>
        <v>100.37504209656186</v>
      </c>
      <c r="I3" s="30">
        <f>VLOOKUP(C3,'2017 Weekly Attendance'!$A$2:$E$33,5)</f>
        <v>99.850639211689938</v>
      </c>
      <c r="J3" s="30">
        <f>H3-I3</f>
        <v>0.52440288487191822</v>
      </c>
    </row>
    <row r="4" spans="1:10" x14ac:dyDescent="0.35">
      <c r="A4" s="31">
        <v>17</v>
      </c>
      <c r="B4" s="31">
        <v>2017</v>
      </c>
      <c r="C4" s="21" t="s">
        <v>30</v>
      </c>
      <c r="D4" s="21" t="s">
        <v>19</v>
      </c>
      <c r="E4" s="21"/>
      <c r="F4" s="32">
        <f>VLOOKUP(C4,'2017 Weekly Attendance'!$A$2:$B$33,2)</f>
        <v>66655</v>
      </c>
      <c r="G4" s="32">
        <f>VLOOKUP(C4,'2017 Weekly Attendance'!$A$2:$X$33,MATCH(A4,'2017 Weekly Attendance'!$A$1:$X$1,0))</f>
        <v>66802</v>
      </c>
      <c r="H4" s="33">
        <f>G4/F4*100</f>
        <v>100.22053859425399</v>
      </c>
      <c r="I4" s="33">
        <f>VLOOKUP(C4,'2017 Weekly Attendance'!$A$2:$E$33,5)</f>
        <v>100.09920486085065</v>
      </c>
      <c r="J4" s="33">
        <f>H4-I4</f>
        <v>0.12133373340334686</v>
      </c>
    </row>
    <row r="5" spans="1:10" x14ac:dyDescent="0.35">
      <c r="A5" s="31">
        <v>17</v>
      </c>
      <c r="B5" s="31">
        <v>2017</v>
      </c>
      <c r="C5" s="21" t="s">
        <v>27</v>
      </c>
      <c r="D5" s="21" t="s">
        <v>28</v>
      </c>
      <c r="E5" s="21"/>
      <c r="F5" s="32">
        <f>VLOOKUP(C5,'2017 Weekly Attendance'!$A$2:$B$33,2)</f>
        <v>69000</v>
      </c>
      <c r="G5" s="32">
        <f>VLOOKUP(C5,'2017 Weekly Attendance'!$A$2:$X$33,MATCH(A5,'2017 Weekly Attendance'!$A$1:$X$1,0))</f>
        <v>69078</v>
      </c>
      <c r="H5" s="33">
        <f>G5/F5*100</f>
        <v>100.11304347826086</v>
      </c>
      <c r="I5" s="33">
        <f>VLOOKUP(C5,'2017 Weekly Attendance'!$A$2:$E$33,5)</f>
        <v>99.965398550724643</v>
      </c>
      <c r="J5" s="33">
        <f>H5-I5</f>
        <v>0.14764492753621994</v>
      </c>
    </row>
    <row r="6" spans="1:10" x14ac:dyDescent="0.35">
      <c r="A6" s="31">
        <v>17</v>
      </c>
      <c r="B6" s="31">
        <v>2017</v>
      </c>
      <c r="C6" s="21" t="s">
        <v>24</v>
      </c>
      <c r="D6" s="21" t="s">
        <v>38</v>
      </c>
      <c r="E6" s="21"/>
      <c r="F6" s="32">
        <f>VLOOKUP(C6,'2017 Weekly Attendance'!$A$2:$B$33,2)</f>
        <v>69596</v>
      </c>
      <c r="G6" s="32">
        <f>VLOOKUP(C6,'2017 Weekly Attendance'!$A$2:$X$33,MATCH(A6,'2017 Weekly Attendance'!$A$1:$X$1,0))</f>
        <v>69596</v>
      </c>
      <c r="H6" s="33">
        <f>G6/F6*100</f>
        <v>100</v>
      </c>
      <c r="I6" s="33">
        <f>VLOOKUP(C6,'2017 Weekly Attendance'!$A$2:$E$33,5)</f>
        <v>100</v>
      </c>
      <c r="J6" s="33">
        <f>H6-I6</f>
        <v>0</v>
      </c>
    </row>
    <row r="7" spans="1:10" x14ac:dyDescent="0.35">
      <c r="A7" s="31">
        <v>17</v>
      </c>
      <c r="B7" s="31">
        <v>2017</v>
      </c>
      <c r="C7" s="21" t="s">
        <v>22</v>
      </c>
      <c r="D7" s="21" t="s">
        <v>21</v>
      </c>
      <c r="E7" s="21"/>
      <c r="F7" s="32">
        <f>VLOOKUP(C7,'2017 Weekly Attendance'!$A$2:$B$33,2)</f>
        <v>76125</v>
      </c>
      <c r="G7" s="32">
        <f>VLOOKUP(C7,'2017 Weekly Attendance'!$A$2:$X$33,MATCH(A7,'2017 Weekly Attendance'!$A$1:$X$1,0))</f>
        <v>75928</v>
      </c>
      <c r="H7" s="33">
        <f>G7/F7*100</f>
        <v>99.741215106732355</v>
      </c>
      <c r="I7" s="33">
        <f>VLOOKUP(C7,'2017 Weekly Attendance'!$A$2:$E$33,5)</f>
        <v>100.30311986863711</v>
      </c>
      <c r="J7" s="33">
        <f>H7-I7</f>
        <v>-0.56190476190475636</v>
      </c>
    </row>
    <row r="8" spans="1:10" x14ac:dyDescent="0.35">
      <c r="A8" s="31">
        <v>17</v>
      </c>
      <c r="B8" s="31">
        <v>2017</v>
      </c>
      <c r="C8" s="21" t="s">
        <v>25</v>
      </c>
      <c r="D8" s="21" t="s">
        <v>14</v>
      </c>
      <c r="E8" s="21"/>
      <c r="F8" s="32">
        <f>VLOOKUP(C8,'2017 Weekly Attendance'!$A$2:$B$33,2)</f>
        <v>71008</v>
      </c>
      <c r="G8" s="32">
        <f>VLOOKUP(C8,'2017 Weekly Attendance'!$A$2:$X$33,MATCH(A8,'2017 Weekly Attendance'!$A$1:$X$1,0))</f>
        <v>70507</v>
      </c>
      <c r="H8" s="33">
        <f>G8/F8*100</f>
        <v>99.294445696259586</v>
      </c>
      <c r="I8" s="33">
        <f>VLOOKUP(C8,'2017 Weekly Attendance'!$A$2:$E$33,5)</f>
        <v>99.409397532672372</v>
      </c>
      <c r="J8" s="33">
        <f>H8-I8</f>
        <v>-0.11495183641278572</v>
      </c>
    </row>
    <row r="9" spans="1:10" x14ac:dyDescent="0.35">
      <c r="A9" s="31">
        <v>17</v>
      </c>
      <c r="B9" s="31">
        <v>2017</v>
      </c>
      <c r="C9" s="21" t="s">
        <v>26</v>
      </c>
      <c r="D9" s="21" t="s">
        <v>36</v>
      </c>
      <c r="E9" s="21"/>
      <c r="F9" s="32">
        <f>VLOOKUP(C9,'2017 Weekly Attendance'!$A$2:$B$33,2)</f>
        <v>66829</v>
      </c>
      <c r="G9" s="32">
        <f>VLOOKUP(C9,'2017 Weekly Attendance'!$A$2:$X$33,MATCH(A9,'2017 Weekly Attendance'!$A$1:$X$1,0))</f>
        <v>65878</v>
      </c>
      <c r="H9" s="33">
        <f>G9/F9*100</f>
        <v>98.576965090005828</v>
      </c>
      <c r="I9" s="33">
        <f>VLOOKUP(C9,'2017 Weekly Attendance'!$A$2:$E$33,5)</f>
        <v>98.576965090005828</v>
      </c>
      <c r="J9" s="33">
        <f>H9-I9</f>
        <v>0</v>
      </c>
    </row>
    <row r="10" spans="1:10" x14ac:dyDescent="0.35">
      <c r="A10" s="28">
        <v>17</v>
      </c>
      <c r="B10" s="28">
        <v>2017</v>
      </c>
      <c r="C10" s="20" t="s">
        <v>32</v>
      </c>
      <c r="D10" s="20" t="s">
        <v>41</v>
      </c>
      <c r="E10" s="20"/>
      <c r="F10" s="29">
        <f>VLOOKUP(C10,'2017 Weekly Attendance'!$A$2:$B$33,2)</f>
        <v>65000</v>
      </c>
      <c r="G10" s="29">
        <f>VLOOKUP(C10,'2017 Weekly Attendance'!$A$2:$X$33,MATCH(A10,'2017 Weekly Attendance'!$A$1:$X$1,0))</f>
        <v>62501</v>
      </c>
      <c r="H10" s="30">
        <f>G10/F10*100</f>
        <v>96.155384615384619</v>
      </c>
      <c r="I10" s="30">
        <f>VLOOKUP(C10,'2017 Weekly Attendance'!$A$2:$E$33,5)</f>
        <v>98.67307692307692</v>
      </c>
      <c r="J10" s="30">
        <f>H10-I10</f>
        <v>-2.5176923076923003</v>
      </c>
    </row>
    <row r="11" spans="1:10" x14ac:dyDescent="0.35">
      <c r="A11" s="28">
        <v>17</v>
      </c>
      <c r="B11" s="28">
        <v>2017</v>
      </c>
      <c r="C11" s="20" t="s">
        <v>31</v>
      </c>
      <c r="D11" s="20" t="s">
        <v>9</v>
      </c>
      <c r="E11" s="20"/>
      <c r="F11" s="29">
        <f>VLOOKUP(C11,'2017 Weekly Attendance'!$A$2:$B$33,2)</f>
        <v>69143</v>
      </c>
      <c r="G11" s="29">
        <f>VLOOKUP(C11,'2017 Weekly Attendance'!$A$2:$X$33,MATCH(A11,'2017 Weekly Attendance'!$A$1:$X$1,0))</f>
        <v>65501</v>
      </c>
      <c r="H11" s="30">
        <f>G11/F11*100</f>
        <v>94.732655511042324</v>
      </c>
      <c r="I11" s="30">
        <f>VLOOKUP(C11,'2017 Weekly Attendance'!$A$2:$E$33,5)</f>
        <v>94.950681920078665</v>
      </c>
      <c r="J11" s="30">
        <f>H11-I11</f>
        <v>-0.21802640903634085</v>
      </c>
    </row>
    <row r="12" spans="1:10" x14ac:dyDescent="0.35">
      <c r="A12" s="28">
        <v>17</v>
      </c>
      <c r="B12" s="28">
        <v>2017</v>
      </c>
      <c r="C12" s="20" t="s">
        <v>20</v>
      </c>
      <c r="D12" s="20" t="s">
        <v>18</v>
      </c>
      <c r="E12" s="20"/>
      <c r="F12" s="29">
        <f>VLOOKUP(C12,'2017 Weekly Attendance'!$A$2:$B$33,2)</f>
        <v>27000</v>
      </c>
      <c r="G12" s="29">
        <f>VLOOKUP(C12,'2017 Weekly Attendance'!$A$2:$X$33,MATCH(A12,'2017 Weekly Attendance'!$A$1:$X$1,0))</f>
        <v>25430</v>
      </c>
      <c r="H12" s="30">
        <f>G12/F12*100</f>
        <v>94.185185185185176</v>
      </c>
      <c r="I12" s="30">
        <f>VLOOKUP(C12,'2017 Weekly Attendance'!$A$2:$E$33,5)</f>
        <v>93.836574074074079</v>
      </c>
      <c r="J12" s="30">
        <f>H12-I12</f>
        <v>0.34861111111109722</v>
      </c>
    </row>
    <row r="13" spans="1:10" x14ac:dyDescent="0.35">
      <c r="A13" s="31">
        <v>17</v>
      </c>
      <c r="B13" s="31">
        <v>2017</v>
      </c>
      <c r="C13" s="21" t="s">
        <v>37</v>
      </c>
      <c r="D13" s="21" t="s">
        <v>34</v>
      </c>
      <c r="E13" s="21"/>
      <c r="F13" s="32">
        <f>VLOOKUP(C13,'2017 Weekly Attendance'!$A$2:$B$33,2)</f>
        <v>82500</v>
      </c>
      <c r="G13" s="32">
        <f>VLOOKUP(C13,'2017 Weekly Attendance'!$A$2:$X$33,MATCH(A13,'2017 Weekly Attendance'!$A$1:$X$1,0))</f>
        <v>76269</v>
      </c>
      <c r="H13" s="33">
        <f>G13/F13*100</f>
        <v>92.447272727272718</v>
      </c>
      <c r="I13" s="33">
        <f>VLOOKUP(C13,'2017 Weekly Attendance'!$A$2:$E$33,5)</f>
        <v>93.550606060606057</v>
      </c>
      <c r="J13" s="33">
        <f>H13-I13</f>
        <v>-1.1033333333333388</v>
      </c>
    </row>
    <row r="14" spans="1:10" x14ac:dyDescent="0.35">
      <c r="A14" s="31">
        <v>17</v>
      </c>
      <c r="B14" s="31">
        <v>2017</v>
      </c>
      <c r="C14" s="21" t="s">
        <v>40</v>
      </c>
      <c r="D14" s="21" t="s">
        <v>10</v>
      </c>
      <c r="E14" s="21"/>
      <c r="F14" s="32">
        <f>VLOOKUP(C14,'2017 Weekly Attendance'!$A$2:$B$33,2)</f>
        <v>67000</v>
      </c>
      <c r="G14" s="32">
        <f>VLOOKUP(C14,'2017 Weekly Attendance'!$A$2:$X$33,MATCH(A14,'2017 Weekly Attendance'!$A$1:$X$1,0))</f>
        <v>60557</v>
      </c>
      <c r="H14" s="33">
        <f>G14/F14*100</f>
        <v>90.383582089552235</v>
      </c>
      <c r="I14" s="33">
        <f>VLOOKUP(C14,'2017 Weekly Attendance'!$A$2:$E$33,5)</f>
        <v>94.6875</v>
      </c>
      <c r="J14" s="33">
        <f>H14-I14</f>
        <v>-4.3039179104477654</v>
      </c>
    </row>
    <row r="15" spans="1:10" x14ac:dyDescent="0.35">
      <c r="A15" s="28">
        <v>17</v>
      </c>
      <c r="B15" s="28">
        <v>2017</v>
      </c>
      <c r="C15" s="20" t="s">
        <v>15</v>
      </c>
      <c r="D15" s="20" t="s">
        <v>43</v>
      </c>
      <c r="E15" s="20"/>
      <c r="F15" s="29">
        <f>VLOOKUP(C15,'2017 Weekly Attendance'!$A$2:$B$33,2)</f>
        <v>65890</v>
      </c>
      <c r="G15" s="29">
        <f>VLOOKUP(C15,'2017 Weekly Attendance'!$A$2:$X$33,MATCH(A15,'2017 Weekly Attendance'!$A$1:$X$1,0))</f>
        <v>55376</v>
      </c>
      <c r="H15" s="30">
        <f>G15/F15*100</f>
        <v>84.043102139930184</v>
      </c>
      <c r="I15" s="30">
        <f>VLOOKUP(C15,'2017 Weekly Attendance'!$A$2:$E$33,5)</f>
        <v>90.988389740476549</v>
      </c>
      <c r="J15" s="30">
        <f>H15-I15</f>
        <v>-6.9452876005463651</v>
      </c>
    </row>
    <row r="16" spans="1:10" x14ac:dyDescent="0.35">
      <c r="A16" s="31">
        <v>17</v>
      </c>
      <c r="B16" s="31">
        <v>2017</v>
      </c>
      <c r="C16" s="21" t="s">
        <v>39</v>
      </c>
      <c r="D16" s="21" t="s">
        <v>23</v>
      </c>
      <c r="E16" s="21"/>
      <c r="F16" s="32">
        <f>VLOOKUP(C16,'2017 Weekly Attendance'!$A$2:$B$33,2)</f>
        <v>68400</v>
      </c>
      <c r="G16" s="32">
        <f>VLOOKUP(C16,'2017 Weekly Attendance'!$A$2:$X$33,MATCH(A16,'2017 Weekly Attendance'!$A$1:$X$1,0))</f>
        <v>50704</v>
      </c>
      <c r="H16" s="33">
        <f>G16/F16*100</f>
        <v>74.128654970760238</v>
      </c>
      <c r="I16" s="33">
        <f>VLOOKUP(C16,'2017 Weekly Attendance'!$A$2:$E$33,5)</f>
        <v>91.331871345029242</v>
      </c>
      <c r="J16" s="33">
        <f>H16-I16</f>
        <v>-17.203216374269005</v>
      </c>
    </row>
    <row r="17" spans="1:10" x14ac:dyDescent="0.35">
      <c r="A17" s="28">
        <v>17</v>
      </c>
      <c r="B17" s="28">
        <v>2017</v>
      </c>
      <c r="C17" s="20" t="s">
        <v>13</v>
      </c>
      <c r="D17" s="20" t="s">
        <v>29</v>
      </c>
      <c r="E17" s="20"/>
      <c r="F17" s="29">
        <f>VLOOKUP(C17,'2017 Weekly Attendance'!$A$2:$B$33,2)</f>
        <v>93607</v>
      </c>
      <c r="G17" s="29">
        <f>VLOOKUP(C17,'2017 Weekly Attendance'!$A$2:$X$33,MATCH(A17,'2017 Weekly Attendance'!$A$1:$X$1,0))</f>
        <v>66125</v>
      </c>
      <c r="H17" s="30">
        <f>G17/F17*100</f>
        <v>70.641084534276288</v>
      </c>
      <c r="I17" s="30">
        <f>VLOOKUP(C17,'2017 Weekly Attendance'!$A$2:$E$33,5)</f>
        <v>66.142794571224073</v>
      </c>
      <c r="J17" s="30">
        <f>H17-I17</f>
        <v>4.4982899630522155</v>
      </c>
    </row>
    <row r="18" spans="1:10" x14ac:dyDescent="0.35">
      <c r="A18" s="28">
        <v>16</v>
      </c>
      <c r="B18" s="28">
        <v>2017</v>
      </c>
      <c r="C18" s="20" t="s">
        <v>28</v>
      </c>
      <c r="D18" s="20" t="s">
        <v>37</v>
      </c>
      <c r="E18" s="20"/>
      <c r="F18" s="29">
        <f>VLOOKUP(C18,'2017 Weekly Attendance'!$A$2:$B$33,2)</f>
        <v>63400</v>
      </c>
      <c r="G18" s="29">
        <f>VLOOKUP(C18,'2017 Weekly Attendance'!$A$2:$X$33,MATCH(A18,'2017 Weekly Attendance'!$A$1:$X$1,0))</f>
        <v>63850</v>
      </c>
      <c r="H18" s="30">
        <f>G18/F18*100</f>
        <v>100.70977917981072</v>
      </c>
      <c r="I18" s="30">
        <f>VLOOKUP(C18,'2017 Weekly Attendance'!$A$2:$E$33,5)</f>
        <v>101.28962933753942</v>
      </c>
      <c r="J18" s="30">
        <f>H18-I18</f>
        <v>-0.57985015772869986</v>
      </c>
    </row>
    <row r="19" spans="1:10" x14ac:dyDescent="0.35">
      <c r="A19" s="28">
        <v>16</v>
      </c>
      <c r="B19" s="28">
        <v>2017</v>
      </c>
      <c r="C19" s="20" t="s">
        <v>24</v>
      </c>
      <c r="D19" s="20" t="s">
        <v>18</v>
      </c>
      <c r="E19" s="20"/>
      <c r="F19" s="29">
        <f>VLOOKUP(C19,'2017 Weekly Attendance'!$A$2:$B$33,2)</f>
        <v>69596</v>
      </c>
      <c r="G19" s="29">
        <f>VLOOKUP(C19,'2017 Weekly Attendance'!$A$2:$X$33,MATCH(A19,'2017 Weekly Attendance'!$A$1:$X$1,0))</f>
        <v>69596</v>
      </c>
      <c r="H19" s="30">
        <f>G19/F19*100</f>
        <v>100</v>
      </c>
      <c r="I19" s="30">
        <f>VLOOKUP(C19,'2017 Weekly Attendance'!$A$2:$E$33,5)</f>
        <v>100</v>
      </c>
      <c r="J19" s="30">
        <f>H19-I19</f>
        <v>0</v>
      </c>
    </row>
    <row r="20" spans="1:10" x14ac:dyDescent="0.35">
      <c r="A20" s="28">
        <v>16</v>
      </c>
      <c r="B20" s="28">
        <v>2017</v>
      </c>
      <c r="C20" s="20" t="s">
        <v>43</v>
      </c>
      <c r="D20" s="20" t="s">
        <v>42</v>
      </c>
      <c r="E20" s="20"/>
      <c r="F20" s="29">
        <f>VLOOKUP(C20,'2017 Weekly Attendance'!$A$2:$B$33,2)</f>
        <v>73208</v>
      </c>
      <c r="G20" s="29">
        <f>VLOOKUP(C20,'2017 Weekly Attendance'!$A$2:$X$33,MATCH(A20,'2017 Weekly Attendance'!$A$1:$X$1,0))</f>
        <v>73188</v>
      </c>
      <c r="H20" s="30">
        <f>G20/F20*100</f>
        <v>99.972680581357238</v>
      </c>
      <c r="I20" s="30">
        <f>VLOOKUP(C20,'2017 Weekly Attendance'!$A$2:$E$33,5)</f>
        <v>99.905918752048962</v>
      </c>
      <c r="J20" s="30">
        <f>H20-I20</f>
        <v>6.6761829308276788E-2</v>
      </c>
    </row>
    <row r="21" spans="1:10" x14ac:dyDescent="0.35">
      <c r="A21" s="31">
        <v>16</v>
      </c>
      <c r="B21" s="31">
        <v>2017</v>
      </c>
      <c r="C21" s="21" t="s">
        <v>38</v>
      </c>
      <c r="D21" s="21" t="s">
        <v>27</v>
      </c>
      <c r="E21" s="21"/>
      <c r="F21" s="32">
        <f>VLOOKUP(C21,'2017 Weekly Attendance'!$A$2:$B$33,2)</f>
        <v>92500</v>
      </c>
      <c r="G21" s="32">
        <f>VLOOKUP(C21,'2017 Weekly Attendance'!$A$2:$X$33,MATCH(A21,'2017 Weekly Attendance'!$A$1:$X$1,0))</f>
        <v>92150</v>
      </c>
      <c r="H21" s="33">
        <f>G21/F21*100</f>
        <v>99.621621621621628</v>
      </c>
      <c r="I21" s="33">
        <f>VLOOKUP(C21,'2017 Weekly Attendance'!$A$2:$E$33,5)</f>
        <v>100.23986486486487</v>
      </c>
      <c r="J21" s="33">
        <f>H21-I21</f>
        <v>-0.61824324324324209</v>
      </c>
    </row>
    <row r="22" spans="1:10" x14ac:dyDescent="0.35">
      <c r="A22" s="28">
        <v>16</v>
      </c>
      <c r="B22" s="28">
        <v>2017</v>
      </c>
      <c r="C22" s="20" t="s">
        <v>10</v>
      </c>
      <c r="D22" s="20" t="s">
        <v>39</v>
      </c>
      <c r="E22" s="20"/>
      <c r="F22" s="29">
        <f>VLOOKUP(C22,'2017 Weekly Attendance'!$A$2:$B$33,2)</f>
        <v>72220</v>
      </c>
      <c r="G22" s="29">
        <f>VLOOKUP(C22,'2017 Weekly Attendance'!$A$2:$X$33,MATCH(A22,'2017 Weekly Attendance'!$A$1:$X$1,0))</f>
        <v>71842</v>
      </c>
      <c r="H22" s="30">
        <f>G22/F22*100</f>
        <v>99.476599279977847</v>
      </c>
      <c r="I22" s="30">
        <f>VLOOKUP(C22,'2017 Weekly Attendance'!$A$2:$E$33,5)</f>
        <v>99.383307947936856</v>
      </c>
      <c r="J22" s="30">
        <f>H22-I22</f>
        <v>9.3291332040990937E-2</v>
      </c>
    </row>
    <row r="23" spans="1:10" x14ac:dyDescent="0.35">
      <c r="A23" s="28">
        <v>16</v>
      </c>
      <c r="B23" s="28">
        <v>2017</v>
      </c>
      <c r="C23" s="20" t="s">
        <v>25</v>
      </c>
      <c r="D23" s="20" t="s">
        <v>40</v>
      </c>
      <c r="E23" s="20"/>
      <c r="F23" s="29">
        <f>VLOOKUP(C23,'2017 Weekly Attendance'!$A$2:$B$33,2)</f>
        <v>71008</v>
      </c>
      <c r="G23" s="29">
        <f>VLOOKUP(C23,'2017 Weekly Attendance'!$A$2:$X$33,MATCH(A23,'2017 Weekly Attendance'!$A$1:$X$1,0))</f>
        <v>70590</v>
      </c>
      <c r="H23" s="30">
        <f>G23/F23*100</f>
        <v>99.411333934204592</v>
      </c>
      <c r="I23" s="30">
        <f>VLOOKUP(C23,'2017 Weekly Attendance'!$A$2:$E$33,5)</f>
        <v>99.409397532672372</v>
      </c>
      <c r="J23" s="30">
        <f>H23-I23</f>
        <v>1.9364015322196337E-3</v>
      </c>
    </row>
    <row r="24" spans="1:10" x14ac:dyDescent="0.35">
      <c r="A24" s="28">
        <v>16</v>
      </c>
      <c r="B24" s="28">
        <v>2017</v>
      </c>
      <c r="C24" s="20" t="s">
        <v>26</v>
      </c>
      <c r="D24" s="20" t="s">
        <v>33</v>
      </c>
      <c r="E24" s="20"/>
      <c r="F24" s="29">
        <f>VLOOKUP(C24,'2017 Weekly Attendance'!$A$2:$B$33,2)</f>
        <v>66829</v>
      </c>
      <c r="G24" s="29">
        <f>VLOOKUP(C24,'2017 Weekly Attendance'!$A$2:$X$33,MATCH(A24,'2017 Weekly Attendance'!$A$1:$X$1,0))</f>
        <v>65878</v>
      </c>
      <c r="H24" s="30">
        <f>G24/F24*100</f>
        <v>98.576965090005828</v>
      </c>
      <c r="I24" s="30">
        <f>VLOOKUP(C24,'2017 Weekly Attendance'!$A$2:$E$33,5)</f>
        <v>98.576965090005828</v>
      </c>
      <c r="J24" s="30">
        <f>H24-I24</f>
        <v>0</v>
      </c>
    </row>
    <row r="25" spans="1:10" x14ac:dyDescent="0.35">
      <c r="A25" s="28">
        <v>16</v>
      </c>
      <c r="B25" s="28">
        <v>2017</v>
      </c>
      <c r="C25" s="20" t="s">
        <v>29</v>
      </c>
      <c r="D25" s="20" t="s">
        <v>9</v>
      </c>
      <c r="E25" s="20"/>
      <c r="F25" s="29">
        <f>VLOOKUP(C25,'2017 Weekly Attendance'!$A$2:$B$33,2)</f>
        <v>71750</v>
      </c>
      <c r="G25" s="29">
        <f>VLOOKUP(C25,'2017 Weekly Attendance'!$A$2:$X$33,MATCH(A25,'2017 Weekly Attendance'!$A$1:$X$1,0))</f>
        <v>70133</v>
      </c>
      <c r="H25" s="30">
        <f>G25/F25*100</f>
        <v>97.746341463414637</v>
      </c>
      <c r="I25" s="30">
        <f>VLOOKUP(C25,'2017 Weekly Attendance'!$A$2:$E$33,5)</f>
        <v>97.762195121951223</v>
      </c>
      <c r="J25" s="30">
        <f>H25-I25</f>
        <v>-1.5853658536585158E-2</v>
      </c>
    </row>
    <row r="26" spans="1:10" x14ac:dyDescent="0.35">
      <c r="A26" s="31">
        <v>16</v>
      </c>
      <c r="B26" s="31">
        <v>2017</v>
      </c>
      <c r="C26" s="21" t="s">
        <v>41</v>
      </c>
      <c r="D26" s="21" t="s">
        <v>30</v>
      </c>
      <c r="E26" s="21"/>
      <c r="F26" s="32">
        <f>VLOOKUP(C26,'2017 Weekly Attendance'!$A$2:$B$33,2)</f>
        <v>81441</v>
      </c>
      <c r="G26" s="32">
        <f>VLOOKUP(C26,'2017 Weekly Attendance'!$A$2:$X$33,MATCH(A26,'2017 Weekly Attendance'!$A$1:$X$1,0))</f>
        <v>78092</v>
      </c>
      <c r="H26" s="33">
        <f>G26/F26*100</f>
        <v>95.887820630886168</v>
      </c>
      <c r="I26" s="33">
        <f>VLOOKUP(C26,'2017 Weekly Attendance'!$A$2:$E$33,5)</f>
        <v>95.888741542957476</v>
      </c>
      <c r="J26" s="33">
        <f>H26-I26</f>
        <v>-9.2091207130806652E-4</v>
      </c>
    </row>
    <row r="27" spans="1:10" x14ac:dyDescent="0.35">
      <c r="A27" s="28">
        <v>16</v>
      </c>
      <c r="B27" s="28">
        <v>2017</v>
      </c>
      <c r="C27" s="20" t="s">
        <v>19</v>
      </c>
      <c r="D27" s="20" t="s">
        <v>23</v>
      </c>
      <c r="E27" s="20"/>
      <c r="F27" s="29">
        <f>VLOOKUP(C27,'2017 Weekly Attendance'!$A$2:$B$33,2)</f>
        <v>61500</v>
      </c>
      <c r="G27" s="29">
        <f>VLOOKUP(C27,'2017 Weekly Attendance'!$A$2:$X$33,MATCH(A27,'2017 Weekly Attendance'!$A$1:$X$1,0))</f>
        <v>58796</v>
      </c>
      <c r="H27" s="30">
        <f>G27/F27*100</f>
        <v>95.603252032520331</v>
      </c>
      <c r="I27" s="30">
        <f>VLOOKUP(C27,'2017 Weekly Attendance'!$A$2:$E$33,5)</f>
        <v>99.214837398373973</v>
      </c>
      <c r="J27" s="30">
        <f>H27-I27</f>
        <v>-3.6115853658536423</v>
      </c>
    </row>
    <row r="28" spans="1:10" x14ac:dyDescent="0.35">
      <c r="A28" s="28">
        <v>16</v>
      </c>
      <c r="B28" s="28">
        <v>2017</v>
      </c>
      <c r="C28" s="20" t="s">
        <v>16</v>
      </c>
      <c r="D28" s="20" t="s">
        <v>15</v>
      </c>
      <c r="E28" s="20"/>
      <c r="F28" s="29">
        <f>VLOOKUP(C28,'2017 Weekly Attendance'!$A$2:$B$33,2)</f>
        <v>75523</v>
      </c>
      <c r="G28" s="29">
        <f>VLOOKUP(C28,'2017 Weekly Attendance'!$A$2:$X$33,MATCH(A28,'2017 Weekly Attendance'!$A$1:$X$1,0))</f>
        <v>71463</v>
      </c>
      <c r="H28" s="30">
        <f>G28/F28*100</f>
        <v>94.62415423116137</v>
      </c>
      <c r="I28" s="30">
        <f>VLOOKUP(C28,'2017 Weekly Attendance'!$A$2:$E$33,5)</f>
        <v>97.477258583477877</v>
      </c>
      <c r="J28" s="30">
        <f>H28-I28</f>
        <v>-2.8531043523165067</v>
      </c>
    </row>
    <row r="29" spans="1:10" x14ac:dyDescent="0.35">
      <c r="A29" s="28">
        <v>16</v>
      </c>
      <c r="B29" s="28">
        <v>2017</v>
      </c>
      <c r="C29" s="20" t="s">
        <v>36</v>
      </c>
      <c r="D29" s="20" t="s">
        <v>20</v>
      </c>
      <c r="E29" s="20"/>
      <c r="F29" s="29">
        <f>VLOOKUP(C29,'2017 Weekly Attendance'!$A$2:$B$33,2)</f>
        <v>82500</v>
      </c>
      <c r="G29" s="29">
        <f>VLOOKUP(C29,'2017 Weekly Attendance'!$A$2:$X$33,MATCH(A29,'2017 Weekly Attendance'!$A$1:$X$1,0))</f>
        <v>77562</v>
      </c>
      <c r="H29" s="30">
        <f>G29/F29*100</f>
        <v>94.014545454545456</v>
      </c>
      <c r="I29" s="30">
        <f>VLOOKUP(C29,'2017 Weekly Attendance'!$A$2:$E$33,5)</f>
        <v>94.014545454545456</v>
      </c>
      <c r="J29" s="30">
        <f>H29-I29</f>
        <v>0</v>
      </c>
    </row>
    <row r="30" spans="1:10" x14ac:dyDescent="0.35">
      <c r="A30" s="28">
        <v>16</v>
      </c>
      <c r="B30" s="28">
        <v>2017</v>
      </c>
      <c r="C30" s="20" t="s">
        <v>34</v>
      </c>
      <c r="D30" s="20" t="s">
        <v>22</v>
      </c>
      <c r="E30" s="20"/>
      <c r="F30" s="29">
        <f>VLOOKUP(C30,'2017 Weekly Attendance'!$A$2:$B$33,2)</f>
        <v>82000</v>
      </c>
      <c r="G30" s="29">
        <f>VLOOKUP(C30,'2017 Weekly Attendance'!$A$2:$X$33,MATCH(A30,'2017 Weekly Attendance'!$A$1:$X$1,0))</f>
        <v>72889</v>
      </c>
      <c r="H30" s="30">
        <f>G30/F30*100</f>
        <v>88.889024390243904</v>
      </c>
      <c r="I30" s="30">
        <f>VLOOKUP(C30,'2017 Weekly Attendance'!$A$2:$E$33,5)</f>
        <v>91.677591463414629</v>
      </c>
      <c r="J30" s="30">
        <f>H30-I30</f>
        <v>-2.7885670731707251</v>
      </c>
    </row>
    <row r="31" spans="1:10" x14ac:dyDescent="0.35">
      <c r="A31" s="28">
        <v>16</v>
      </c>
      <c r="B31" s="28">
        <v>2017</v>
      </c>
      <c r="C31" s="20" t="s">
        <v>31</v>
      </c>
      <c r="D31" s="20" t="s">
        <v>13</v>
      </c>
      <c r="E31" s="20"/>
      <c r="F31" s="29">
        <f>VLOOKUP(C31,'2017 Weekly Attendance'!$A$2:$B$33,2)</f>
        <v>69143</v>
      </c>
      <c r="G31" s="29">
        <f>VLOOKUP(C31,'2017 Weekly Attendance'!$A$2:$X$33,MATCH(A31,'2017 Weekly Attendance'!$A$1:$X$1,0))</f>
        <v>60097</v>
      </c>
      <c r="H31" s="30">
        <f>G31/F31*100</f>
        <v>86.916969179815737</v>
      </c>
      <c r="I31" s="30">
        <f>VLOOKUP(C31,'2017 Weekly Attendance'!$A$2:$E$33,5)</f>
        <v>94.950681920078665</v>
      </c>
      <c r="J31" s="30">
        <f>H31-I31</f>
        <v>-8.0337127402629278</v>
      </c>
    </row>
    <row r="32" spans="1:10" x14ac:dyDescent="0.35">
      <c r="A32" s="31">
        <v>16</v>
      </c>
      <c r="B32" s="31">
        <v>2017</v>
      </c>
      <c r="C32" s="21" t="s">
        <v>21</v>
      </c>
      <c r="D32" s="21" t="s">
        <v>35</v>
      </c>
      <c r="E32" s="21"/>
      <c r="F32" s="32">
        <f>VLOOKUP(C32,'2017 Weekly Attendance'!$A$2:$B$33,2)</f>
        <v>76416</v>
      </c>
      <c r="G32" s="32">
        <f>VLOOKUP(C32,'2017 Weekly Attendance'!$A$2:$X$33,MATCH(A32,'2017 Weekly Attendance'!$A$1:$X$1,0))</f>
        <v>65325</v>
      </c>
      <c r="H32" s="33">
        <f>G32/F32*100</f>
        <v>85.486023869346738</v>
      </c>
      <c r="I32" s="33">
        <f>VLOOKUP(C32,'2017 Weekly Attendance'!$A$2:$E$33,5)</f>
        <v>96.977563599246224</v>
      </c>
      <c r="J32" s="33">
        <f>H32-I32</f>
        <v>-11.491539729899486</v>
      </c>
    </row>
    <row r="33" spans="1:10" x14ac:dyDescent="0.35">
      <c r="A33" s="28">
        <v>16</v>
      </c>
      <c r="B33" s="28">
        <v>2017</v>
      </c>
      <c r="C33" s="20" t="s">
        <v>14</v>
      </c>
      <c r="D33" s="20" t="s">
        <v>32</v>
      </c>
      <c r="E33" s="20"/>
      <c r="F33" s="29">
        <f>VLOOKUP(C33,'2017 Weekly Attendance'!$A$2:$B$33,2)</f>
        <v>65515</v>
      </c>
      <c r="G33" s="29">
        <f>VLOOKUP(C33,'2017 Weekly Attendance'!$A$2:$X$33,MATCH(A33,'2017 Weekly Attendance'!$A$1:$X$1,0))</f>
        <v>47732</v>
      </c>
      <c r="H33" s="30">
        <f>G33/F33*100</f>
        <v>72.856597725711666</v>
      </c>
      <c r="I33" s="30">
        <f>VLOOKUP(C33,'2017 Weekly Attendance'!$A$2:$E$33,5)</f>
        <v>81.26707624208197</v>
      </c>
      <c r="J33" s="30">
        <f>H33-I33</f>
        <v>-8.4104785163703042</v>
      </c>
    </row>
    <row r="34" spans="1:10" x14ac:dyDescent="0.35">
      <c r="A34" s="28">
        <v>15</v>
      </c>
      <c r="B34" s="28">
        <v>2017</v>
      </c>
      <c r="C34" s="20" t="s">
        <v>32</v>
      </c>
      <c r="D34" s="20" t="s">
        <v>19</v>
      </c>
      <c r="E34" s="20"/>
      <c r="F34" s="29">
        <f>VLOOKUP(C34,'2017 Weekly Attendance'!$A$2:$B$33,2)</f>
        <v>65000</v>
      </c>
      <c r="G34" s="29">
        <f>VLOOKUP(C34,'2017 Weekly Attendance'!$A$2:$X$33,MATCH(A34,'2017 Weekly Attendance'!$A$1:$X$1,0))</f>
        <v>65872</v>
      </c>
      <c r="H34" s="30">
        <f>G34/F34*100</f>
        <v>101.34153846153846</v>
      </c>
      <c r="I34" s="30">
        <f>VLOOKUP(C34,'2017 Weekly Attendance'!$A$2:$E$33,5)</f>
        <v>98.67307692307692</v>
      </c>
      <c r="J34" s="30">
        <f>H34-I34</f>
        <v>2.6684615384615427</v>
      </c>
    </row>
    <row r="35" spans="1:10" x14ac:dyDescent="0.35">
      <c r="A35" s="31">
        <v>15</v>
      </c>
      <c r="B35" s="31">
        <v>2017</v>
      </c>
      <c r="C35" s="21" t="s">
        <v>30</v>
      </c>
      <c r="D35" s="21" t="s">
        <v>14</v>
      </c>
      <c r="E35" s="21"/>
      <c r="F35" s="32">
        <f>VLOOKUP(C35,'2017 Weekly Attendance'!$A$2:$B$33,2)</f>
        <v>66655</v>
      </c>
      <c r="G35" s="32">
        <f>VLOOKUP(C35,'2017 Weekly Attendance'!$A$2:$X$33,MATCH(A35,'2017 Weekly Attendance'!$A$1:$X$1,0))</f>
        <v>66833</v>
      </c>
      <c r="H35" s="33">
        <f>G35/F35*100</f>
        <v>100.2670467331783</v>
      </c>
      <c r="I35" s="33">
        <f>VLOOKUP(C35,'2017 Weekly Attendance'!$A$2:$E$33,5)</f>
        <v>100.09920486085065</v>
      </c>
      <c r="J35" s="33">
        <f>H35-I35</f>
        <v>0.16784187232765646</v>
      </c>
    </row>
    <row r="36" spans="1:10" x14ac:dyDescent="0.35">
      <c r="A36" s="31">
        <v>15</v>
      </c>
      <c r="B36" s="31">
        <v>2017</v>
      </c>
      <c r="C36" s="21" t="s">
        <v>39</v>
      </c>
      <c r="D36" s="21" t="s">
        <v>26</v>
      </c>
      <c r="E36" s="21"/>
      <c r="F36" s="32">
        <f>VLOOKUP(C36,'2017 Weekly Attendance'!$A$2:$B$33,2)</f>
        <v>68400</v>
      </c>
      <c r="G36" s="32">
        <f>VLOOKUP(C36,'2017 Weekly Attendance'!$A$2:$X$33,MATCH(A36,'2017 Weekly Attendance'!$A$1:$X$1,0))</f>
        <v>68574</v>
      </c>
      <c r="H36" s="33">
        <f>G36/F36*100</f>
        <v>100.25438596491227</v>
      </c>
      <c r="I36" s="33">
        <f>VLOOKUP(C36,'2017 Weekly Attendance'!$A$2:$E$33,5)</f>
        <v>91.331871345029242</v>
      </c>
      <c r="J36" s="33">
        <f>H36-I36</f>
        <v>8.9225146198830316</v>
      </c>
    </row>
    <row r="37" spans="1:10" x14ac:dyDescent="0.35">
      <c r="A37" s="31">
        <v>15</v>
      </c>
      <c r="B37" s="31">
        <v>2017</v>
      </c>
      <c r="C37" s="21" t="s">
        <v>27</v>
      </c>
      <c r="D37" s="21" t="s">
        <v>13</v>
      </c>
      <c r="E37" s="21"/>
      <c r="F37" s="32">
        <f>VLOOKUP(C37,'2017 Weekly Attendance'!$A$2:$B$33,2)</f>
        <v>69000</v>
      </c>
      <c r="G37" s="32">
        <f>VLOOKUP(C37,'2017 Weekly Attendance'!$A$2:$X$33,MATCH(A37,'2017 Weekly Attendance'!$A$1:$X$1,0))</f>
        <v>69077</v>
      </c>
      <c r="H37" s="33">
        <f>G37/F37*100</f>
        <v>100.11159420289854</v>
      </c>
      <c r="I37" s="33">
        <f>VLOOKUP(C37,'2017 Weekly Attendance'!$A$2:$E$33,5)</f>
        <v>99.965398550724643</v>
      </c>
      <c r="J37" s="33">
        <f>H37-I37</f>
        <v>0.14619565217390118</v>
      </c>
    </row>
    <row r="38" spans="1:10" x14ac:dyDescent="0.35">
      <c r="A38" s="28">
        <v>15</v>
      </c>
      <c r="B38" s="28">
        <v>2017</v>
      </c>
      <c r="C38" s="20" t="s">
        <v>43</v>
      </c>
      <c r="D38" s="20" t="s">
        <v>36</v>
      </c>
      <c r="E38" s="20"/>
      <c r="F38" s="29">
        <f>VLOOKUP(C38,'2017 Weekly Attendance'!$A$2:$B$33,2)</f>
        <v>73208</v>
      </c>
      <c r="G38" s="29">
        <f>VLOOKUP(C38,'2017 Weekly Attendance'!$A$2:$X$33,MATCH(A38,'2017 Weekly Attendance'!$A$1:$X$1,0))</f>
        <v>73018</v>
      </c>
      <c r="H38" s="30">
        <f>G38/F38*100</f>
        <v>99.740465522893672</v>
      </c>
      <c r="I38" s="30">
        <f>VLOOKUP(C38,'2017 Weekly Attendance'!$A$2:$E$33,5)</f>
        <v>99.905918752048962</v>
      </c>
      <c r="J38" s="30">
        <f>H38-I38</f>
        <v>-0.1654532291552897</v>
      </c>
    </row>
    <row r="39" spans="1:10" x14ac:dyDescent="0.35">
      <c r="A39" s="31">
        <v>15</v>
      </c>
      <c r="B39" s="31">
        <v>2017</v>
      </c>
      <c r="C39" s="21" t="s">
        <v>16</v>
      </c>
      <c r="D39" s="21" t="s">
        <v>41</v>
      </c>
      <c r="E39" s="21"/>
      <c r="F39" s="32">
        <f>VLOOKUP(C39,'2017 Weekly Attendance'!$A$2:$B$33,2)</f>
        <v>75523</v>
      </c>
      <c r="G39" s="32">
        <f>VLOOKUP(C39,'2017 Weekly Attendance'!$A$2:$X$33,MATCH(A39,'2017 Weekly Attendance'!$A$1:$X$1,0))</f>
        <v>74447</v>
      </c>
      <c r="H39" s="33">
        <f>G39/F39*100</f>
        <v>98.575268461263448</v>
      </c>
      <c r="I39" s="33">
        <f>VLOOKUP(C39,'2017 Weekly Attendance'!$A$2:$E$33,5)</f>
        <v>97.477258583477877</v>
      </c>
      <c r="J39" s="33">
        <f>H39-I39</f>
        <v>1.0980098777855716</v>
      </c>
    </row>
    <row r="40" spans="1:10" x14ac:dyDescent="0.35">
      <c r="A40" s="28">
        <v>15</v>
      </c>
      <c r="B40" s="28">
        <v>2017</v>
      </c>
      <c r="C40" s="20" t="s">
        <v>21</v>
      </c>
      <c r="D40" s="20" t="s">
        <v>20</v>
      </c>
      <c r="E40" s="20"/>
      <c r="F40" s="29">
        <f>VLOOKUP(C40,'2017 Weekly Attendance'!$A$2:$B$33,2)</f>
        <v>76416</v>
      </c>
      <c r="G40" s="29">
        <f>VLOOKUP(C40,'2017 Weekly Attendance'!$A$2:$X$33,MATCH(A40,'2017 Weekly Attendance'!$A$1:$X$1,0))</f>
        <v>75011</v>
      </c>
      <c r="H40" s="30">
        <f>G40/F40*100</f>
        <v>98.161379815745391</v>
      </c>
      <c r="I40" s="30">
        <f>VLOOKUP(C40,'2017 Weekly Attendance'!$A$2:$E$33,5)</f>
        <v>96.977563599246224</v>
      </c>
      <c r="J40" s="30">
        <f>H40-I40</f>
        <v>1.1838162164991672</v>
      </c>
    </row>
    <row r="41" spans="1:10" x14ac:dyDescent="0.35">
      <c r="A41" s="28">
        <v>15</v>
      </c>
      <c r="B41" s="28">
        <v>2017</v>
      </c>
      <c r="C41" s="20" t="s">
        <v>18</v>
      </c>
      <c r="D41" s="20" t="s">
        <v>38</v>
      </c>
      <c r="E41" s="20"/>
      <c r="F41" s="29">
        <f>VLOOKUP(C41,'2017 Weekly Attendance'!$A$2:$B$33,2)</f>
        <v>56603</v>
      </c>
      <c r="G41" s="29">
        <f>VLOOKUP(C41,'2017 Weekly Attendance'!$A$2:$X$33,MATCH(A41,'2017 Weekly Attendance'!$A$1:$X$1,0))</f>
        <v>55372</v>
      </c>
      <c r="H41" s="30">
        <f>G41/F41*100</f>
        <v>97.825203611116024</v>
      </c>
      <c r="I41" s="30">
        <f>VLOOKUP(C41,'2017 Weekly Attendance'!$A$2:$E$33,5)</f>
        <v>96.86008565926592</v>
      </c>
      <c r="J41" s="30">
        <f>H41-I41</f>
        <v>0.96511795185010385</v>
      </c>
    </row>
    <row r="42" spans="1:10" x14ac:dyDescent="0.35">
      <c r="A42" s="31">
        <v>15</v>
      </c>
      <c r="B42" s="31">
        <v>2017</v>
      </c>
      <c r="C42" s="21" t="s">
        <v>29</v>
      </c>
      <c r="D42" s="21" t="s">
        <v>31</v>
      </c>
      <c r="E42" s="21"/>
      <c r="F42" s="32">
        <f>VLOOKUP(C42,'2017 Weekly Attendance'!$A$2:$B$33,2)</f>
        <v>71750</v>
      </c>
      <c r="G42" s="32">
        <f>VLOOKUP(C42,'2017 Weekly Attendance'!$A$2:$X$33,MATCH(A42,'2017 Weekly Attendance'!$A$1:$X$1,0))</f>
        <v>70133</v>
      </c>
      <c r="H42" s="33">
        <f>G42/F42*100</f>
        <v>97.746341463414637</v>
      </c>
      <c r="I42" s="33">
        <f>VLOOKUP(C42,'2017 Weekly Attendance'!$A$2:$E$33,5)</f>
        <v>97.762195121951223</v>
      </c>
      <c r="J42" s="33">
        <f>H42-I42</f>
        <v>-1.5853658536585158E-2</v>
      </c>
    </row>
    <row r="43" spans="1:10" x14ac:dyDescent="0.35">
      <c r="A43" s="28">
        <v>15</v>
      </c>
      <c r="B43" s="28">
        <v>2017</v>
      </c>
      <c r="C43" s="20" t="s">
        <v>15</v>
      </c>
      <c r="D43" s="20" t="s">
        <v>42</v>
      </c>
      <c r="E43" s="20"/>
      <c r="F43" s="29">
        <f>VLOOKUP(C43,'2017 Weekly Attendance'!$A$2:$B$33,2)</f>
        <v>65890</v>
      </c>
      <c r="G43" s="29">
        <f>VLOOKUP(C43,'2017 Weekly Attendance'!$A$2:$X$33,MATCH(A43,'2017 Weekly Attendance'!$A$1:$X$1,0))</f>
        <v>62382</v>
      </c>
      <c r="H43" s="30">
        <f>G43/F43*100</f>
        <v>94.675975110031871</v>
      </c>
      <c r="I43" s="30">
        <f>VLOOKUP(C43,'2017 Weekly Attendance'!$A$2:$E$33,5)</f>
        <v>90.988389740476549</v>
      </c>
      <c r="J43" s="30">
        <f>H43-I43</f>
        <v>3.6875853695553218</v>
      </c>
    </row>
    <row r="44" spans="1:10" x14ac:dyDescent="0.35">
      <c r="A44" s="31">
        <v>15</v>
      </c>
      <c r="B44" s="31">
        <v>2017</v>
      </c>
      <c r="C44" s="21" t="s">
        <v>40</v>
      </c>
      <c r="D44" s="21" t="s">
        <v>22</v>
      </c>
      <c r="E44" s="21"/>
      <c r="F44" s="32">
        <f>VLOOKUP(C44,'2017 Weekly Attendance'!$A$2:$B$33,2)</f>
        <v>67000</v>
      </c>
      <c r="G44" s="32">
        <f>VLOOKUP(C44,'2017 Weekly Attendance'!$A$2:$X$33,MATCH(A44,'2017 Weekly Attendance'!$A$1:$X$1,0))</f>
        <v>63411</v>
      </c>
      <c r="H44" s="33">
        <f>G44/F44*100</f>
        <v>94.643283582089552</v>
      </c>
      <c r="I44" s="33">
        <f>VLOOKUP(C44,'2017 Weekly Attendance'!$A$2:$E$33,5)</f>
        <v>94.6875</v>
      </c>
      <c r="J44" s="33">
        <f>H44-I44</f>
        <v>-4.4216417910448058E-2</v>
      </c>
    </row>
    <row r="45" spans="1:10" x14ac:dyDescent="0.35">
      <c r="A45" s="31">
        <v>15</v>
      </c>
      <c r="B45" s="31">
        <v>2017</v>
      </c>
      <c r="C45" s="21" t="s">
        <v>9</v>
      </c>
      <c r="D45" s="21" t="s">
        <v>10</v>
      </c>
      <c r="E45" s="21"/>
      <c r="F45" s="32">
        <f>VLOOKUP(C45,'2017 Weekly Attendance'!$A$2:$B$33,2)</f>
        <v>69132</v>
      </c>
      <c r="G45" s="32">
        <f>VLOOKUP(C45,'2017 Weekly Attendance'!$A$2:$X$33,MATCH(A45,'2017 Weekly Attendance'!$A$1:$X$1,0))</f>
        <v>64701</v>
      </c>
      <c r="H45" s="33">
        <f>G45/F45*100</f>
        <v>93.590522478736332</v>
      </c>
      <c r="I45" s="33">
        <f>VLOOKUP(C45,'2017 Weekly Attendance'!$A$2:$E$33,5)</f>
        <v>88.822831684314068</v>
      </c>
      <c r="J45" s="33">
        <f>H45-I45</f>
        <v>4.7676907944222648</v>
      </c>
    </row>
    <row r="46" spans="1:10" x14ac:dyDescent="0.35">
      <c r="A46" s="31">
        <v>15</v>
      </c>
      <c r="B46" s="31">
        <v>2017</v>
      </c>
      <c r="C46" s="21" t="s">
        <v>37</v>
      </c>
      <c r="D46" s="21" t="s">
        <v>24</v>
      </c>
      <c r="E46" s="21"/>
      <c r="F46" s="32">
        <f>VLOOKUP(C46,'2017 Weekly Attendance'!$A$2:$B$33,2)</f>
        <v>82500</v>
      </c>
      <c r="G46" s="32">
        <f>VLOOKUP(C46,'2017 Weekly Attendance'!$A$2:$X$33,MATCH(A46,'2017 Weekly Attendance'!$A$1:$X$1,0))</f>
        <v>76896</v>
      </c>
      <c r="H46" s="33">
        <f>G46/F46*100</f>
        <v>93.207272727272724</v>
      </c>
      <c r="I46" s="33">
        <f>VLOOKUP(C46,'2017 Weekly Attendance'!$A$2:$E$33,5)</f>
        <v>93.550606060606057</v>
      </c>
      <c r="J46" s="33">
        <f>H46-I46</f>
        <v>-0.34333333333333371</v>
      </c>
    </row>
    <row r="47" spans="1:10" x14ac:dyDescent="0.35">
      <c r="A47" s="31">
        <v>15</v>
      </c>
      <c r="B47" s="31">
        <v>2017</v>
      </c>
      <c r="C47" s="21" t="s">
        <v>33</v>
      </c>
      <c r="D47" s="21" t="s">
        <v>35</v>
      </c>
      <c r="E47" s="21"/>
      <c r="F47" s="32">
        <f>VLOOKUP(C47,'2017 Weekly Attendance'!$A$2:$B$33,2)</f>
        <v>71608</v>
      </c>
      <c r="G47" s="32">
        <f>VLOOKUP(C47,'2017 Weekly Attendance'!$A$2:$X$33,MATCH(A47,'2017 Weekly Attendance'!$A$1:$X$1,0))</f>
        <v>62202</v>
      </c>
      <c r="H47" s="33">
        <f>G47/F47*100</f>
        <v>86.864596134510109</v>
      </c>
      <c r="I47" s="33">
        <f>VLOOKUP(C47,'2017 Weekly Attendance'!$A$2:$E$33,5)</f>
        <v>93.250754105686511</v>
      </c>
      <c r="J47" s="33">
        <f>H47-I47</f>
        <v>-6.3861579711764023</v>
      </c>
    </row>
    <row r="48" spans="1:10" x14ac:dyDescent="0.35">
      <c r="A48" s="28">
        <v>15</v>
      </c>
      <c r="B48" s="28">
        <v>2017</v>
      </c>
      <c r="C48" s="20" t="s">
        <v>34</v>
      </c>
      <c r="D48" s="20" t="s">
        <v>28</v>
      </c>
      <c r="E48" s="20"/>
      <c r="F48" s="29">
        <f>VLOOKUP(C48,'2017 Weekly Attendance'!$A$2:$B$33,2)</f>
        <v>82000</v>
      </c>
      <c r="G48" s="29">
        <f>VLOOKUP(C48,'2017 Weekly Attendance'!$A$2:$X$33,MATCH(A48,'2017 Weekly Attendance'!$A$1:$X$1,0))</f>
        <v>71026</v>
      </c>
      <c r="H48" s="30">
        <f>G48/F48*100</f>
        <v>86.6170731707317</v>
      </c>
      <c r="I48" s="30">
        <f>VLOOKUP(C48,'2017 Weekly Attendance'!$A$2:$E$33,5)</f>
        <v>91.677591463414629</v>
      </c>
      <c r="J48" s="30">
        <f>H48-I48</f>
        <v>-5.0605182926829286</v>
      </c>
    </row>
    <row r="49" spans="1:10" x14ac:dyDescent="0.35">
      <c r="A49" s="28">
        <v>15</v>
      </c>
      <c r="B49" s="28">
        <v>2017</v>
      </c>
      <c r="C49" s="20" t="s">
        <v>23</v>
      </c>
      <c r="D49" s="20" t="s">
        <v>25</v>
      </c>
      <c r="E49" s="20"/>
      <c r="F49" s="29">
        <f>VLOOKUP(C49,'2017 Weekly Attendance'!$A$2:$B$33,2)</f>
        <v>67895</v>
      </c>
      <c r="G49" s="29">
        <f>VLOOKUP(C49,'2017 Weekly Attendance'!$A$2:$X$33,MATCH(A49,'2017 Weekly Attendance'!$A$1:$X$1,0))</f>
        <v>56434</v>
      </c>
      <c r="H49" s="30">
        <f>G49/F49*100</f>
        <v>83.119522792547315</v>
      </c>
      <c r="I49" s="30">
        <f>VLOOKUP(C49,'2017 Weekly Attendance'!$A$2:$E$33,5)</f>
        <v>91.9114599223591</v>
      </c>
      <c r="J49" s="30">
        <f>H49-I49</f>
        <v>-8.7919371298117852</v>
      </c>
    </row>
    <row r="50" spans="1:10" x14ac:dyDescent="0.35">
      <c r="A50" s="31">
        <v>14</v>
      </c>
      <c r="B50" s="31">
        <v>2017</v>
      </c>
      <c r="C50" s="21" t="s">
        <v>28</v>
      </c>
      <c r="D50" s="21" t="s">
        <v>31</v>
      </c>
      <c r="E50" s="21"/>
      <c r="F50" s="32">
        <f>VLOOKUP(C50,'2017 Weekly Attendance'!$A$2:$B$33,2)</f>
        <v>63400</v>
      </c>
      <c r="G50" s="32">
        <f>VLOOKUP(C50,'2017 Weekly Attendance'!$A$2:$X$33,MATCH(A50,'2017 Weekly Attendance'!$A$1:$X$1,0))</f>
        <v>64153</v>
      </c>
      <c r="H50" s="33">
        <f>G50/F50*100</f>
        <v>101.18769716088327</v>
      </c>
      <c r="I50" s="33">
        <f>VLOOKUP(C50,'2017 Weekly Attendance'!$A$2:$E$33,5)</f>
        <v>101.28962933753942</v>
      </c>
      <c r="J50" s="33">
        <f>H50-I50</f>
        <v>-0.10193217665614895</v>
      </c>
    </row>
    <row r="51" spans="1:10" x14ac:dyDescent="0.35">
      <c r="A51" s="31">
        <v>14</v>
      </c>
      <c r="B51" s="31">
        <v>2017</v>
      </c>
      <c r="C51" s="21" t="s">
        <v>35</v>
      </c>
      <c r="D51" s="21" t="s">
        <v>26</v>
      </c>
      <c r="E51" s="21"/>
      <c r="F51" s="32">
        <f>VLOOKUP(C51,'2017 Weekly Attendance'!$A$2:$B$33,2)</f>
        <v>65326</v>
      </c>
      <c r="G51" s="32">
        <f>VLOOKUP(C51,'2017 Weekly Attendance'!$A$2:$X$33,MATCH(A51,'2017 Weekly Attendance'!$A$1:$X$1,0))</f>
        <v>65548</v>
      </c>
      <c r="H51" s="33">
        <f>G51/F51*100</f>
        <v>100.33983406300709</v>
      </c>
      <c r="I51" s="33">
        <f>VLOOKUP(C51,'2017 Weekly Attendance'!$A$2:$E$33,5)</f>
        <v>99.850639211689938</v>
      </c>
      <c r="J51" s="33">
        <f>H51-I51</f>
        <v>0.48919485131715135</v>
      </c>
    </row>
    <row r="52" spans="1:10" x14ac:dyDescent="0.35">
      <c r="A52" s="31">
        <v>14</v>
      </c>
      <c r="B52" s="31">
        <v>2017</v>
      </c>
      <c r="C52" s="21" t="s">
        <v>42</v>
      </c>
      <c r="D52" s="21" t="s">
        <v>43</v>
      </c>
      <c r="E52" s="21"/>
      <c r="F52" s="32">
        <f>VLOOKUP(C52,'2017 Weekly Attendance'!$A$2:$B$33,2)</f>
        <v>73000</v>
      </c>
      <c r="G52" s="32">
        <f>VLOOKUP(C52,'2017 Weekly Attendance'!$A$2:$X$33,MATCH(A52,'2017 Weekly Attendance'!$A$1:$X$1,0))</f>
        <v>72866</v>
      </c>
      <c r="H52" s="33">
        <f>G52/F52*100</f>
        <v>99.816438356164383</v>
      </c>
      <c r="I52" s="33">
        <f>VLOOKUP(C52,'2017 Weekly Attendance'!$A$2:$E$33,5)</f>
        <v>98.575513698630132</v>
      </c>
      <c r="J52" s="33">
        <f>H52-I52</f>
        <v>1.2409246575342507</v>
      </c>
    </row>
    <row r="53" spans="1:10" x14ac:dyDescent="0.35">
      <c r="A53" s="31">
        <v>14</v>
      </c>
      <c r="B53" s="31">
        <v>2017</v>
      </c>
      <c r="C53" s="21" t="s">
        <v>10</v>
      </c>
      <c r="D53" s="21" t="s">
        <v>29</v>
      </c>
      <c r="E53" s="21"/>
      <c r="F53" s="32">
        <f>VLOOKUP(C53,'2017 Weekly Attendance'!$A$2:$B$33,2)</f>
        <v>72220</v>
      </c>
      <c r="G53" s="32">
        <f>VLOOKUP(C53,'2017 Weekly Attendance'!$A$2:$X$33,MATCH(A53,'2017 Weekly Attendance'!$A$1:$X$1,0))</f>
        <v>71802</v>
      </c>
      <c r="H53" s="33">
        <f>G53/F53*100</f>
        <v>99.42121296039879</v>
      </c>
      <c r="I53" s="33">
        <f>VLOOKUP(C53,'2017 Weekly Attendance'!$A$2:$E$33,5)</f>
        <v>99.383307947936856</v>
      </c>
      <c r="J53" s="33">
        <f>H53-I53</f>
        <v>3.7905012461934007E-2</v>
      </c>
    </row>
    <row r="54" spans="1:10" x14ac:dyDescent="0.35">
      <c r="A54" s="28">
        <v>14</v>
      </c>
      <c r="B54" s="28">
        <v>2017</v>
      </c>
      <c r="C54" s="20" t="s">
        <v>23</v>
      </c>
      <c r="D54" s="20" t="s">
        <v>41</v>
      </c>
      <c r="E54" s="20"/>
      <c r="F54" s="29">
        <f>VLOOKUP(C54,'2017 Weekly Attendance'!$A$2:$B$33,2)</f>
        <v>67895</v>
      </c>
      <c r="G54" s="29">
        <f>VLOOKUP(C54,'2017 Weekly Attendance'!$A$2:$X$33,MATCH(A54,'2017 Weekly Attendance'!$A$1:$X$1,0))</f>
        <v>67431</v>
      </c>
      <c r="H54" s="30">
        <f>G54/F54*100</f>
        <v>99.316591796155834</v>
      </c>
      <c r="I54" s="30">
        <f>VLOOKUP(C54,'2017 Weekly Attendance'!$A$2:$E$33,5)</f>
        <v>91.9114599223591</v>
      </c>
      <c r="J54" s="30">
        <f>H54-I54</f>
        <v>7.4051318737967335</v>
      </c>
    </row>
    <row r="55" spans="1:10" x14ac:dyDescent="0.35">
      <c r="A55" s="28">
        <v>14</v>
      </c>
      <c r="B55" s="28">
        <v>2017</v>
      </c>
      <c r="C55" s="20" t="s">
        <v>22</v>
      </c>
      <c r="D55" s="20" t="s">
        <v>36</v>
      </c>
      <c r="E55" s="20"/>
      <c r="F55" s="29">
        <f>VLOOKUP(C55,'2017 Weekly Attendance'!$A$2:$B$33,2)</f>
        <v>76125</v>
      </c>
      <c r="G55" s="29">
        <f>VLOOKUP(C55,'2017 Weekly Attendance'!$A$2:$X$33,MATCH(A55,'2017 Weekly Attendance'!$A$1:$X$1,0))</f>
        <v>75518</v>
      </c>
      <c r="H55" s="30">
        <f>G55/F55*100</f>
        <v>99.202627257799662</v>
      </c>
      <c r="I55" s="30">
        <f>VLOOKUP(C55,'2017 Weekly Attendance'!$A$2:$E$33,5)</f>
        <v>100.30311986863711</v>
      </c>
      <c r="J55" s="30">
        <f>H55-I55</f>
        <v>-1.1004926108374491</v>
      </c>
    </row>
    <row r="56" spans="1:10" x14ac:dyDescent="0.35">
      <c r="A56" s="31">
        <v>14</v>
      </c>
      <c r="B56" s="31">
        <v>2017</v>
      </c>
      <c r="C56" s="21" t="s">
        <v>16</v>
      </c>
      <c r="D56" s="21" t="s">
        <v>30</v>
      </c>
      <c r="E56" s="21"/>
      <c r="F56" s="32">
        <f>VLOOKUP(C56,'2017 Weekly Attendance'!$A$2:$B$33,2)</f>
        <v>75523</v>
      </c>
      <c r="G56" s="32">
        <f>VLOOKUP(C56,'2017 Weekly Attendance'!$A$2:$X$33,MATCH(A56,'2017 Weekly Attendance'!$A$1:$X$1,0))</f>
        <v>73728</v>
      </c>
      <c r="H56" s="33">
        <f>G56/F56*100</f>
        <v>97.623240602200653</v>
      </c>
      <c r="I56" s="33">
        <f>VLOOKUP(C56,'2017 Weekly Attendance'!$A$2:$E$33,5)</f>
        <v>97.477258583477877</v>
      </c>
      <c r="J56" s="33">
        <f>H56-I56</f>
        <v>0.14598201872277627</v>
      </c>
    </row>
    <row r="57" spans="1:10" x14ac:dyDescent="0.35">
      <c r="A57" s="31">
        <v>14</v>
      </c>
      <c r="B57" s="31">
        <v>2017</v>
      </c>
      <c r="C57" s="21" t="s">
        <v>21</v>
      </c>
      <c r="D57" s="21" t="s">
        <v>18</v>
      </c>
      <c r="E57" s="21"/>
      <c r="F57" s="32">
        <f>VLOOKUP(C57,'2017 Weekly Attendance'!$A$2:$B$33,2)</f>
        <v>76416</v>
      </c>
      <c r="G57" s="32">
        <f>VLOOKUP(C57,'2017 Weekly Attendance'!$A$2:$X$33,MATCH(A57,'2017 Weekly Attendance'!$A$1:$X$1,0))</f>
        <v>74461</v>
      </c>
      <c r="H57" s="33">
        <f>G57/F57*100</f>
        <v>97.441635259631482</v>
      </c>
      <c r="I57" s="33">
        <f>VLOOKUP(C57,'2017 Weekly Attendance'!$A$2:$E$33,5)</f>
        <v>96.977563599246224</v>
      </c>
      <c r="J57" s="33">
        <f>H57-I57</f>
        <v>0.46407166038525816</v>
      </c>
    </row>
    <row r="58" spans="1:10" x14ac:dyDescent="0.35">
      <c r="A58" s="31">
        <v>14</v>
      </c>
      <c r="B58" s="31">
        <v>2017</v>
      </c>
      <c r="C58" s="21" t="s">
        <v>37</v>
      </c>
      <c r="D58" s="21" t="s">
        <v>38</v>
      </c>
      <c r="E58" s="21"/>
      <c r="F58" s="32">
        <f>VLOOKUP(C58,'2017 Weekly Attendance'!$A$2:$B$33,2)</f>
        <v>82500</v>
      </c>
      <c r="G58" s="32">
        <f>VLOOKUP(C58,'2017 Weekly Attendance'!$A$2:$X$33,MATCH(A58,'2017 Weekly Attendance'!$A$1:$X$1,0))</f>
        <v>78125</v>
      </c>
      <c r="H58" s="33">
        <f>G58/F58*100</f>
        <v>94.696969696969703</v>
      </c>
      <c r="I58" s="33">
        <f>VLOOKUP(C58,'2017 Weekly Attendance'!$A$2:$E$33,5)</f>
        <v>93.550606060606057</v>
      </c>
      <c r="J58" s="33">
        <f>H58-I58</f>
        <v>1.1463636363636454</v>
      </c>
    </row>
    <row r="59" spans="1:10" x14ac:dyDescent="0.35">
      <c r="A59" s="31">
        <v>14</v>
      </c>
      <c r="B59" s="31">
        <v>2017</v>
      </c>
      <c r="C59" s="21" t="s">
        <v>20</v>
      </c>
      <c r="D59" s="21" t="s">
        <v>34</v>
      </c>
      <c r="E59" s="21"/>
      <c r="F59" s="32">
        <f>VLOOKUP(C59,'2017 Weekly Attendance'!$A$2:$B$33,2)</f>
        <v>27000</v>
      </c>
      <c r="G59" s="32">
        <f>VLOOKUP(C59,'2017 Weekly Attendance'!$A$2:$X$33,MATCH(A59,'2017 Weekly Attendance'!$A$1:$X$1,0))</f>
        <v>25393</v>
      </c>
      <c r="H59" s="33">
        <f>G59/F59*100</f>
        <v>94.048148148148144</v>
      </c>
      <c r="I59" s="33">
        <f>VLOOKUP(C59,'2017 Weekly Attendance'!$A$2:$E$33,5)</f>
        <v>93.836574074074079</v>
      </c>
      <c r="J59" s="33">
        <f>H59-I59</f>
        <v>0.21157407407406481</v>
      </c>
    </row>
    <row r="60" spans="1:10" x14ac:dyDescent="0.35">
      <c r="A60" s="28">
        <v>14</v>
      </c>
      <c r="B60" s="28">
        <v>2017</v>
      </c>
      <c r="C60" s="20" t="s">
        <v>9</v>
      </c>
      <c r="D60" s="20" t="s">
        <v>27</v>
      </c>
      <c r="E60" s="20"/>
      <c r="F60" s="29">
        <f>VLOOKUP(C60,'2017 Weekly Attendance'!$A$2:$B$33,2)</f>
        <v>69132</v>
      </c>
      <c r="G60" s="29">
        <f>VLOOKUP(C60,'2017 Weekly Attendance'!$A$2:$X$33,MATCH(A60,'2017 Weekly Attendance'!$A$1:$X$1,0))</f>
        <v>64431</v>
      </c>
      <c r="H60" s="30">
        <f>G60/F60*100</f>
        <v>93.1999652838049</v>
      </c>
      <c r="I60" s="30">
        <f>VLOOKUP(C60,'2017 Weekly Attendance'!$A$2:$E$33,5)</f>
        <v>88.822831684314068</v>
      </c>
      <c r="J60" s="30">
        <f>H60-I60</f>
        <v>4.3771335994908327</v>
      </c>
    </row>
    <row r="61" spans="1:10" x14ac:dyDescent="0.35">
      <c r="A61" s="28">
        <v>14</v>
      </c>
      <c r="B61" s="28">
        <v>2017</v>
      </c>
      <c r="C61" s="20" t="s">
        <v>15</v>
      </c>
      <c r="D61" s="20" t="s">
        <v>32</v>
      </c>
      <c r="E61" s="20"/>
      <c r="F61" s="29">
        <f>VLOOKUP(C61,'2017 Weekly Attendance'!$A$2:$B$33,2)</f>
        <v>65890</v>
      </c>
      <c r="G61" s="29">
        <f>VLOOKUP(C61,'2017 Weekly Attendance'!$A$2:$X$33,MATCH(A61,'2017 Weekly Attendance'!$A$1:$X$1,0))</f>
        <v>60372</v>
      </c>
      <c r="H61" s="30">
        <f>G61/F61*100</f>
        <v>91.625436333282735</v>
      </c>
      <c r="I61" s="30">
        <f>VLOOKUP(C61,'2017 Weekly Attendance'!$A$2:$E$33,5)</f>
        <v>90.988389740476549</v>
      </c>
      <c r="J61" s="30">
        <f>H61-I61</f>
        <v>0.63704659280618614</v>
      </c>
    </row>
    <row r="62" spans="1:10" x14ac:dyDescent="0.35">
      <c r="A62" s="28">
        <v>14</v>
      </c>
      <c r="B62" s="28">
        <v>2017</v>
      </c>
      <c r="C62" s="20" t="s">
        <v>39</v>
      </c>
      <c r="D62" s="20" t="s">
        <v>25</v>
      </c>
      <c r="E62" s="20"/>
      <c r="F62" s="29">
        <f>VLOOKUP(C62,'2017 Weekly Attendance'!$A$2:$B$33,2)</f>
        <v>68400</v>
      </c>
      <c r="G62" s="29">
        <f>VLOOKUP(C62,'2017 Weekly Attendance'!$A$2:$X$33,MATCH(A62,'2017 Weekly Attendance'!$A$1:$X$1,0))</f>
        <v>60069</v>
      </c>
      <c r="H62" s="30">
        <f>G62/F62*100</f>
        <v>87.820175438596493</v>
      </c>
      <c r="I62" s="30">
        <f>VLOOKUP(C62,'2017 Weekly Attendance'!$A$2:$E$33,5)</f>
        <v>91.331871345029242</v>
      </c>
      <c r="J62" s="30">
        <f>H62-I62</f>
        <v>-3.5116959064327489</v>
      </c>
    </row>
    <row r="63" spans="1:10" x14ac:dyDescent="0.35">
      <c r="A63" s="31">
        <v>14</v>
      </c>
      <c r="B63" s="31">
        <v>2017</v>
      </c>
      <c r="C63" s="21" t="s">
        <v>33</v>
      </c>
      <c r="D63" s="21" t="s">
        <v>40</v>
      </c>
      <c r="E63" s="21"/>
      <c r="F63" s="32">
        <f>VLOOKUP(C63,'2017 Weekly Attendance'!$A$2:$B$33,2)</f>
        <v>71608</v>
      </c>
      <c r="G63" s="32">
        <f>VLOOKUP(C63,'2017 Weekly Attendance'!$A$2:$X$33,MATCH(A63,'2017 Weekly Attendance'!$A$1:$X$1,0))</f>
        <v>60222</v>
      </c>
      <c r="H63" s="33">
        <f>G63/F63*100</f>
        <v>84.099541950620036</v>
      </c>
      <c r="I63" s="33">
        <f>VLOOKUP(C63,'2017 Weekly Attendance'!$A$2:$E$33,5)</f>
        <v>93.250754105686511</v>
      </c>
      <c r="J63" s="33">
        <f>H63-I63</f>
        <v>-9.1512121550664745</v>
      </c>
    </row>
    <row r="64" spans="1:10" x14ac:dyDescent="0.35">
      <c r="A64" s="28">
        <v>14</v>
      </c>
      <c r="B64" s="28">
        <v>2017</v>
      </c>
      <c r="C64" s="20" t="s">
        <v>14</v>
      </c>
      <c r="D64" s="20" t="s">
        <v>19</v>
      </c>
      <c r="E64" s="20"/>
      <c r="F64" s="29">
        <f>VLOOKUP(C64,'2017 Weekly Attendance'!$A$2:$B$33,2)</f>
        <v>65515</v>
      </c>
      <c r="G64" s="29">
        <f>VLOOKUP(C64,'2017 Weekly Attendance'!$A$2:$X$33,MATCH(A64,'2017 Weekly Attendance'!$A$1:$X$1,0))</f>
        <v>52002</v>
      </c>
      <c r="H64" s="30">
        <f>G64/F64*100</f>
        <v>79.374189116996106</v>
      </c>
      <c r="I64" s="30">
        <f>VLOOKUP(C64,'2017 Weekly Attendance'!$A$2:$E$33,5)</f>
        <v>81.26707624208197</v>
      </c>
      <c r="J64" s="30">
        <f>H64-I64</f>
        <v>-1.8928871250858634</v>
      </c>
    </row>
    <row r="65" spans="1:10" x14ac:dyDescent="0.35">
      <c r="A65" s="31">
        <v>14</v>
      </c>
      <c r="B65" s="31">
        <v>2017</v>
      </c>
      <c r="C65" s="21" t="s">
        <v>13</v>
      </c>
      <c r="D65" s="21" t="s">
        <v>24</v>
      </c>
      <c r="E65" s="21"/>
      <c r="F65" s="32">
        <f>VLOOKUP(C65,'2017 Weekly Attendance'!$A$2:$B$33,2)</f>
        <v>93607</v>
      </c>
      <c r="G65" s="32">
        <f>VLOOKUP(C65,'2017 Weekly Attendance'!$A$2:$X$33,MATCH(A65,'2017 Weekly Attendance'!$A$1:$X$1,0))</f>
        <v>67752</v>
      </c>
      <c r="H65" s="33">
        <f>G65/F65*100</f>
        <v>72.379202410076175</v>
      </c>
      <c r="I65" s="33">
        <f>VLOOKUP(C65,'2017 Weekly Attendance'!$A$2:$E$33,5)</f>
        <v>66.142794571224073</v>
      </c>
      <c r="J65" s="33">
        <f>H65-I65</f>
        <v>6.2364078388521023</v>
      </c>
    </row>
    <row r="66" spans="1:10" x14ac:dyDescent="0.35">
      <c r="A66" s="31">
        <v>13</v>
      </c>
      <c r="B66" s="31">
        <v>2017</v>
      </c>
      <c r="C66" s="21" t="s">
        <v>28</v>
      </c>
      <c r="D66" s="21" t="s">
        <v>13</v>
      </c>
      <c r="E66" s="21"/>
      <c r="F66" s="32">
        <f>VLOOKUP(C66,'2017 Weekly Attendance'!$A$2:$B$33,2)</f>
        <v>63400</v>
      </c>
      <c r="G66" s="32">
        <f>VLOOKUP(C66,'2017 Weekly Attendance'!$A$2:$X$33,MATCH(A66,'2017 Weekly Attendance'!$A$1:$X$1,0))</f>
        <v>63986</v>
      </c>
      <c r="H66" s="33">
        <f>G66/F66*100</f>
        <v>100.92429022082018</v>
      </c>
      <c r="I66" s="33">
        <f>VLOOKUP(C66,'2017 Weekly Attendance'!$A$2:$E$33,5)</f>
        <v>101.28962933753942</v>
      </c>
      <c r="J66" s="33">
        <f>H66-I66</f>
        <v>-0.36533911671924102</v>
      </c>
    </row>
    <row r="67" spans="1:10" x14ac:dyDescent="0.35">
      <c r="A67" s="28">
        <v>13</v>
      </c>
      <c r="B67" s="28">
        <v>2017</v>
      </c>
      <c r="C67" s="20" t="s">
        <v>27</v>
      </c>
      <c r="D67" s="20" t="s">
        <v>24</v>
      </c>
      <c r="E67" s="20"/>
      <c r="F67" s="29">
        <f>VLOOKUP(C67,'2017 Weekly Attendance'!$A$2:$B$33,2)</f>
        <v>69000</v>
      </c>
      <c r="G67" s="29">
        <f>VLOOKUP(C67,'2017 Weekly Attendance'!$A$2:$X$33,MATCH(A67,'2017 Weekly Attendance'!$A$1:$X$1,0))</f>
        <v>69075</v>
      </c>
      <c r="H67" s="30">
        <f>G67/F67*100</f>
        <v>100.10869565217391</v>
      </c>
      <c r="I67" s="30">
        <f>VLOOKUP(C67,'2017 Weekly Attendance'!$A$2:$E$33,5)</f>
        <v>99.965398550724643</v>
      </c>
      <c r="J67" s="30">
        <f>H67-I67</f>
        <v>0.14329710144926366</v>
      </c>
    </row>
    <row r="68" spans="1:10" x14ac:dyDescent="0.35">
      <c r="A68" s="31">
        <v>13</v>
      </c>
      <c r="B68" s="31">
        <v>2017</v>
      </c>
      <c r="C68" s="21" t="s">
        <v>43</v>
      </c>
      <c r="D68" s="21" t="s">
        <v>16</v>
      </c>
      <c r="E68" s="21"/>
      <c r="F68" s="32">
        <f>VLOOKUP(C68,'2017 Weekly Attendance'!$A$2:$B$33,2)</f>
        <v>73208</v>
      </c>
      <c r="G68" s="32">
        <f>VLOOKUP(C68,'2017 Weekly Attendance'!$A$2:$X$33,MATCH(A68,'2017 Weekly Attendance'!$A$1:$X$1,0))</f>
        <v>73171</v>
      </c>
      <c r="H68" s="33">
        <f>G68/F68*100</f>
        <v>99.949459075510873</v>
      </c>
      <c r="I68" s="33">
        <f>VLOOKUP(C68,'2017 Weekly Attendance'!$A$2:$E$33,5)</f>
        <v>99.905918752048962</v>
      </c>
      <c r="J68" s="33">
        <f>H68-I68</f>
        <v>4.3540323461911612E-2</v>
      </c>
    </row>
    <row r="69" spans="1:10" x14ac:dyDescent="0.35">
      <c r="A69" s="31">
        <v>13</v>
      </c>
      <c r="B69" s="31">
        <v>2017</v>
      </c>
      <c r="C69" s="21" t="s">
        <v>19</v>
      </c>
      <c r="D69" s="21" t="s">
        <v>29</v>
      </c>
      <c r="E69" s="21"/>
      <c r="F69" s="32">
        <f>VLOOKUP(C69,'2017 Weekly Attendance'!$A$2:$B$33,2)</f>
        <v>61500</v>
      </c>
      <c r="G69" s="32">
        <f>VLOOKUP(C69,'2017 Weekly Attendance'!$A$2:$X$33,MATCH(A69,'2017 Weekly Attendance'!$A$1:$X$1,0))</f>
        <v>61302</v>
      </c>
      <c r="H69" s="33">
        <f>G69/F69*100</f>
        <v>99.678048780487799</v>
      </c>
      <c r="I69" s="33">
        <f>VLOOKUP(C69,'2017 Weekly Attendance'!$A$2:$E$33,5)</f>
        <v>99.214837398373973</v>
      </c>
      <c r="J69" s="33">
        <f>H69-I69</f>
        <v>0.46321138211382618</v>
      </c>
    </row>
    <row r="70" spans="1:10" x14ac:dyDescent="0.35">
      <c r="A70" s="31">
        <v>13</v>
      </c>
      <c r="B70" s="31">
        <v>2017</v>
      </c>
      <c r="C70" s="21" t="s">
        <v>35</v>
      </c>
      <c r="D70" s="21" t="s">
        <v>22</v>
      </c>
      <c r="E70" s="21"/>
      <c r="F70" s="32">
        <f>VLOOKUP(C70,'2017 Weekly Attendance'!$A$2:$B$33,2)</f>
        <v>65326</v>
      </c>
      <c r="G70" s="32">
        <f>VLOOKUP(C70,'2017 Weekly Attendance'!$A$2:$X$33,MATCH(A70,'2017 Weekly Attendance'!$A$1:$X$1,0))</f>
        <v>65092</v>
      </c>
      <c r="H70" s="33">
        <f>G70/F70*100</f>
        <v>99.641796528181743</v>
      </c>
      <c r="I70" s="33">
        <f>VLOOKUP(C70,'2017 Weekly Attendance'!$A$2:$E$33,5)</f>
        <v>99.850639211689938</v>
      </c>
      <c r="J70" s="33">
        <f>H70-I70</f>
        <v>-0.20884268350819468</v>
      </c>
    </row>
    <row r="71" spans="1:10" x14ac:dyDescent="0.35">
      <c r="A71" s="28">
        <v>13</v>
      </c>
      <c r="B71" s="28">
        <v>2017</v>
      </c>
      <c r="C71" s="20" t="s">
        <v>25</v>
      </c>
      <c r="D71" s="20" t="s">
        <v>32</v>
      </c>
      <c r="E71" s="20"/>
      <c r="F71" s="29">
        <f>VLOOKUP(C71,'2017 Weekly Attendance'!$A$2:$B$33,2)</f>
        <v>71008</v>
      </c>
      <c r="G71" s="29">
        <f>VLOOKUP(C71,'2017 Weekly Attendance'!$A$2:$X$33,MATCH(A71,'2017 Weekly Attendance'!$A$1:$X$1,0))</f>
        <v>70500</v>
      </c>
      <c r="H71" s="30">
        <f>G71/F71*100</f>
        <v>99.284587652095539</v>
      </c>
      <c r="I71" s="30">
        <f>VLOOKUP(C71,'2017 Weekly Attendance'!$A$2:$E$33,5)</f>
        <v>99.409397532672372</v>
      </c>
      <c r="J71" s="30">
        <f>H71-I71</f>
        <v>-0.12480988057683362</v>
      </c>
    </row>
    <row r="72" spans="1:10" x14ac:dyDescent="0.35">
      <c r="A72" s="28">
        <v>13</v>
      </c>
      <c r="B72" s="28">
        <v>2017</v>
      </c>
      <c r="C72" s="20" t="s">
        <v>38</v>
      </c>
      <c r="D72" s="20" t="s">
        <v>34</v>
      </c>
      <c r="E72" s="20"/>
      <c r="F72" s="29">
        <f>VLOOKUP(C72,'2017 Weekly Attendance'!$A$2:$B$33,2)</f>
        <v>92500</v>
      </c>
      <c r="G72" s="29">
        <f>VLOOKUP(C72,'2017 Weekly Attendance'!$A$2:$X$33,MATCH(A72,'2017 Weekly Attendance'!$A$1:$X$1,0))</f>
        <v>91712</v>
      </c>
      <c r="H72" s="30">
        <f>G72/F72*100</f>
        <v>99.148108108108119</v>
      </c>
      <c r="I72" s="30">
        <f>VLOOKUP(C72,'2017 Weekly Attendance'!$A$2:$E$33,5)</f>
        <v>100.23986486486487</v>
      </c>
      <c r="J72" s="30">
        <f>H72-I72</f>
        <v>-1.0917567567567517</v>
      </c>
    </row>
    <row r="73" spans="1:10" x14ac:dyDescent="0.35">
      <c r="A73" s="28">
        <v>13</v>
      </c>
      <c r="B73" s="28">
        <v>2017</v>
      </c>
      <c r="C73" s="20" t="s">
        <v>42</v>
      </c>
      <c r="D73" s="20" t="s">
        <v>30</v>
      </c>
      <c r="E73" s="20"/>
      <c r="F73" s="29">
        <f>VLOOKUP(C73,'2017 Weekly Attendance'!$A$2:$B$33,2)</f>
        <v>73000</v>
      </c>
      <c r="G73" s="29">
        <f>VLOOKUP(C73,'2017 Weekly Attendance'!$A$2:$X$33,MATCH(A73,'2017 Weekly Attendance'!$A$1:$X$1,0))</f>
        <v>71185</v>
      </c>
      <c r="H73" s="30">
        <f>G73/F73*100</f>
        <v>97.513698630136986</v>
      </c>
      <c r="I73" s="30">
        <f>VLOOKUP(C73,'2017 Weekly Attendance'!$A$2:$E$33,5)</f>
        <v>98.575513698630132</v>
      </c>
      <c r="J73" s="30">
        <f>H73-I73</f>
        <v>-1.0618150684931464</v>
      </c>
    </row>
    <row r="74" spans="1:10" x14ac:dyDescent="0.35">
      <c r="A74" s="31">
        <v>13</v>
      </c>
      <c r="B74" s="31">
        <v>2017</v>
      </c>
      <c r="C74" s="21" t="s">
        <v>18</v>
      </c>
      <c r="D74" s="21" t="s">
        <v>37</v>
      </c>
      <c r="E74" s="21"/>
      <c r="F74" s="32">
        <f>VLOOKUP(C74,'2017 Weekly Attendance'!$A$2:$B$33,2)</f>
        <v>56603</v>
      </c>
      <c r="G74" s="32">
        <f>VLOOKUP(C74,'2017 Weekly Attendance'!$A$2:$X$33,MATCH(A74,'2017 Weekly Attendance'!$A$1:$X$1,0))</f>
        <v>54994</v>
      </c>
      <c r="H74" s="33">
        <f>G74/F74*100</f>
        <v>97.15739448439129</v>
      </c>
      <c r="I74" s="33">
        <f>VLOOKUP(C74,'2017 Weekly Attendance'!$A$2:$E$33,5)</f>
        <v>96.86008565926592</v>
      </c>
      <c r="J74" s="33">
        <f>H74-I74</f>
        <v>0.29730882512536994</v>
      </c>
    </row>
    <row r="75" spans="1:10" x14ac:dyDescent="0.35">
      <c r="A75" s="28">
        <v>13</v>
      </c>
      <c r="B75" s="28">
        <v>2017</v>
      </c>
      <c r="C75" s="20" t="s">
        <v>33</v>
      </c>
      <c r="D75" s="20" t="s">
        <v>26</v>
      </c>
      <c r="E75" s="20"/>
      <c r="F75" s="29">
        <f>VLOOKUP(C75,'2017 Weekly Attendance'!$A$2:$B$33,2)</f>
        <v>71608</v>
      </c>
      <c r="G75" s="29">
        <f>VLOOKUP(C75,'2017 Weekly Attendance'!$A$2:$X$33,MATCH(A75,'2017 Weekly Attendance'!$A$1:$X$1,0))</f>
        <v>68499</v>
      </c>
      <c r="H75" s="30">
        <f>G75/F75*100</f>
        <v>95.658306334487762</v>
      </c>
      <c r="I75" s="30">
        <f>VLOOKUP(C75,'2017 Weekly Attendance'!$A$2:$E$33,5)</f>
        <v>93.250754105686511</v>
      </c>
      <c r="J75" s="30">
        <f>H75-I75</f>
        <v>2.4075522288012507</v>
      </c>
    </row>
    <row r="76" spans="1:10" x14ac:dyDescent="0.35">
      <c r="A76" s="28">
        <v>13</v>
      </c>
      <c r="B76" s="28">
        <v>2017</v>
      </c>
      <c r="C76" s="20" t="s">
        <v>41</v>
      </c>
      <c r="D76" s="20" t="s">
        <v>15</v>
      </c>
      <c r="E76" s="20"/>
      <c r="F76" s="29">
        <f>VLOOKUP(C76,'2017 Weekly Attendance'!$A$2:$B$33,2)</f>
        <v>81441</v>
      </c>
      <c r="G76" s="29">
        <f>VLOOKUP(C76,'2017 Weekly Attendance'!$A$2:$X$33,MATCH(A76,'2017 Weekly Attendance'!$A$1:$X$1,0))</f>
        <v>77684</v>
      </c>
      <c r="H76" s="30">
        <f>G76/F76*100</f>
        <v>95.386844464090572</v>
      </c>
      <c r="I76" s="30">
        <f>VLOOKUP(C76,'2017 Weekly Attendance'!$A$2:$E$33,5)</f>
        <v>95.888741542957476</v>
      </c>
      <c r="J76" s="30">
        <f>H76-I76</f>
        <v>-0.50189707886690371</v>
      </c>
    </row>
    <row r="77" spans="1:10" x14ac:dyDescent="0.35">
      <c r="A77" s="31">
        <v>13</v>
      </c>
      <c r="B77" s="31">
        <v>2017</v>
      </c>
      <c r="C77" s="21" t="s">
        <v>36</v>
      </c>
      <c r="D77" s="21" t="s">
        <v>21</v>
      </c>
      <c r="E77" s="21"/>
      <c r="F77" s="32">
        <f>VLOOKUP(C77,'2017 Weekly Attendance'!$A$2:$B$33,2)</f>
        <v>82500</v>
      </c>
      <c r="G77" s="32">
        <f>VLOOKUP(C77,'2017 Weekly Attendance'!$A$2:$X$33,MATCH(A77,'2017 Weekly Attendance'!$A$1:$X$1,0))</f>
        <v>77562</v>
      </c>
      <c r="H77" s="33">
        <f>G77/F77*100</f>
        <v>94.014545454545456</v>
      </c>
      <c r="I77" s="33">
        <f>VLOOKUP(C77,'2017 Weekly Attendance'!$A$2:$E$33,5)</f>
        <v>94.014545454545456</v>
      </c>
      <c r="J77" s="33">
        <f>H77-I77</f>
        <v>0</v>
      </c>
    </row>
    <row r="78" spans="1:10" x14ac:dyDescent="0.35">
      <c r="A78" s="28">
        <v>13</v>
      </c>
      <c r="B78" s="28">
        <v>2017</v>
      </c>
      <c r="C78" s="20" t="s">
        <v>20</v>
      </c>
      <c r="D78" s="20" t="s">
        <v>23</v>
      </c>
      <c r="E78" s="20"/>
      <c r="F78" s="29">
        <f>VLOOKUP(C78,'2017 Weekly Attendance'!$A$2:$B$33,2)</f>
        <v>27000</v>
      </c>
      <c r="G78" s="29">
        <f>VLOOKUP(C78,'2017 Weekly Attendance'!$A$2:$X$33,MATCH(A78,'2017 Weekly Attendance'!$A$1:$X$1,0))</f>
        <v>25320</v>
      </c>
      <c r="H78" s="30">
        <f>G78/F78*100</f>
        <v>93.777777777777786</v>
      </c>
      <c r="I78" s="30">
        <f>VLOOKUP(C78,'2017 Weekly Attendance'!$A$2:$E$33,5)</f>
        <v>93.836574074074079</v>
      </c>
      <c r="J78" s="30">
        <f>H78-I78</f>
        <v>-5.8796296296293349E-2</v>
      </c>
    </row>
    <row r="79" spans="1:10" x14ac:dyDescent="0.35">
      <c r="A79" s="28">
        <v>13</v>
      </c>
      <c r="B79" s="28">
        <v>2017</v>
      </c>
      <c r="C79" s="20" t="s">
        <v>31</v>
      </c>
      <c r="D79" s="20" t="s">
        <v>10</v>
      </c>
      <c r="E79" s="20"/>
      <c r="F79" s="29">
        <f>VLOOKUP(C79,'2017 Weekly Attendance'!$A$2:$B$33,2)</f>
        <v>69143</v>
      </c>
      <c r="G79" s="29">
        <f>VLOOKUP(C79,'2017 Weekly Attendance'!$A$2:$X$33,MATCH(A79,'2017 Weekly Attendance'!$A$1:$X$1,0))</f>
        <v>62758</v>
      </c>
      <c r="H79" s="30">
        <f>G79/F79*100</f>
        <v>90.765514947283165</v>
      </c>
      <c r="I79" s="30">
        <f>VLOOKUP(C79,'2017 Weekly Attendance'!$A$2:$E$33,5)</f>
        <v>94.950681920078665</v>
      </c>
      <c r="J79" s="30">
        <f>H79-I79</f>
        <v>-4.1851669727954999</v>
      </c>
    </row>
    <row r="80" spans="1:10" x14ac:dyDescent="0.35">
      <c r="A80" s="31">
        <v>13</v>
      </c>
      <c r="B80" s="31">
        <v>2017</v>
      </c>
      <c r="C80" s="21" t="s">
        <v>9</v>
      </c>
      <c r="D80" s="21" t="s">
        <v>40</v>
      </c>
      <c r="E80" s="21"/>
      <c r="F80" s="32">
        <f>VLOOKUP(C80,'2017 Weekly Attendance'!$A$2:$B$33,2)</f>
        <v>69132</v>
      </c>
      <c r="G80" s="32">
        <f>VLOOKUP(C80,'2017 Weekly Attendance'!$A$2:$X$33,MATCH(A80,'2017 Weekly Attendance'!$A$1:$X$1,0))</f>
        <v>61207</v>
      </c>
      <c r="H80" s="33">
        <f>G80/F80*100</f>
        <v>88.53642307469768</v>
      </c>
      <c r="I80" s="33">
        <f>VLOOKUP(C80,'2017 Weekly Attendance'!$A$2:$E$33,5)</f>
        <v>88.822831684314068</v>
      </c>
      <c r="J80" s="33">
        <f>H80-I80</f>
        <v>-0.28640860961638737</v>
      </c>
    </row>
    <row r="81" spans="1:10" x14ac:dyDescent="0.35">
      <c r="A81" s="28">
        <v>13</v>
      </c>
      <c r="B81" s="28">
        <v>2017</v>
      </c>
      <c r="C81" s="20" t="s">
        <v>14</v>
      </c>
      <c r="D81" s="20" t="s">
        <v>39</v>
      </c>
      <c r="E81" s="20"/>
      <c r="F81" s="29">
        <f>VLOOKUP(C81,'2017 Weekly Attendance'!$A$2:$B$33,2)</f>
        <v>65515</v>
      </c>
      <c r="G81" s="29">
        <f>VLOOKUP(C81,'2017 Weekly Attendance'!$A$2:$X$33,MATCH(A81,'2017 Weekly Attendance'!$A$1:$X$1,0))</f>
        <v>56029</v>
      </c>
      <c r="H81" s="30">
        <f>G81/F81*100</f>
        <v>85.520873082500188</v>
      </c>
      <c r="I81" s="30">
        <f>VLOOKUP(C81,'2017 Weekly Attendance'!$A$2:$E$33,5)</f>
        <v>81.26707624208197</v>
      </c>
      <c r="J81" s="30">
        <f>H81-I81</f>
        <v>4.253796840418218</v>
      </c>
    </row>
    <row r="82" spans="1:10" x14ac:dyDescent="0.35">
      <c r="A82" s="31">
        <v>12</v>
      </c>
      <c r="B82" s="31">
        <v>2017</v>
      </c>
      <c r="C82" s="21" t="s">
        <v>32</v>
      </c>
      <c r="D82" s="21" t="s">
        <v>30</v>
      </c>
      <c r="E82" s="21"/>
      <c r="F82" s="32">
        <f>VLOOKUP(C82,'2017 Weekly Attendance'!$A$2:$B$33,2)</f>
        <v>65000</v>
      </c>
      <c r="G82" s="32">
        <f>VLOOKUP(C82,'2017 Weekly Attendance'!$A$2:$X$33,MATCH(A82,'2017 Weekly Attendance'!$A$1:$X$1,0))</f>
        <v>66613</v>
      </c>
      <c r="H82" s="33">
        <f>G82/F82*100</f>
        <v>102.48153846153846</v>
      </c>
      <c r="I82" s="33">
        <f>VLOOKUP(C82,'2017 Weekly Attendance'!$A$2:$E$33,5)</f>
        <v>98.67307692307692</v>
      </c>
      <c r="J82" s="33">
        <f>H82-I82</f>
        <v>3.8084615384615432</v>
      </c>
    </row>
    <row r="83" spans="1:10" x14ac:dyDescent="0.35">
      <c r="A83" s="31">
        <v>12</v>
      </c>
      <c r="B83" s="31">
        <v>2017</v>
      </c>
      <c r="C83" s="21" t="s">
        <v>28</v>
      </c>
      <c r="D83" s="21" t="s">
        <v>9</v>
      </c>
      <c r="E83" s="21"/>
      <c r="F83" s="32">
        <f>VLOOKUP(C83,'2017 Weekly Attendance'!$A$2:$B$33,2)</f>
        <v>63400</v>
      </c>
      <c r="G83" s="32">
        <f>VLOOKUP(C83,'2017 Weekly Attendance'!$A$2:$X$33,MATCH(A83,'2017 Weekly Attendance'!$A$1:$X$1,0))</f>
        <v>63891</v>
      </c>
      <c r="H83" s="33">
        <f>G83/F83*100</f>
        <v>100.77444794952682</v>
      </c>
      <c r="I83" s="33">
        <f>VLOOKUP(C83,'2017 Weekly Attendance'!$A$2:$E$33,5)</f>
        <v>101.28962933753942</v>
      </c>
      <c r="J83" s="33">
        <f>H83-I83</f>
        <v>-0.51518138801260704</v>
      </c>
    </row>
    <row r="84" spans="1:10" x14ac:dyDescent="0.35">
      <c r="A84" s="28">
        <v>12</v>
      </c>
      <c r="B84" s="28">
        <v>2017</v>
      </c>
      <c r="C84" s="20" t="s">
        <v>38</v>
      </c>
      <c r="D84" s="20" t="s">
        <v>20</v>
      </c>
      <c r="E84" s="20"/>
      <c r="F84" s="29">
        <f>VLOOKUP(C84,'2017 Weekly Attendance'!$A$2:$B$33,2)</f>
        <v>92500</v>
      </c>
      <c r="G84" s="29">
        <f>VLOOKUP(C84,'2017 Weekly Attendance'!$A$2:$X$33,MATCH(A84,'2017 Weekly Attendance'!$A$1:$X$1,0))</f>
        <v>93012</v>
      </c>
      <c r="H84" s="30">
        <f>G84/F84*100</f>
        <v>100.55351351351351</v>
      </c>
      <c r="I84" s="30">
        <f>VLOOKUP(C84,'2017 Weekly Attendance'!$A$2:$E$33,5)</f>
        <v>100.23986486486487</v>
      </c>
      <c r="J84" s="30">
        <f>H84-I84</f>
        <v>0.31364864864863762</v>
      </c>
    </row>
    <row r="85" spans="1:10" x14ac:dyDescent="0.35">
      <c r="A85" s="31">
        <v>12</v>
      </c>
      <c r="B85" s="31">
        <v>2017</v>
      </c>
      <c r="C85" s="21" t="s">
        <v>24</v>
      </c>
      <c r="D85" s="21" t="s">
        <v>19</v>
      </c>
      <c r="E85" s="21"/>
      <c r="F85" s="32">
        <f>VLOOKUP(C85,'2017 Weekly Attendance'!$A$2:$B$33,2)</f>
        <v>69596</v>
      </c>
      <c r="G85" s="32">
        <f>VLOOKUP(C85,'2017 Weekly Attendance'!$A$2:$X$33,MATCH(A85,'2017 Weekly Attendance'!$A$1:$X$1,0))</f>
        <v>69596</v>
      </c>
      <c r="H85" s="33">
        <f>G85/F85*100</f>
        <v>100</v>
      </c>
      <c r="I85" s="33">
        <f>VLOOKUP(C85,'2017 Weekly Attendance'!$A$2:$E$33,5)</f>
        <v>100</v>
      </c>
      <c r="J85" s="33">
        <f>H85-I85</f>
        <v>0</v>
      </c>
    </row>
    <row r="86" spans="1:10" x14ac:dyDescent="0.35">
      <c r="A86" s="31">
        <v>12</v>
      </c>
      <c r="B86" s="31">
        <v>2017</v>
      </c>
      <c r="C86" s="21" t="s">
        <v>25</v>
      </c>
      <c r="D86" s="21" t="s">
        <v>10</v>
      </c>
      <c r="E86" s="21"/>
      <c r="F86" s="32">
        <f>VLOOKUP(C86,'2017 Weekly Attendance'!$A$2:$B$33,2)</f>
        <v>71008</v>
      </c>
      <c r="G86" s="32">
        <f>VLOOKUP(C86,'2017 Weekly Attendance'!$A$2:$X$33,MATCH(A86,'2017 Weekly Attendance'!$A$1:$X$1,0))</f>
        <v>70357</v>
      </c>
      <c r="H86" s="33">
        <f>G86/F86*100</f>
        <v>99.083201892744484</v>
      </c>
      <c r="I86" s="33">
        <f>VLOOKUP(C86,'2017 Weekly Attendance'!$A$2:$E$33,5)</f>
        <v>99.409397532672372</v>
      </c>
      <c r="J86" s="33">
        <f>H86-I86</f>
        <v>-0.32619563992788869</v>
      </c>
    </row>
    <row r="87" spans="1:10" x14ac:dyDescent="0.35">
      <c r="A87" s="31">
        <v>12</v>
      </c>
      <c r="B87" s="31">
        <v>2017</v>
      </c>
      <c r="C87" s="21" t="s">
        <v>26</v>
      </c>
      <c r="D87" s="21" t="s">
        <v>35</v>
      </c>
      <c r="E87" s="21"/>
      <c r="F87" s="32">
        <f>VLOOKUP(C87,'2017 Weekly Attendance'!$A$2:$B$33,2)</f>
        <v>66829</v>
      </c>
      <c r="G87" s="32">
        <f>VLOOKUP(C87,'2017 Weekly Attendance'!$A$2:$X$33,MATCH(A87,'2017 Weekly Attendance'!$A$1:$X$1,0))</f>
        <v>65878</v>
      </c>
      <c r="H87" s="33">
        <f>G87/F87*100</f>
        <v>98.576965090005828</v>
      </c>
      <c r="I87" s="33">
        <f>VLOOKUP(C87,'2017 Weekly Attendance'!$A$2:$E$33,5)</f>
        <v>98.576965090005828</v>
      </c>
      <c r="J87" s="33">
        <f>H87-I87</f>
        <v>0</v>
      </c>
    </row>
    <row r="88" spans="1:10" x14ac:dyDescent="0.35">
      <c r="A88" s="31">
        <v>12</v>
      </c>
      <c r="B88" s="31">
        <v>2017</v>
      </c>
      <c r="C88" s="21" t="s">
        <v>21</v>
      </c>
      <c r="D88" s="21" t="s">
        <v>33</v>
      </c>
      <c r="E88" s="21"/>
      <c r="F88" s="32">
        <f>VLOOKUP(C88,'2017 Weekly Attendance'!$A$2:$B$33,2)</f>
        <v>76416</v>
      </c>
      <c r="G88" s="32">
        <f>VLOOKUP(C88,'2017 Weekly Attendance'!$A$2:$X$33,MATCH(A88,'2017 Weekly Attendance'!$A$1:$X$1,0))</f>
        <v>74929</v>
      </c>
      <c r="H88" s="33">
        <f>G88/F88*100</f>
        <v>98.054072445561133</v>
      </c>
      <c r="I88" s="33">
        <f>VLOOKUP(C88,'2017 Weekly Attendance'!$A$2:$E$33,5)</f>
        <v>96.977563599246224</v>
      </c>
      <c r="J88" s="33">
        <f>H88-I88</f>
        <v>1.0765088463149084</v>
      </c>
    </row>
    <row r="89" spans="1:10" x14ac:dyDescent="0.35">
      <c r="A89" s="31">
        <v>12</v>
      </c>
      <c r="B89" s="31">
        <v>2017</v>
      </c>
      <c r="C89" s="21" t="s">
        <v>29</v>
      </c>
      <c r="D89" s="21" t="s">
        <v>27</v>
      </c>
      <c r="E89" s="21"/>
      <c r="F89" s="32">
        <f>VLOOKUP(C89,'2017 Weekly Attendance'!$A$2:$B$33,2)</f>
        <v>71750</v>
      </c>
      <c r="G89" s="32">
        <f>VLOOKUP(C89,'2017 Weekly Attendance'!$A$2:$X$33,MATCH(A89,'2017 Weekly Attendance'!$A$1:$X$1,0))</f>
        <v>70134</v>
      </c>
      <c r="H89" s="33">
        <f>G89/F89*100</f>
        <v>97.747735191637631</v>
      </c>
      <c r="I89" s="33">
        <f>VLOOKUP(C89,'2017 Weekly Attendance'!$A$2:$E$33,5)</f>
        <v>97.762195121951223</v>
      </c>
      <c r="J89" s="33">
        <f>H89-I89</f>
        <v>-1.445993031359194E-2</v>
      </c>
    </row>
    <row r="90" spans="1:10" x14ac:dyDescent="0.35">
      <c r="A90" s="28">
        <v>12</v>
      </c>
      <c r="B90" s="28">
        <v>2017</v>
      </c>
      <c r="C90" s="20" t="s">
        <v>42</v>
      </c>
      <c r="D90" s="20" t="s">
        <v>15</v>
      </c>
      <c r="E90" s="20"/>
      <c r="F90" s="29">
        <f>VLOOKUP(C90,'2017 Weekly Attendance'!$A$2:$B$33,2)</f>
        <v>73000</v>
      </c>
      <c r="G90" s="29">
        <f>VLOOKUP(C90,'2017 Weekly Attendance'!$A$2:$X$33,MATCH(A90,'2017 Weekly Attendance'!$A$1:$X$1,0))</f>
        <v>71036</v>
      </c>
      <c r="H90" s="30">
        <f>G90/F90*100</f>
        <v>97.30958904109589</v>
      </c>
      <c r="I90" s="30">
        <f>VLOOKUP(C90,'2017 Weekly Attendance'!$A$2:$E$33,5)</f>
        <v>98.575513698630132</v>
      </c>
      <c r="J90" s="30">
        <f>H90-I90</f>
        <v>-1.2659246575342422</v>
      </c>
    </row>
    <row r="91" spans="1:10" x14ac:dyDescent="0.35">
      <c r="A91" s="31">
        <v>12</v>
      </c>
      <c r="B91" s="31">
        <v>2017</v>
      </c>
      <c r="C91" s="21" t="s">
        <v>18</v>
      </c>
      <c r="D91" s="21" t="s">
        <v>22</v>
      </c>
      <c r="E91" s="21"/>
      <c r="F91" s="32">
        <f>VLOOKUP(C91,'2017 Weekly Attendance'!$A$2:$B$33,2)</f>
        <v>56603</v>
      </c>
      <c r="G91" s="32">
        <f>VLOOKUP(C91,'2017 Weekly Attendance'!$A$2:$X$33,MATCH(A91,'2017 Weekly Attendance'!$A$1:$X$1,0))</f>
        <v>53930</v>
      </c>
      <c r="H91" s="33">
        <f>G91/F91*100</f>
        <v>95.277635461017965</v>
      </c>
      <c r="I91" s="33">
        <f>VLOOKUP(C91,'2017 Weekly Attendance'!$A$2:$E$33,5)</f>
        <v>96.86008565926592</v>
      </c>
      <c r="J91" s="33">
        <f>H91-I91</f>
        <v>-1.5824501982479546</v>
      </c>
    </row>
    <row r="92" spans="1:10" x14ac:dyDescent="0.35">
      <c r="A92" s="28">
        <v>12</v>
      </c>
      <c r="B92" s="28">
        <v>2017</v>
      </c>
      <c r="C92" s="20" t="s">
        <v>36</v>
      </c>
      <c r="D92" s="20" t="s">
        <v>16</v>
      </c>
      <c r="E92" s="20"/>
      <c r="F92" s="29">
        <f>VLOOKUP(C92,'2017 Weekly Attendance'!$A$2:$B$33,2)</f>
        <v>82500</v>
      </c>
      <c r="G92" s="29">
        <f>VLOOKUP(C92,'2017 Weekly Attendance'!$A$2:$X$33,MATCH(A92,'2017 Weekly Attendance'!$A$1:$X$1,0))</f>
        <v>77562</v>
      </c>
      <c r="H92" s="30">
        <f>G92/F92*100</f>
        <v>94.014545454545456</v>
      </c>
      <c r="I92" s="30">
        <f>VLOOKUP(C92,'2017 Weekly Attendance'!$A$2:$E$33,5)</f>
        <v>94.014545454545456</v>
      </c>
      <c r="J92" s="30">
        <f>H92-I92</f>
        <v>0</v>
      </c>
    </row>
    <row r="93" spans="1:10" x14ac:dyDescent="0.35">
      <c r="A93" s="28">
        <v>12</v>
      </c>
      <c r="B93" s="28">
        <v>2017</v>
      </c>
      <c r="C93" s="20" t="s">
        <v>40</v>
      </c>
      <c r="D93" s="20" t="s">
        <v>31</v>
      </c>
      <c r="E93" s="20"/>
      <c r="F93" s="29">
        <f>VLOOKUP(C93,'2017 Weekly Attendance'!$A$2:$B$33,2)</f>
        <v>67000</v>
      </c>
      <c r="G93" s="29">
        <f>VLOOKUP(C93,'2017 Weekly Attendance'!$A$2:$X$33,MATCH(A93,'2017 Weekly Attendance'!$A$1:$X$1,0))</f>
        <v>62207</v>
      </c>
      <c r="H93" s="30">
        <f>G93/F93*100</f>
        <v>92.846268656716418</v>
      </c>
      <c r="I93" s="30">
        <f>VLOOKUP(C93,'2017 Weekly Attendance'!$A$2:$E$33,5)</f>
        <v>94.6875</v>
      </c>
      <c r="J93" s="30">
        <f>H93-I93</f>
        <v>-1.8412313432835816</v>
      </c>
    </row>
    <row r="94" spans="1:10" x14ac:dyDescent="0.35">
      <c r="A94" s="28">
        <v>12</v>
      </c>
      <c r="B94" s="28">
        <v>2017</v>
      </c>
      <c r="C94" s="20" t="s">
        <v>39</v>
      </c>
      <c r="D94" s="20" t="s">
        <v>41</v>
      </c>
      <c r="E94" s="20"/>
      <c r="F94" s="29">
        <f>VLOOKUP(C94,'2017 Weekly Attendance'!$A$2:$B$33,2)</f>
        <v>68400</v>
      </c>
      <c r="G94" s="29">
        <f>VLOOKUP(C94,'2017 Weekly Attendance'!$A$2:$X$33,MATCH(A94,'2017 Weekly Attendance'!$A$1:$X$1,0))</f>
        <v>62147</v>
      </c>
      <c r="H94" s="30">
        <f>G94/F94*100</f>
        <v>90.858187134502927</v>
      </c>
      <c r="I94" s="30">
        <f>VLOOKUP(C94,'2017 Weekly Attendance'!$A$2:$E$33,5)</f>
        <v>91.331871345029242</v>
      </c>
      <c r="J94" s="30">
        <f>H94-I94</f>
        <v>-0.47368421052631504</v>
      </c>
    </row>
    <row r="95" spans="1:10" x14ac:dyDescent="0.35">
      <c r="A95" s="28">
        <v>12</v>
      </c>
      <c r="B95" s="28">
        <v>2017</v>
      </c>
      <c r="C95" s="20" t="s">
        <v>34</v>
      </c>
      <c r="D95" s="20" t="s">
        <v>37</v>
      </c>
      <c r="E95" s="20"/>
      <c r="F95" s="29">
        <f>VLOOKUP(C95,'2017 Weekly Attendance'!$A$2:$B$33,2)</f>
        <v>82000</v>
      </c>
      <c r="G95" s="29">
        <f>VLOOKUP(C95,'2017 Weekly Attendance'!$A$2:$X$33,MATCH(A95,'2017 Weekly Attendance'!$A$1:$X$1,0))</f>
        <v>73210</v>
      </c>
      <c r="H95" s="30">
        <f>G95/F95*100</f>
        <v>89.280487804878049</v>
      </c>
      <c r="I95" s="30">
        <f>VLOOKUP(C95,'2017 Weekly Attendance'!$A$2:$E$33,5)</f>
        <v>91.677591463414629</v>
      </c>
      <c r="J95" s="30">
        <f>H95-I95</f>
        <v>-2.3971036585365795</v>
      </c>
    </row>
    <row r="96" spans="1:10" x14ac:dyDescent="0.35">
      <c r="A96" s="31">
        <v>12</v>
      </c>
      <c r="B96" s="31">
        <v>2017</v>
      </c>
      <c r="C96" s="21" t="s">
        <v>14</v>
      </c>
      <c r="D96" s="21" t="s">
        <v>23</v>
      </c>
      <c r="E96" s="21"/>
      <c r="F96" s="32">
        <f>VLOOKUP(C96,'2017 Weekly Attendance'!$A$2:$B$33,2)</f>
        <v>65515</v>
      </c>
      <c r="G96" s="32">
        <f>VLOOKUP(C96,'2017 Weekly Attendance'!$A$2:$X$33,MATCH(A96,'2017 Weekly Attendance'!$A$1:$X$1,0))</f>
        <v>51710</v>
      </c>
      <c r="H96" s="33">
        <f>G96/F96*100</f>
        <v>78.928489658856748</v>
      </c>
      <c r="I96" s="33">
        <f>VLOOKUP(C96,'2017 Weekly Attendance'!$A$2:$E$33,5)</f>
        <v>81.26707624208197</v>
      </c>
      <c r="J96" s="33">
        <f>H96-I96</f>
        <v>-2.3385865832252222</v>
      </c>
    </row>
    <row r="97" spans="1:10" x14ac:dyDescent="0.35">
      <c r="A97" s="31">
        <v>12</v>
      </c>
      <c r="B97" s="31">
        <v>2017</v>
      </c>
      <c r="C97" s="21" t="s">
        <v>13</v>
      </c>
      <c r="D97" s="21" t="s">
        <v>43</v>
      </c>
      <c r="E97" s="21"/>
      <c r="F97" s="32">
        <f>VLOOKUP(C97,'2017 Weekly Attendance'!$A$2:$B$33,2)</f>
        <v>93607</v>
      </c>
      <c r="G97" s="32">
        <f>VLOOKUP(C97,'2017 Weekly Attendance'!$A$2:$X$33,MATCH(A97,'2017 Weekly Attendance'!$A$1:$X$1,0))</f>
        <v>62006</v>
      </c>
      <c r="H97" s="33">
        <f>G97/F97*100</f>
        <v>66.240772591793345</v>
      </c>
      <c r="I97" s="33">
        <f>VLOOKUP(C97,'2017 Weekly Attendance'!$A$2:$E$33,5)</f>
        <v>66.142794571224073</v>
      </c>
      <c r="J97" s="33">
        <f>H97-I97</f>
        <v>9.7978020569271962E-2</v>
      </c>
    </row>
    <row r="98" spans="1:10" x14ac:dyDescent="0.35">
      <c r="A98" s="28">
        <v>11</v>
      </c>
      <c r="B98" s="28">
        <v>2017</v>
      </c>
      <c r="C98" s="20" t="s">
        <v>18</v>
      </c>
      <c r="D98" s="20" t="s">
        <v>26</v>
      </c>
      <c r="E98" s="20" t="s">
        <v>11</v>
      </c>
      <c r="F98" s="29">
        <f>VLOOKUP(C98,'2017 Weekly Attendance'!$A$2:$B$33,2)</f>
        <v>56603</v>
      </c>
      <c r="G98" s="29">
        <f>VLOOKUP(C98,'2017 Weekly Attendance'!$A$2:$X$33,MATCH(A98,'2017 Weekly Attendance'!$A$1:$X$1,0))</f>
        <v>77357</v>
      </c>
      <c r="H98" s="30">
        <f>G98/F98*100</f>
        <v>136.66590110064837</v>
      </c>
      <c r="I98" s="30">
        <f>VLOOKUP(C98,'2017 Weekly Attendance'!$A$2:$E$33,5)</f>
        <v>96.86008565926592</v>
      </c>
      <c r="J98" s="30">
        <f>H98-I98</f>
        <v>39.80581544138245</v>
      </c>
    </row>
    <row r="99" spans="1:10" x14ac:dyDescent="0.35">
      <c r="A99" s="31">
        <v>11</v>
      </c>
      <c r="B99" s="31">
        <v>2017</v>
      </c>
      <c r="C99" s="21" t="s">
        <v>38</v>
      </c>
      <c r="D99" s="21" t="s">
        <v>24</v>
      </c>
      <c r="E99" s="21"/>
      <c r="F99" s="32">
        <f>VLOOKUP(C99,'2017 Weekly Attendance'!$A$2:$B$33,2)</f>
        <v>92500</v>
      </c>
      <c r="G99" s="32">
        <f>VLOOKUP(C99,'2017 Weekly Attendance'!$A$2:$X$33,MATCH(A99,'2017 Weekly Attendance'!$A$1:$X$1,0))</f>
        <v>93247</v>
      </c>
      <c r="H99" s="33">
        <f>G99/F99*100</f>
        <v>100.80756756756757</v>
      </c>
      <c r="I99" s="33">
        <f>VLOOKUP(C99,'2017 Weekly Attendance'!$A$2:$E$33,5)</f>
        <v>100.23986486486487</v>
      </c>
      <c r="J99" s="33">
        <f>H99-I99</f>
        <v>0.56770270270270373</v>
      </c>
    </row>
    <row r="100" spans="1:10" x14ac:dyDescent="0.35">
      <c r="A100" s="28">
        <v>11</v>
      </c>
      <c r="B100" s="28">
        <v>2017</v>
      </c>
      <c r="C100" s="20" t="s">
        <v>30</v>
      </c>
      <c r="D100" s="20" t="s">
        <v>13</v>
      </c>
      <c r="E100" s="20"/>
      <c r="F100" s="29">
        <f>VLOOKUP(C100,'2017 Weekly Attendance'!$A$2:$B$33,2)</f>
        <v>66655</v>
      </c>
      <c r="G100" s="29">
        <f>VLOOKUP(C100,'2017 Weekly Attendance'!$A$2:$X$33,MATCH(A100,'2017 Weekly Attendance'!$A$1:$X$1,0))</f>
        <v>66809</v>
      </c>
      <c r="H100" s="30">
        <f>G100/F100*100</f>
        <v>100.23104043207563</v>
      </c>
      <c r="I100" s="30">
        <f>VLOOKUP(C100,'2017 Weekly Attendance'!$A$2:$E$33,5)</f>
        <v>100.09920486085065</v>
      </c>
      <c r="J100" s="30">
        <f>H100-I100</f>
        <v>0.13183557122498257</v>
      </c>
    </row>
    <row r="101" spans="1:10" x14ac:dyDescent="0.35">
      <c r="A101" s="31">
        <v>11</v>
      </c>
      <c r="B101" s="31">
        <v>2017</v>
      </c>
      <c r="C101" s="21" t="s">
        <v>27</v>
      </c>
      <c r="D101" s="21" t="s">
        <v>42</v>
      </c>
      <c r="E101" s="21"/>
      <c r="F101" s="32">
        <f>VLOOKUP(C101,'2017 Weekly Attendance'!$A$2:$B$33,2)</f>
        <v>69000</v>
      </c>
      <c r="G101" s="32">
        <f>VLOOKUP(C101,'2017 Weekly Attendance'!$A$2:$X$33,MATCH(A101,'2017 Weekly Attendance'!$A$1:$X$1,0))</f>
        <v>69026</v>
      </c>
      <c r="H101" s="33">
        <f>G101/F101*100</f>
        <v>100.03768115942029</v>
      </c>
      <c r="I101" s="33">
        <f>VLOOKUP(C101,'2017 Weekly Attendance'!$A$2:$E$33,5)</f>
        <v>99.965398550724643</v>
      </c>
      <c r="J101" s="33">
        <f>H101-I101</f>
        <v>7.2282608695644512E-2</v>
      </c>
    </row>
    <row r="102" spans="1:10" x14ac:dyDescent="0.35">
      <c r="A102" s="31">
        <v>11</v>
      </c>
      <c r="B102" s="31">
        <v>2017</v>
      </c>
      <c r="C102" s="21" t="s">
        <v>43</v>
      </c>
      <c r="D102" s="21" t="s">
        <v>34</v>
      </c>
      <c r="E102" s="21"/>
      <c r="F102" s="32">
        <f>VLOOKUP(C102,'2017 Weekly Attendance'!$A$2:$B$33,2)</f>
        <v>73208</v>
      </c>
      <c r="G102" s="32">
        <f>VLOOKUP(C102,'2017 Weekly Attendance'!$A$2:$X$33,MATCH(A102,'2017 Weekly Attendance'!$A$1:$X$1,0))</f>
        <v>73138</v>
      </c>
      <c r="H102" s="33">
        <f>G102/F102*100</f>
        <v>99.904382034750299</v>
      </c>
      <c r="I102" s="33">
        <f>VLOOKUP(C102,'2017 Weekly Attendance'!$A$2:$E$33,5)</f>
        <v>99.905918752048962</v>
      </c>
      <c r="J102" s="33">
        <f>H102-I102</f>
        <v>-1.536717298662893E-3</v>
      </c>
    </row>
    <row r="103" spans="1:10" x14ac:dyDescent="0.35">
      <c r="A103" s="28">
        <v>11</v>
      </c>
      <c r="B103" s="28">
        <v>2017</v>
      </c>
      <c r="C103" s="20" t="s">
        <v>35</v>
      </c>
      <c r="D103" s="20" t="s">
        <v>15</v>
      </c>
      <c r="E103" s="20"/>
      <c r="F103" s="29">
        <f>VLOOKUP(C103,'2017 Weekly Attendance'!$A$2:$B$33,2)</f>
        <v>65326</v>
      </c>
      <c r="G103" s="29">
        <f>VLOOKUP(C103,'2017 Weekly Attendance'!$A$2:$X$33,MATCH(A103,'2017 Weekly Attendance'!$A$1:$X$1,0))</f>
        <v>65089</v>
      </c>
      <c r="H103" s="30">
        <f>G103/F103*100</f>
        <v>99.637204175978937</v>
      </c>
      <c r="I103" s="30">
        <f>VLOOKUP(C103,'2017 Weekly Attendance'!$A$2:$E$33,5)</f>
        <v>99.850639211689938</v>
      </c>
      <c r="J103" s="30">
        <f>H103-I103</f>
        <v>-0.21343503571100086</v>
      </c>
    </row>
    <row r="104" spans="1:10" x14ac:dyDescent="0.35">
      <c r="A104" s="28">
        <v>11</v>
      </c>
      <c r="B104" s="28">
        <v>2017</v>
      </c>
      <c r="C104" s="20" t="s">
        <v>22</v>
      </c>
      <c r="D104" s="20" t="s">
        <v>14</v>
      </c>
      <c r="E104" s="20"/>
      <c r="F104" s="29">
        <f>VLOOKUP(C104,'2017 Weekly Attendance'!$A$2:$B$33,2)</f>
        <v>76125</v>
      </c>
      <c r="G104" s="29">
        <f>VLOOKUP(C104,'2017 Weekly Attendance'!$A$2:$X$33,MATCH(A104,'2017 Weekly Attendance'!$A$1:$X$1,0))</f>
        <v>75707</v>
      </c>
      <c r="H104" s="30">
        <f>G104/F104*100</f>
        <v>99.450903119868642</v>
      </c>
      <c r="I104" s="30">
        <f>VLOOKUP(C104,'2017 Weekly Attendance'!$A$2:$E$33,5)</f>
        <v>100.30311986863711</v>
      </c>
      <c r="J104" s="30">
        <f>H104-I104</f>
        <v>-0.85221674876846976</v>
      </c>
    </row>
    <row r="105" spans="1:10" x14ac:dyDescent="0.35">
      <c r="A105" s="31">
        <v>11</v>
      </c>
      <c r="B105" s="31">
        <v>2017</v>
      </c>
      <c r="C105" s="21" t="s">
        <v>10</v>
      </c>
      <c r="D105" s="21" t="s">
        <v>28</v>
      </c>
      <c r="E105" s="21"/>
      <c r="F105" s="32">
        <f>VLOOKUP(C105,'2017 Weekly Attendance'!$A$2:$B$33,2)</f>
        <v>72220</v>
      </c>
      <c r="G105" s="32">
        <f>VLOOKUP(C105,'2017 Weekly Attendance'!$A$2:$X$33,MATCH(A105,'2017 Weekly Attendance'!$A$1:$X$1,0))</f>
        <v>71680</v>
      </c>
      <c r="H105" s="33">
        <f>G105/F105*100</f>
        <v>99.252284685682639</v>
      </c>
      <c r="I105" s="33">
        <f>VLOOKUP(C105,'2017 Weekly Attendance'!$A$2:$E$33,5)</f>
        <v>99.383307947936856</v>
      </c>
      <c r="J105" s="33">
        <f>H105-I105</f>
        <v>-0.13102326225421734</v>
      </c>
    </row>
    <row r="106" spans="1:10" x14ac:dyDescent="0.35">
      <c r="A106" s="28">
        <v>11</v>
      </c>
      <c r="B106" s="28">
        <v>2017</v>
      </c>
      <c r="C106" s="20" t="s">
        <v>19</v>
      </c>
      <c r="D106" s="20" t="s">
        <v>32</v>
      </c>
      <c r="E106" s="20"/>
      <c r="F106" s="29">
        <f>VLOOKUP(C106,'2017 Weekly Attendance'!$A$2:$B$33,2)</f>
        <v>61500</v>
      </c>
      <c r="G106" s="29">
        <f>VLOOKUP(C106,'2017 Weekly Attendance'!$A$2:$X$33,MATCH(A106,'2017 Weekly Attendance'!$A$1:$X$1,0))</f>
        <v>60635</v>
      </c>
      <c r="H106" s="30">
        <f>G106/F106*100</f>
        <v>98.59349593495935</v>
      </c>
      <c r="I106" s="30">
        <f>VLOOKUP(C106,'2017 Weekly Attendance'!$A$2:$E$33,5)</f>
        <v>99.214837398373973</v>
      </c>
      <c r="J106" s="30">
        <f>H106-I106</f>
        <v>-0.62134146341462326</v>
      </c>
    </row>
    <row r="107" spans="1:10" x14ac:dyDescent="0.35">
      <c r="A107" s="31">
        <v>11</v>
      </c>
      <c r="B107" s="31">
        <v>2017</v>
      </c>
      <c r="C107" s="21" t="s">
        <v>41</v>
      </c>
      <c r="D107" s="21" t="s">
        <v>25</v>
      </c>
      <c r="E107" s="21"/>
      <c r="F107" s="32">
        <f>VLOOKUP(C107,'2017 Weekly Attendance'!$A$2:$B$33,2)</f>
        <v>81441</v>
      </c>
      <c r="G107" s="32">
        <f>VLOOKUP(C107,'2017 Weekly Attendance'!$A$2:$X$33,MATCH(A107,'2017 Weekly Attendance'!$A$1:$X$1,0))</f>
        <v>77945</v>
      </c>
      <c r="H107" s="33">
        <f>G107/F107*100</f>
        <v>95.707321864908337</v>
      </c>
      <c r="I107" s="33">
        <f>VLOOKUP(C107,'2017 Weekly Attendance'!$A$2:$E$33,5)</f>
        <v>95.888741542957476</v>
      </c>
      <c r="J107" s="33">
        <f>H107-I107</f>
        <v>-0.18141967804913861</v>
      </c>
    </row>
    <row r="108" spans="1:10" x14ac:dyDescent="0.35">
      <c r="A108" s="31">
        <v>11</v>
      </c>
      <c r="B108" s="31">
        <v>2017</v>
      </c>
      <c r="C108" s="21" t="s">
        <v>20</v>
      </c>
      <c r="D108" s="21" t="s">
        <v>33</v>
      </c>
      <c r="E108" s="21"/>
      <c r="F108" s="32">
        <f>VLOOKUP(C108,'2017 Weekly Attendance'!$A$2:$B$33,2)</f>
        <v>27000</v>
      </c>
      <c r="G108" s="32">
        <f>VLOOKUP(C108,'2017 Weekly Attendance'!$A$2:$X$33,MATCH(A108,'2017 Weekly Attendance'!$A$1:$X$1,0))</f>
        <v>25015</v>
      </c>
      <c r="H108" s="33">
        <f>G108/F108*100</f>
        <v>92.648148148148152</v>
      </c>
      <c r="I108" s="33">
        <f>VLOOKUP(C108,'2017 Weekly Attendance'!$A$2:$E$33,5)</f>
        <v>93.836574074074079</v>
      </c>
      <c r="J108" s="33">
        <f>H108-I108</f>
        <v>-1.1884259259259267</v>
      </c>
    </row>
    <row r="109" spans="1:10" x14ac:dyDescent="0.35">
      <c r="A109" s="28">
        <v>11</v>
      </c>
      <c r="B109" s="28">
        <v>2017</v>
      </c>
      <c r="C109" s="20" t="s">
        <v>37</v>
      </c>
      <c r="D109" s="20" t="s">
        <v>21</v>
      </c>
      <c r="E109" s="20"/>
      <c r="F109" s="29">
        <f>VLOOKUP(C109,'2017 Weekly Attendance'!$A$2:$B$33,2)</f>
        <v>82500</v>
      </c>
      <c r="G109" s="29">
        <f>VLOOKUP(C109,'2017 Weekly Attendance'!$A$2:$X$33,MATCH(A109,'2017 Weekly Attendance'!$A$1:$X$1,0))</f>
        <v>76363</v>
      </c>
      <c r="H109" s="30">
        <f>G109/F109*100</f>
        <v>92.561212121212122</v>
      </c>
      <c r="I109" s="30">
        <f>VLOOKUP(C109,'2017 Weekly Attendance'!$A$2:$E$33,5)</f>
        <v>93.550606060606057</v>
      </c>
      <c r="J109" s="30">
        <f>H109-I109</f>
        <v>-0.98939393939393483</v>
      </c>
    </row>
    <row r="110" spans="1:10" x14ac:dyDescent="0.35">
      <c r="A110" s="28">
        <v>11</v>
      </c>
      <c r="B110" s="28">
        <v>2017</v>
      </c>
      <c r="C110" s="20" t="s">
        <v>39</v>
      </c>
      <c r="D110" s="20" t="s">
        <v>31</v>
      </c>
      <c r="E110" s="20"/>
      <c r="F110" s="29">
        <f>VLOOKUP(C110,'2017 Weekly Attendance'!$A$2:$B$33,2)</f>
        <v>68400</v>
      </c>
      <c r="G110" s="29">
        <f>VLOOKUP(C110,'2017 Weekly Attendance'!$A$2:$X$33,MATCH(A110,'2017 Weekly Attendance'!$A$1:$X$1,0))</f>
        <v>60703</v>
      </c>
      <c r="H110" s="30">
        <f>G110/F110*100</f>
        <v>88.747076023391813</v>
      </c>
      <c r="I110" s="30">
        <f>VLOOKUP(C110,'2017 Weekly Attendance'!$A$2:$E$33,5)</f>
        <v>91.331871345029242</v>
      </c>
      <c r="J110" s="30">
        <f>H110-I110</f>
        <v>-2.5847953216374293</v>
      </c>
    </row>
    <row r="111" spans="1:10" x14ac:dyDescent="0.35">
      <c r="A111" s="31">
        <v>11</v>
      </c>
      <c r="B111" s="31">
        <v>2017</v>
      </c>
      <c r="C111" s="21" t="s">
        <v>23</v>
      </c>
      <c r="D111" s="21" t="s">
        <v>9</v>
      </c>
      <c r="E111" s="21"/>
      <c r="F111" s="32">
        <f>VLOOKUP(C111,'2017 Weekly Attendance'!$A$2:$B$33,2)</f>
        <v>67895</v>
      </c>
      <c r="G111" s="32">
        <f>VLOOKUP(C111,'2017 Weekly Attendance'!$A$2:$X$33,MATCH(A111,'2017 Weekly Attendance'!$A$1:$X$1,0))</f>
        <v>57003</v>
      </c>
      <c r="H111" s="33">
        <f>G111/F111*100</f>
        <v>83.957581559761394</v>
      </c>
      <c r="I111" s="33">
        <f>VLOOKUP(C111,'2017 Weekly Attendance'!$A$2:$E$33,5)</f>
        <v>91.9114599223591</v>
      </c>
      <c r="J111" s="33">
        <f>H111-I111</f>
        <v>-7.9538783625977061</v>
      </c>
    </row>
    <row r="112" spans="1:10" x14ac:dyDescent="0.35">
      <c r="A112" s="28">
        <v>10</v>
      </c>
      <c r="B112" s="28">
        <v>2017</v>
      </c>
      <c r="C112" s="20" t="s">
        <v>28</v>
      </c>
      <c r="D112" s="20" t="s">
        <v>27</v>
      </c>
      <c r="E112" s="20"/>
      <c r="F112" s="29">
        <f>VLOOKUP(C112,'2017 Weekly Attendance'!$A$2:$B$33,2)</f>
        <v>63400</v>
      </c>
      <c r="G112" s="29">
        <f>VLOOKUP(C112,'2017 Weekly Attendance'!$A$2:$X$33,MATCH(A112,'2017 Weekly Attendance'!$A$1:$X$1,0))</f>
        <v>64639</v>
      </c>
      <c r="H112" s="30">
        <f>G112/F112*100</f>
        <v>101.95425867507886</v>
      </c>
      <c r="I112" s="30">
        <f>VLOOKUP(C112,'2017 Weekly Attendance'!$A$2:$E$33,5)</f>
        <v>101.28962933753942</v>
      </c>
      <c r="J112" s="30">
        <f>H112-I112</f>
        <v>0.66462933753943787</v>
      </c>
    </row>
    <row r="113" spans="1:10" x14ac:dyDescent="0.35">
      <c r="A113" s="28">
        <v>10</v>
      </c>
      <c r="B113" s="28">
        <v>2017</v>
      </c>
      <c r="C113" s="20" t="s">
        <v>42</v>
      </c>
      <c r="D113" s="20" t="s">
        <v>38</v>
      </c>
      <c r="E113" s="20"/>
      <c r="F113" s="29">
        <f>VLOOKUP(C113,'2017 Weekly Attendance'!$A$2:$B$33,2)</f>
        <v>73000</v>
      </c>
      <c r="G113" s="29">
        <f>VLOOKUP(C113,'2017 Weekly Attendance'!$A$2:$X$33,MATCH(A113,'2017 Weekly Attendance'!$A$1:$X$1,0))</f>
        <v>73761</v>
      </c>
      <c r="H113" s="30">
        <f>G113/F113*100</f>
        <v>101.04246575342466</v>
      </c>
      <c r="I113" s="30">
        <f>VLOOKUP(C113,'2017 Weekly Attendance'!$A$2:$E$33,5)</f>
        <v>98.575513698630132</v>
      </c>
      <c r="J113" s="30">
        <f>H113-I113</f>
        <v>2.4669520547945325</v>
      </c>
    </row>
    <row r="114" spans="1:10" x14ac:dyDescent="0.35">
      <c r="A114" s="28">
        <v>10</v>
      </c>
      <c r="B114" s="28">
        <v>2017</v>
      </c>
      <c r="C114" s="20" t="s">
        <v>22</v>
      </c>
      <c r="D114" s="20" t="s">
        <v>26</v>
      </c>
      <c r="E114" s="20"/>
      <c r="F114" s="29">
        <f>VLOOKUP(C114,'2017 Weekly Attendance'!$A$2:$B$33,2)</f>
        <v>76125</v>
      </c>
      <c r="G114" s="29">
        <f>VLOOKUP(C114,'2017 Weekly Attendance'!$A$2:$X$33,MATCH(A114,'2017 Weekly Attendance'!$A$1:$X$1,0))</f>
        <v>76820</v>
      </c>
      <c r="H114" s="30">
        <f>G114/F114*100</f>
        <v>100.91297208538587</v>
      </c>
      <c r="I114" s="30">
        <f>VLOOKUP(C114,'2017 Weekly Attendance'!$A$2:$E$33,5)</f>
        <v>100.30311986863711</v>
      </c>
      <c r="J114" s="30">
        <f>H114-I114</f>
        <v>0.609852216748763</v>
      </c>
    </row>
    <row r="115" spans="1:10" x14ac:dyDescent="0.35">
      <c r="A115" s="28">
        <v>10</v>
      </c>
      <c r="B115" s="28">
        <v>2017</v>
      </c>
      <c r="C115" s="20" t="s">
        <v>19</v>
      </c>
      <c r="D115" s="20" t="s">
        <v>41</v>
      </c>
      <c r="E115" s="20"/>
      <c r="F115" s="29">
        <f>VLOOKUP(C115,'2017 Weekly Attendance'!$A$2:$B$33,2)</f>
        <v>61500</v>
      </c>
      <c r="G115" s="29">
        <f>VLOOKUP(C115,'2017 Weekly Attendance'!$A$2:$X$33,MATCH(A115,'2017 Weekly Attendance'!$A$1:$X$1,0))</f>
        <v>61285</v>
      </c>
      <c r="H115" s="30">
        <f>G115/F115*100</f>
        <v>99.650406504065032</v>
      </c>
      <c r="I115" s="30">
        <f>VLOOKUP(C115,'2017 Weekly Attendance'!$A$2:$E$33,5)</f>
        <v>99.214837398373973</v>
      </c>
      <c r="J115" s="30">
        <f>H115-I115</f>
        <v>0.43556910569105867</v>
      </c>
    </row>
    <row r="116" spans="1:10" x14ac:dyDescent="0.35">
      <c r="A116" s="31">
        <v>10</v>
      </c>
      <c r="B116" s="31">
        <v>2017</v>
      </c>
      <c r="C116" s="21" t="s">
        <v>32</v>
      </c>
      <c r="D116" s="21" t="s">
        <v>23</v>
      </c>
      <c r="E116" s="21"/>
      <c r="F116" s="32">
        <f>VLOOKUP(C116,'2017 Weekly Attendance'!$A$2:$B$33,2)</f>
        <v>65000</v>
      </c>
      <c r="G116" s="32">
        <f>VLOOKUP(C116,'2017 Weekly Attendance'!$A$2:$X$33,MATCH(A116,'2017 Weekly Attendance'!$A$1:$X$1,0))</f>
        <v>64646</v>
      </c>
      <c r="H116" s="33">
        <f>G116/F116*100</f>
        <v>99.455384615384617</v>
      </c>
      <c r="I116" s="33">
        <f>VLOOKUP(C116,'2017 Weekly Attendance'!$A$2:$E$33,5)</f>
        <v>98.67307692307692</v>
      </c>
      <c r="J116" s="33">
        <f>H116-I116</f>
        <v>0.78230769230769681</v>
      </c>
    </row>
    <row r="117" spans="1:10" x14ac:dyDescent="0.35">
      <c r="A117" s="31">
        <v>10</v>
      </c>
      <c r="B117" s="31">
        <v>2017</v>
      </c>
      <c r="C117" s="21" t="s">
        <v>40</v>
      </c>
      <c r="D117" s="21" t="s">
        <v>39</v>
      </c>
      <c r="E117" s="21"/>
      <c r="F117" s="32">
        <f>VLOOKUP(C117,'2017 Weekly Attendance'!$A$2:$B$33,2)</f>
        <v>67000</v>
      </c>
      <c r="G117" s="32">
        <f>VLOOKUP(C117,'2017 Weekly Attendance'!$A$2:$X$33,MATCH(A117,'2017 Weekly Attendance'!$A$1:$X$1,0))</f>
        <v>66146</v>
      </c>
      <c r="H117" s="33">
        <f>G117/F117*100</f>
        <v>98.72537313432835</v>
      </c>
      <c r="I117" s="33">
        <f>VLOOKUP(C117,'2017 Weekly Attendance'!$A$2:$E$33,5)</f>
        <v>94.6875</v>
      </c>
      <c r="J117" s="33">
        <f>H117-I117</f>
        <v>4.0378731343283505</v>
      </c>
    </row>
    <row r="118" spans="1:10" x14ac:dyDescent="0.35">
      <c r="A118" s="28">
        <v>10</v>
      </c>
      <c r="B118" s="28">
        <v>2017</v>
      </c>
      <c r="C118" s="20" t="s">
        <v>29</v>
      </c>
      <c r="D118" s="20" t="s">
        <v>37</v>
      </c>
      <c r="E118" s="20"/>
      <c r="F118" s="29">
        <f>VLOOKUP(C118,'2017 Weekly Attendance'!$A$2:$B$33,2)</f>
        <v>71750</v>
      </c>
      <c r="G118" s="29">
        <f>VLOOKUP(C118,'2017 Weekly Attendance'!$A$2:$X$33,MATCH(A118,'2017 Weekly Attendance'!$A$1:$X$1,0))</f>
        <v>70133</v>
      </c>
      <c r="H118" s="30">
        <f>G118/F118*100</f>
        <v>97.746341463414637</v>
      </c>
      <c r="I118" s="30">
        <f>VLOOKUP(C118,'2017 Weekly Attendance'!$A$2:$E$33,5)</f>
        <v>97.762195121951223</v>
      </c>
      <c r="J118" s="30">
        <f>H118-I118</f>
        <v>-1.5853658536585158E-2</v>
      </c>
    </row>
    <row r="119" spans="1:10" x14ac:dyDescent="0.35">
      <c r="A119" s="31">
        <v>10</v>
      </c>
      <c r="B119" s="31">
        <v>2017</v>
      </c>
      <c r="C119" s="21" t="s">
        <v>31</v>
      </c>
      <c r="D119" s="21" t="s">
        <v>14</v>
      </c>
      <c r="E119" s="21"/>
      <c r="F119" s="32">
        <f>VLOOKUP(C119,'2017 Weekly Attendance'!$A$2:$B$33,2)</f>
        <v>69143</v>
      </c>
      <c r="G119" s="32">
        <f>VLOOKUP(C119,'2017 Weekly Attendance'!$A$2:$X$33,MATCH(A119,'2017 Weekly Attendance'!$A$1:$X$1,0))</f>
        <v>67432</v>
      </c>
      <c r="H119" s="33">
        <f>G119/F119*100</f>
        <v>97.525418335912534</v>
      </c>
      <c r="I119" s="33">
        <f>VLOOKUP(C119,'2017 Weekly Attendance'!$A$2:$E$33,5)</f>
        <v>94.950681920078665</v>
      </c>
      <c r="J119" s="33">
        <f>H119-I119</f>
        <v>2.5747364158338684</v>
      </c>
    </row>
    <row r="120" spans="1:10" x14ac:dyDescent="0.35">
      <c r="A120" s="28">
        <v>10</v>
      </c>
      <c r="B120" s="28">
        <v>2017</v>
      </c>
      <c r="C120" s="20" t="s">
        <v>16</v>
      </c>
      <c r="D120" s="20" t="s">
        <v>35</v>
      </c>
      <c r="E120" s="20"/>
      <c r="F120" s="29">
        <f>VLOOKUP(C120,'2017 Weekly Attendance'!$A$2:$B$33,2)</f>
        <v>75523</v>
      </c>
      <c r="G120" s="29">
        <f>VLOOKUP(C120,'2017 Weekly Attendance'!$A$2:$X$33,MATCH(A120,'2017 Weekly Attendance'!$A$1:$X$1,0))</f>
        <v>72790</v>
      </c>
      <c r="H120" s="30">
        <f>G120/F120*100</f>
        <v>96.381234855606905</v>
      </c>
      <c r="I120" s="30">
        <f>VLOOKUP(C120,'2017 Weekly Attendance'!$A$2:$E$33,5)</f>
        <v>97.477258583477877</v>
      </c>
      <c r="J120" s="30">
        <f>H120-I120</f>
        <v>-1.0960237278709712</v>
      </c>
    </row>
    <row r="121" spans="1:10" x14ac:dyDescent="0.35">
      <c r="A121" s="28">
        <v>10</v>
      </c>
      <c r="B121" s="28">
        <v>2017</v>
      </c>
      <c r="C121" s="20" t="s">
        <v>33</v>
      </c>
      <c r="D121" s="20" t="s">
        <v>43</v>
      </c>
      <c r="E121" s="20"/>
      <c r="F121" s="29">
        <f>VLOOKUP(C121,'2017 Weekly Attendance'!$A$2:$B$33,2)</f>
        <v>71608</v>
      </c>
      <c r="G121" s="29">
        <f>VLOOKUP(C121,'2017 Weekly Attendance'!$A$2:$X$33,MATCH(A121,'2017 Weekly Attendance'!$A$1:$X$1,0))</f>
        <v>67501</v>
      </c>
      <c r="H121" s="30">
        <f>G121/F121*100</f>
        <v>94.264607306446209</v>
      </c>
      <c r="I121" s="30">
        <f>VLOOKUP(C121,'2017 Weekly Attendance'!$A$2:$E$33,5)</f>
        <v>93.250754105686511</v>
      </c>
      <c r="J121" s="30">
        <f>H121-I121</f>
        <v>1.0138532007596979</v>
      </c>
    </row>
    <row r="122" spans="1:10" x14ac:dyDescent="0.35">
      <c r="A122" s="31">
        <v>10</v>
      </c>
      <c r="B122" s="31">
        <v>2017</v>
      </c>
      <c r="C122" s="21" t="s">
        <v>34</v>
      </c>
      <c r="D122" s="21" t="s">
        <v>30</v>
      </c>
      <c r="E122" s="21"/>
      <c r="F122" s="32">
        <f>VLOOKUP(C122,'2017 Weekly Attendance'!$A$2:$B$33,2)</f>
        <v>82000</v>
      </c>
      <c r="G122" s="32">
        <f>VLOOKUP(C122,'2017 Weekly Attendance'!$A$2:$X$33,MATCH(A122,'2017 Weekly Attendance'!$A$1:$X$1,0))</f>
        <v>74476</v>
      </c>
      <c r="H122" s="33">
        <f>G122/F122*100</f>
        <v>90.824390243902442</v>
      </c>
      <c r="I122" s="33">
        <f>VLOOKUP(C122,'2017 Weekly Attendance'!$A$2:$E$33,5)</f>
        <v>91.677591463414629</v>
      </c>
      <c r="J122" s="33">
        <f>H122-I122</f>
        <v>-0.85320121951218653</v>
      </c>
    </row>
    <row r="123" spans="1:10" x14ac:dyDescent="0.35">
      <c r="A123" s="31">
        <v>10</v>
      </c>
      <c r="B123" s="31">
        <v>2017</v>
      </c>
      <c r="C123" s="21" t="s">
        <v>9</v>
      </c>
      <c r="D123" s="21" t="s">
        <v>20</v>
      </c>
      <c r="E123" s="21"/>
      <c r="F123" s="32">
        <f>VLOOKUP(C123,'2017 Weekly Attendance'!$A$2:$B$33,2)</f>
        <v>69132</v>
      </c>
      <c r="G123" s="32">
        <f>VLOOKUP(C123,'2017 Weekly Attendance'!$A$2:$X$33,MATCH(A123,'2017 Weekly Attendance'!$A$1:$X$1,0))</f>
        <v>60835</v>
      </c>
      <c r="H123" s="33">
        <f>G123/F123*100</f>
        <v>87.998322050569925</v>
      </c>
      <c r="I123" s="33">
        <f>VLOOKUP(C123,'2017 Weekly Attendance'!$A$2:$E$33,5)</f>
        <v>88.822831684314068</v>
      </c>
      <c r="J123" s="33">
        <f>H123-I123</f>
        <v>-0.82450963374414243</v>
      </c>
    </row>
    <row r="124" spans="1:10" x14ac:dyDescent="0.35">
      <c r="A124" s="28">
        <v>10</v>
      </c>
      <c r="B124" s="28">
        <v>2017</v>
      </c>
      <c r="C124" s="20" t="s">
        <v>15</v>
      </c>
      <c r="D124" s="20" t="s">
        <v>36</v>
      </c>
      <c r="E124" s="20"/>
      <c r="F124" s="29">
        <f>VLOOKUP(C124,'2017 Weekly Attendance'!$A$2:$B$33,2)</f>
        <v>65890</v>
      </c>
      <c r="G124" s="29">
        <f>VLOOKUP(C124,'2017 Weekly Attendance'!$A$2:$X$33,MATCH(A124,'2017 Weekly Attendance'!$A$1:$X$1,0))</f>
        <v>57911</v>
      </c>
      <c r="H124" s="30">
        <f>G124/F124*100</f>
        <v>87.890423432994382</v>
      </c>
      <c r="I124" s="30">
        <f>VLOOKUP(C124,'2017 Weekly Attendance'!$A$2:$E$33,5)</f>
        <v>90.988389740476549</v>
      </c>
      <c r="J124" s="30">
        <f>H124-I124</f>
        <v>-3.0979663074821673</v>
      </c>
    </row>
    <row r="125" spans="1:10" x14ac:dyDescent="0.35">
      <c r="A125" s="28">
        <v>10</v>
      </c>
      <c r="B125" s="28">
        <v>2017</v>
      </c>
      <c r="C125" s="20" t="s">
        <v>13</v>
      </c>
      <c r="D125" s="20" t="s">
        <v>10</v>
      </c>
      <c r="E125" s="20"/>
      <c r="F125" s="29">
        <f>VLOOKUP(C125,'2017 Weekly Attendance'!$A$2:$B$33,2)</f>
        <v>93607</v>
      </c>
      <c r="G125" s="29">
        <f>VLOOKUP(C125,'2017 Weekly Attendance'!$A$2:$X$33,MATCH(A125,'2017 Weekly Attendance'!$A$1:$X$1,0))</f>
        <v>60032</v>
      </c>
      <c r="H125" s="30">
        <f>G125/F125*100</f>
        <v>64.131955943465769</v>
      </c>
      <c r="I125" s="30">
        <f>VLOOKUP(C125,'2017 Weekly Attendance'!$A$2:$E$33,5)</f>
        <v>66.142794571224073</v>
      </c>
      <c r="J125" s="30">
        <f>H125-I125</f>
        <v>-2.0108386277583037</v>
      </c>
    </row>
    <row r="126" spans="1:10" x14ac:dyDescent="0.35">
      <c r="A126" s="28">
        <v>9</v>
      </c>
      <c r="B126" s="28">
        <v>2017</v>
      </c>
      <c r="C126" s="20" t="s">
        <v>38</v>
      </c>
      <c r="D126" s="20" t="s">
        <v>21</v>
      </c>
      <c r="E126" s="20"/>
      <c r="F126" s="29">
        <f>VLOOKUP(C126,'2017 Weekly Attendance'!$A$2:$B$33,2)</f>
        <v>92500</v>
      </c>
      <c r="G126" s="29">
        <f>VLOOKUP(C126,'2017 Weekly Attendance'!$A$2:$X$33,MATCH(A126,'2017 Weekly Attendance'!$A$1:$X$1,0))</f>
        <v>93273</v>
      </c>
      <c r="H126" s="30">
        <f>G126/F126*100</f>
        <v>100.83567567567569</v>
      </c>
      <c r="I126" s="30">
        <f>VLOOKUP(C126,'2017 Weekly Attendance'!$A$2:$E$33,5)</f>
        <v>100.23986486486487</v>
      </c>
      <c r="J126" s="30">
        <f>H126-I126</f>
        <v>0.59581081081081777</v>
      </c>
    </row>
    <row r="127" spans="1:10" x14ac:dyDescent="0.35">
      <c r="A127" s="28">
        <v>9</v>
      </c>
      <c r="B127" s="28">
        <v>2017</v>
      </c>
      <c r="C127" s="20" t="s">
        <v>24</v>
      </c>
      <c r="D127" s="20" t="s">
        <v>22</v>
      </c>
      <c r="E127" s="20"/>
      <c r="F127" s="29">
        <f>VLOOKUP(C127,'2017 Weekly Attendance'!$A$2:$B$33,2)</f>
        <v>69596</v>
      </c>
      <c r="G127" s="29">
        <f>VLOOKUP(C127,'2017 Weekly Attendance'!$A$2:$X$33,MATCH(A127,'2017 Weekly Attendance'!$A$1:$X$1,0))</f>
        <v>69596</v>
      </c>
      <c r="H127" s="30">
        <f>G127/F127*100</f>
        <v>100</v>
      </c>
      <c r="I127" s="30">
        <f>VLOOKUP(C127,'2017 Weekly Attendance'!$A$2:$E$33,5)</f>
        <v>100</v>
      </c>
      <c r="J127" s="30">
        <f>H127-I127</f>
        <v>0</v>
      </c>
    </row>
    <row r="128" spans="1:10" x14ac:dyDescent="0.35">
      <c r="A128" s="28">
        <v>9</v>
      </c>
      <c r="B128" s="28">
        <v>2017</v>
      </c>
      <c r="C128" s="20" t="s">
        <v>27</v>
      </c>
      <c r="D128" s="20" t="s">
        <v>34</v>
      </c>
      <c r="E128" s="20"/>
      <c r="F128" s="29">
        <f>VLOOKUP(C128,'2017 Weekly Attendance'!$A$2:$B$33,2)</f>
        <v>69000</v>
      </c>
      <c r="G128" s="29">
        <f>VLOOKUP(C128,'2017 Weekly Attendance'!$A$2:$X$33,MATCH(A128,'2017 Weekly Attendance'!$A$1:$X$1,0))</f>
        <v>68927</v>
      </c>
      <c r="H128" s="30">
        <f>G128/F128*100</f>
        <v>99.894202898550716</v>
      </c>
      <c r="I128" s="30">
        <f>VLOOKUP(C128,'2017 Weekly Attendance'!$A$2:$E$33,5)</f>
        <v>99.965398550724643</v>
      </c>
      <c r="J128" s="30">
        <f>H128-I128</f>
        <v>-7.119565217392676E-2</v>
      </c>
    </row>
    <row r="129" spans="1:10" x14ac:dyDescent="0.35">
      <c r="A129" s="31">
        <v>9</v>
      </c>
      <c r="B129" s="31">
        <v>2017</v>
      </c>
      <c r="C129" s="21" t="s">
        <v>43</v>
      </c>
      <c r="D129" s="21" t="s">
        <v>15</v>
      </c>
      <c r="E129" s="21"/>
      <c r="F129" s="32">
        <f>VLOOKUP(C129,'2017 Weekly Attendance'!$A$2:$B$33,2)</f>
        <v>73208</v>
      </c>
      <c r="G129" s="32">
        <f>VLOOKUP(C129,'2017 Weekly Attendance'!$A$2:$X$33,MATCH(A129,'2017 Weekly Attendance'!$A$1:$X$1,0))</f>
        <v>73121</v>
      </c>
      <c r="H129" s="33">
        <f>G129/F129*100</f>
        <v>99.881160528903948</v>
      </c>
      <c r="I129" s="33">
        <f>VLOOKUP(C129,'2017 Weekly Attendance'!$A$2:$E$33,5)</f>
        <v>99.905918752048962</v>
      </c>
      <c r="J129" s="33">
        <f>H129-I129</f>
        <v>-2.4758223145013858E-2</v>
      </c>
    </row>
    <row r="130" spans="1:10" x14ac:dyDescent="0.35">
      <c r="A130" s="31">
        <v>9</v>
      </c>
      <c r="B130" s="31">
        <v>2017</v>
      </c>
      <c r="C130" s="21" t="s">
        <v>35</v>
      </c>
      <c r="D130" s="21" t="s">
        <v>18</v>
      </c>
      <c r="E130" s="21"/>
      <c r="F130" s="32">
        <f>VLOOKUP(C130,'2017 Weekly Attendance'!$A$2:$B$33,2)</f>
        <v>65326</v>
      </c>
      <c r="G130" s="32">
        <f>VLOOKUP(C130,'2017 Weekly Attendance'!$A$2:$X$33,MATCH(A130,'2017 Weekly Attendance'!$A$1:$X$1,0))</f>
        <v>65139</v>
      </c>
      <c r="H130" s="33">
        <f>G130/F130*100</f>
        <v>99.713743379358917</v>
      </c>
      <c r="I130" s="33">
        <f>VLOOKUP(C130,'2017 Weekly Attendance'!$A$2:$E$33,5)</f>
        <v>99.850639211689938</v>
      </c>
      <c r="J130" s="33">
        <f>H130-I130</f>
        <v>-0.13689583233102098</v>
      </c>
    </row>
    <row r="131" spans="1:10" x14ac:dyDescent="0.35">
      <c r="A131" s="31">
        <v>9</v>
      </c>
      <c r="B131" s="31">
        <v>2017</v>
      </c>
      <c r="C131" s="21" t="s">
        <v>10</v>
      </c>
      <c r="D131" s="21" t="s">
        <v>40</v>
      </c>
      <c r="E131" s="21"/>
      <c r="F131" s="32">
        <f>VLOOKUP(C131,'2017 Weekly Attendance'!$A$2:$B$33,2)</f>
        <v>72220</v>
      </c>
      <c r="G131" s="32">
        <f>VLOOKUP(C131,'2017 Weekly Attendance'!$A$2:$X$33,MATCH(A131,'2017 Weekly Attendance'!$A$1:$X$1,0))</f>
        <v>71709</v>
      </c>
      <c r="H131" s="33">
        <f>G131/F131*100</f>
        <v>99.292439767377459</v>
      </c>
      <c r="I131" s="33">
        <f>VLOOKUP(C131,'2017 Weekly Attendance'!$A$2:$E$33,5)</f>
        <v>99.383307947936856</v>
      </c>
      <c r="J131" s="33">
        <f>H131-I131</f>
        <v>-9.086818055939716E-2</v>
      </c>
    </row>
    <row r="132" spans="1:10" x14ac:dyDescent="0.35">
      <c r="A132" s="31">
        <v>9</v>
      </c>
      <c r="B132" s="31">
        <v>2017</v>
      </c>
      <c r="C132" s="21" t="s">
        <v>16</v>
      </c>
      <c r="D132" s="21" t="s">
        <v>42</v>
      </c>
      <c r="E132" s="21"/>
      <c r="F132" s="32">
        <f>VLOOKUP(C132,'2017 Weekly Attendance'!$A$2:$B$33,2)</f>
        <v>75523</v>
      </c>
      <c r="G132" s="32">
        <f>VLOOKUP(C132,'2017 Weekly Attendance'!$A$2:$X$33,MATCH(A132,'2017 Weekly Attendance'!$A$1:$X$1,0))</f>
        <v>74244</v>
      </c>
      <c r="H132" s="33">
        <f>G132/F132*100</f>
        <v>98.306476172821519</v>
      </c>
      <c r="I132" s="33">
        <f>VLOOKUP(C132,'2017 Weekly Attendance'!$A$2:$E$33,5)</f>
        <v>97.477258583477877</v>
      </c>
      <c r="J132" s="33">
        <f>H132-I132</f>
        <v>0.8292175893436422</v>
      </c>
    </row>
    <row r="133" spans="1:10" x14ac:dyDescent="0.35">
      <c r="A133" s="31">
        <v>9</v>
      </c>
      <c r="B133" s="31">
        <v>2017</v>
      </c>
      <c r="C133" s="21" t="s">
        <v>29</v>
      </c>
      <c r="D133" s="21" t="s">
        <v>28</v>
      </c>
      <c r="E133" s="21"/>
      <c r="F133" s="32">
        <f>VLOOKUP(C133,'2017 Weekly Attendance'!$A$2:$B$33,2)</f>
        <v>71750</v>
      </c>
      <c r="G133" s="32">
        <f>VLOOKUP(C133,'2017 Weekly Attendance'!$A$2:$X$33,MATCH(A133,'2017 Weekly Attendance'!$A$1:$X$1,0))</f>
        <v>70133</v>
      </c>
      <c r="H133" s="33">
        <f>G133/F133*100</f>
        <v>97.746341463414637</v>
      </c>
      <c r="I133" s="33">
        <f>VLOOKUP(C133,'2017 Weekly Attendance'!$A$2:$E$33,5)</f>
        <v>97.762195121951223</v>
      </c>
      <c r="J133" s="33">
        <f>H133-I133</f>
        <v>-1.5853658536585158E-2</v>
      </c>
    </row>
    <row r="134" spans="1:10" x14ac:dyDescent="0.35">
      <c r="A134" s="28">
        <v>9</v>
      </c>
      <c r="B134" s="28">
        <v>2017</v>
      </c>
      <c r="C134" s="20" t="s">
        <v>31</v>
      </c>
      <c r="D134" s="20" t="s">
        <v>25</v>
      </c>
      <c r="E134" s="20"/>
      <c r="F134" s="29">
        <f>VLOOKUP(C134,'2017 Weekly Attendance'!$A$2:$B$33,2)</f>
        <v>69143</v>
      </c>
      <c r="G134" s="29">
        <f>VLOOKUP(C134,'2017 Weekly Attendance'!$A$2:$X$33,MATCH(A134,'2017 Weekly Attendance'!$A$1:$X$1,0))</f>
        <v>67322</v>
      </c>
      <c r="H134" s="30">
        <f>G134/F134*100</f>
        <v>97.366327755521169</v>
      </c>
      <c r="I134" s="30">
        <f>VLOOKUP(C134,'2017 Weekly Attendance'!$A$2:$E$33,5)</f>
        <v>94.950681920078665</v>
      </c>
      <c r="J134" s="30">
        <f>H134-I134</f>
        <v>2.4156458354425041</v>
      </c>
    </row>
    <row r="135" spans="1:10" x14ac:dyDescent="0.35">
      <c r="A135" s="28">
        <v>9</v>
      </c>
      <c r="B135" s="28">
        <v>2017</v>
      </c>
      <c r="C135" s="20" t="s">
        <v>41</v>
      </c>
      <c r="D135" s="20" t="s">
        <v>32</v>
      </c>
      <c r="E135" s="20"/>
      <c r="F135" s="29">
        <f>VLOOKUP(C135,'2017 Weekly Attendance'!$A$2:$B$33,2)</f>
        <v>81441</v>
      </c>
      <c r="G135" s="29">
        <f>VLOOKUP(C135,'2017 Weekly Attendance'!$A$2:$X$33,MATCH(A135,'2017 Weekly Attendance'!$A$1:$X$1,0))</f>
        <v>77575</v>
      </c>
      <c r="H135" s="30">
        <f>G135/F135*100</f>
        <v>95.253005243059391</v>
      </c>
      <c r="I135" s="30">
        <f>VLOOKUP(C135,'2017 Weekly Attendance'!$A$2:$E$33,5)</f>
        <v>95.888741542957476</v>
      </c>
      <c r="J135" s="30">
        <f>H135-I135</f>
        <v>-0.63573629989808467</v>
      </c>
    </row>
    <row r="136" spans="1:10" x14ac:dyDescent="0.35">
      <c r="A136" s="31">
        <v>9</v>
      </c>
      <c r="B136" s="31">
        <v>2017</v>
      </c>
      <c r="C136" s="21" t="s">
        <v>36</v>
      </c>
      <c r="D136" s="21" t="s">
        <v>33</v>
      </c>
      <c r="E136" s="21"/>
      <c r="F136" s="32">
        <f>VLOOKUP(C136,'2017 Weekly Attendance'!$A$2:$B$33,2)</f>
        <v>82500</v>
      </c>
      <c r="G136" s="32">
        <f>VLOOKUP(C136,'2017 Weekly Attendance'!$A$2:$X$33,MATCH(A136,'2017 Weekly Attendance'!$A$1:$X$1,0))</f>
        <v>77562</v>
      </c>
      <c r="H136" s="33">
        <f>G136/F136*100</f>
        <v>94.014545454545456</v>
      </c>
      <c r="I136" s="33">
        <f>VLOOKUP(C136,'2017 Weekly Attendance'!$A$2:$E$33,5)</f>
        <v>94.014545454545456</v>
      </c>
      <c r="J136" s="33">
        <f>H136-I136</f>
        <v>0</v>
      </c>
    </row>
    <row r="137" spans="1:10" x14ac:dyDescent="0.35">
      <c r="A137" s="31">
        <v>9</v>
      </c>
      <c r="B137" s="31">
        <v>2017</v>
      </c>
      <c r="C137" s="21" t="s">
        <v>37</v>
      </c>
      <c r="D137" s="21" t="s">
        <v>13</v>
      </c>
      <c r="E137" s="21"/>
      <c r="F137" s="32">
        <f>VLOOKUP(C137,'2017 Weekly Attendance'!$A$2:$B$33,2)</f>
        <v>82500</v>
      </c>
      <c r="G137" s="32">
        <f>VLOOKUP(C137,'2017 Weekly Attendance'!$A$2:$X$33,MATCH(A137,'2017 Weekly Attendance'!$A$1:$X$1,0))</f>
        <v>76877</v>
      </c>
      <c r="H137" s="33">
        <f>G137/F137*100</f>
        <v>93.184242424242427</v>
      </c>
      <c r="I137" s="33">
        <f>VLOOKUP(C137,'2017 Weekly Attendance'!$A$2:$E$33,5)</f>
        <v>93.550606060606057</v>
      </c>
      <c r="J137" s="33">
        <f>H137-I137</f>
        <v>-0.36636363636363001</v>
      </c>
    </row>
    <row r="138" spans="1:10" x14ac:dyDescent="0.35">
      <c r="A138" s="31">
        <v>9</v>
      </c>
      <c r="B138" s="31">
        <v>2017</v>
      </c>
      <c r="C138" s="21" t="s">
        <v>9</v>
      </c>
      <c r="D138" s="21" t="s">
        <v>14</v>
      </c>
      <c r="E138" s="21"/>
      <c r="F138" s="32">
        <f>VLOOKUP(C138,'2017 Weekly Attendance'!$A$2:$B$33,2)</f>
        <v>69132</v>
      </c>
      <c r="G138" s="32">
        <f>VLOOKUP(C138,'2017 Weekly Attendance'!$A$2:$X$33,MATCH(A138,'2017 Weekly Attendance'!$A$1:$X$1,0))</f>
        <v>60720</v>
      </c>
      <c r="H138" s="33">
        <f>G138/F138*100</f>
        <v>87.831973615691723</v>
      </c>
      <c r="I138" s="33">
        <f>VLOOKUP(C138,'2017 Weekly Attendance'!$A$2:$E$33,5)</f>
        <v>88.822831684314068</v>
      </c>
      <c r="J138" s="33">
        <f>H138-I138</f>
        <v>-0.99085806862234449</v>
      </c>
    </row>
    <row r="139" spans="1:10" x14ac:dyDescent="0.35">
      <c r="A139" s="31">
        <v>8</v>
      </c>
      <c r="B139" s="31">
        <v>2017</v>
      </c>
      <c r="C139" s="21" t="s">
        <v>23</v>
      </c>
      <c r="D139" s="21" t="s">
        <v>30</v>
      </c>
      <c r="E139" s="21" t="s">
        <v>11</v>
      </c>
      <c r="F139" s="32">
        <f>VLOOKUP(C139,'2017 Weekly Attendance'!$A$2:$B$33,2)</f>
        <v>67895</v>
      </c>
      <c r="G139" s="32">
        <f>VLOOKUP(C139,'2017 Weekly Attendance'!$A$2:$X$33,MATCH(A139,'2017 Weekly Attendance'!$A$1:$X$1,0))</f>
        <v>74237</v>
      </c>
      <c r="H139" s="33">
        <f>G139/F139*100</f>
        <v>109.34089402754252</v>
      </c>
      <c r="I139" s="33">
        <f>VLOOKUP(C139,'2017 Weekly Attendance'!$A$2:$E$33,5)</f>
        <v>91.9114599223591</v>
      </c>
      <c r="J139" s="33">
        <f>H139-I139</f>
        <v>17.429434105183418</v>
      </c>
    </row>
    <row r="140" spans="1:10" x14ac:dyDescent="0.35">
      <c r="A140" s="28">
        <v>8</v>
      </c>
      <c r="B140" s="28">
        <v>2017</v>
      </c>
      <c r="C140" s="20" t="s">
        <v>21</v>
      </c>
      <c r="D140" s="20" t="s">
        <v>22</v>
      </c>
      <c r="E140" s="20"/>
      <c r="F140" s="29">
        <f>VLOOKUP(C140,'2017 Weekly Attendance'!$A$2:$B$33,2)</f>
        <v>76416</v>
      </c>
      <c r="G140" s="29">
        <f>VLOOKUP(C140,'2017 Weekly Attendance'!$A$2:$X$33,MATCH(A140,'2017 Weekly Attendance'!$A$1:$X$1,0))</f>
        <v>76573</v>
      </c>
      <c r="H140" s="30">
        <f>G140/F140*100</f>
        <v>100.20545435510888</v>
      </c>
      <c r="I140" s="30">
        <f>VLOOKUP(C140,'2017 Weekly Attendance'!$A$2:$E$33,5)</f>
        <v>96.977563599246224</v>
      </c>
      <c r="J140" s="30">
        <f>H140-I140</f>
        <v>3.2278907558626599</v>
      </c>
    </row>
    <row r="141" spans="1:10" x14ac:dyDescent="0.35">
      <c r="A141" s="28">
        <v>8</v>
      </c>
      <c r="B141" s="28">
        <v>2017</v>
      </c>
      <c r="C141" s="20" t="s">
        <v>27</v>
      </c>
      <c r="D141" s="20" t="s">
        <v>10</v>
      </c>
      <c r="E141" s="20"/>
      <c r="F141" s="29">
        <f>VLOOKUP(C141,'2017 Weekly Attendance'!$A$2:$B$33,2)</f>
        <v>69000</v>
      </c>
      <c r="G141" s="29">
        <f>VLOOKUP(C141,'2017 Weekly Attendance'!$A$2:$X$33,MATCH(A141,'2017 Weekly Attendance'!$A$1:$X$1,0))</f>
        <v>69025</v>
      </c>
      <c r="H141" s="30">
        <f>G141/F141*100</f>
        <v>100.03623188405797</v>
      </c>
      <c r="I141" s="30">
        <f>VLOOKUP(C141,'2017 Weekly Attendance'!$A$2:$E$33,5)</f>
        <v>99.965398550724643</v>
      </c>
      <c r="J141" s="30">
        <f>H141-I141</f>
        <v>7.0833333333325754E-2</v>
      </c>
    </row>
    <row r="142" spans="1:10" x14ac:dyDescent="0.35">
      <c r="A142" s="31">
        <v>8</v>
      </c>
      <c r="B142" s="31">
        <v>2017</v>
      </c>
      <c r="C142" s="21" t="s">
        <v>24</v>
      </c>
      <c r="D142" s="21" t="s">
        <v>29</v>
      </c>
      <c r="E142" s="21"/>
      <c r="F142" s="32">
        <f>VLOOKUP(C142,'2017 Weekly Attendance'!$A$2:$B$33,2)</f>
        <v>69596</v>
      </c>
      <c r="G142" s="32">
        <f>VLOOKUP(C142,'2017 Weekly Attendance'!$A$2:$X$33,MATCH(A142,'2017 Weekly Attendance'!$A$1:$X$1,0))</f>
        <v>69596</v>
      </c>
      <c r="H142" s="33">
        <f>G142/F142*100</f>
        <v>100</v>
      </c>
      <c r="I142" s="33">
        <f>VLOOKUP(C142,'2017 Weekly Attendance'!$A$2:$E$33,5)</f>
        <v>100</v>
      </c>
      <c r="J142" s="33">
        <f>H142-I142</f>
        <v>0</v>
      </c>
    </row>
    <row r="143" spans="1:10" x14ac:dyDescent="0.35">
      <c r="A143" s="31">
        <v>8</v>
      </c>
      <c r="B143" s="31">
        <v>2017</v>
      </c>
      <c r="C143" s="21" t="s">
        <v>43</v>
      </c>
      <c r="D143" s="21" t="s">
        <v>19</v>
      </c>
      <c r="E143" s="21"/>
      <c r="F143" s="32">
        <f>VLOOKUP(C143,'2017 Weekly Attendance'!$A$2:$B$33,2)</f>
        <v>73208</v>
      </c>
      <c r="G143" s="32">
        <f>VLOOKUP(C143,'2017 Weekly Attendance'!$A$2:$X$33,MATCH(A143,'2017 Weekly Attendance'!$A$1:$X$1,0))</f>
        <v>73192</v>
      </c>
      <c r="H143" s="33">
        <f>G143/F143*100</f>
        <v>99.978144465085776</v>
      </c>
      <c r="I143" s="33">
        <f>VLOOKUP(C143,'2017 Weekly Attendance'!$A$2:$E$33,5)</f>
        <v>99.905918752048962</v>
      </c>
      <c r="J143" s="33">
        <f>H143-I143</f>
        <v>7.2225713036814909E-2</v>
      </c>
    </row>
    <row r="144" spans="1:10" x14ac:dyDescent="0.35">
      <c r="A144" s="31">
        <v>8</v>
      </c>
      <c r="B144" s="31">
        <v>2017</v>
      </c>
      <c r="C144" s="21" t="s">
        <v>32</v>
      </c>
      <c r="D144" s="21" t="s">
        <v>39</v>
      </c>
      <c r="E144" s="21"/>
      <c r="F144" s="32">
        <f>VLOOKUP(C144,'2017 Weekly Attendance'!$A$2:$B$33,2)</f>
        <v>65000</v>
      </c>
      <c r="G144" s="32">
        <f>VLOOKUP(C144,'2017 Weekly Attendance'!$A$2:$X$33,MATCH(A144,'2017 Weekly Attendance'!$A$1:$X$1,0))</f>
        <v>64983</v>
      </c>
      <c r="H144" s="33">
        <f>G144/F144*100</f>
        <v>99.973846153846154</v>
      </c>
      <c r="I144" s="33">
        <f>VLOOKUP(C144,'2017 Weekly Attendance'!$A$2:$E$33,5)</f>
        <v>98.67307692307692</v>
      </c>
      <c r="J144" s="33">
        <f>H144-I144</f>
        <v>1.3007692307692338</v>
      </c>
    </row>
    <row r="145" spans="1:10" x14ac:dyDescent="0.35">
      <c r="A145" s="31">
        <v>8</v>
      </c>
      <c r="B145" s="31">
        <v>2017</v>
      </c>
      <c r="C145" s="21" t="s">
        <v>25</v>
      </c>
      <c r="D145" s="21" t="s">
        <v>35</v>
      </c>
      <c r="E145" s="21"/>
      <c r="F145" s="32">
        <f>VLOOKUP(C145,'2017 Weekly Attendance'!$A$2:$B$33,2)</f>
        <v>71008</v>
      </c>
      <c r="G145" s="32">
        <f>VLOOKUP(C145,'2017 Weekly Attendance'!$A$2:$X$33,MATCH(A145,'2017 Weekly Attendance'!$A$1:$X$1,0))</f>
        <v>70408</v>
      </c>
      <c r="H145" s="33">
        <f>G145/F145*100</f>
        <v>99.155024785939617</v>
      </c>
      <c r="I145" s="33">
        <f>VLOOKUP(C145,'2017 Weekly Attendance'!$A$2:$E$33,5)</f>
        <v>99.409397532672372</v>
      </c>
      <c r="J145" s="33">
        <f>H145-I145</f>
        <v>-0.25437274673275567</v>
      </c>
    </row>
    <row r="146" spans="1:10" x14ac:dyDescent="0.35">
      <c r="A146" s="28">
        <v>8</v>
      </c>
      <c r="B146" s="28">
        <v>2017</v>
      </c>
      <c r="C146" s="20" t="s">
        <v>26</v>
      </c>
      <c r="D146" s="20" t="s">
        <v>20</v>
      </c>
      <c r="E146" s="20"/>
      <c r="F146" s="29">
        <f>VLOOKUP(C146,'2017 Weekly Attendance'!$A$2:$B$33,2)</f>
        <v>66829</v>
      </c>
      <c r="G146" s="29">
        <f>VLOOKUP(C146,'2017 Weekly Attendance'!$A$2:$X$33,MATCH(A146,'2017 Weekly Attendance'!$A$1:$X$1,0))</f>
        <v>65878</v>
      </c>
      <c r="H146" s="30">
        <f>G146/F146*100</f>
        <v>98.576965090005828</v>
      </c>
      <c r="I146" s="30">
        <f>VLOOKUP(C146,'2017 Weekly Attendance'!$A$2:$E$33,5)</f>
        <v>98.576965090005828</v>
      </c>
      <c r="J146" s="30">
        <f>H146-I146</f>
        <v>0</v>
      </c>
    </row>
    <row r="147" spans="1:10" x14ac:dyDescent="0.35">
      <c r="A147" s="28">
        <v>8</v>
      </c>
      <c r="B147" s="28">
        <v>2017</v>
      </c>
      <c r="C147" s="20" t="s">
        <v>33</v>
      </c>
      <c r="D147" s="20" t="s">
        <v>18</v>
      </c>
      <c r="E147" s="20"/>
      <c r="F147" s="29">
        <f>VLOOKUP(C147,'2017 Weekly Attendance'!$A$2:$B$33,2)</f>
        <v>71608</v>
      </c>
      <c r="G147" s="29">
        <f>VLOOKUP(C147,'2017 Weekly Attendance'!$A$2:$X$33,MATCH(A147,'2017 Weekly Attendance'!$A$1:$X$1,0))</f>
        <v>69599</v>
      </c>
      <c r="H147" s="30">
        <f>G147/F147*100</f>
        <v>97.194447547760035</v>
      </c>
      <c r="I147" s="30">
        <f>VLOOKUP(C147,'2017 Weekly Attendance'!$A$2:$E$33,5)</f>
        <v>93.250754105686511</v>
      </c>
      <c r="J147" s="30">
        <f>H147-I147</f>
        <v>3.9436934420735241</v>
      </c>
    </row>
    <row r="148" spans="1:10" x14ac:dyDescent="0.35">
      <c r="A148" s="31">
        <v>8</v>
      </c>
      <c r="B148" s="31">
        <v>2017</v>
      </c>
      <c r="C148" s="21" t="s">
        <v>34</v>
      </c>
      <c r="D148" s="21" t="s">
        <v>38</v>
      </c>
      <c r="E148" s="21"/>
      <c r="F148" s="32">
        <f>VLOOKUP(C148,'2017 Weekly Attendance'!$A$2:$B$33,2)</f>
        <v>82000</v>
      </c>
      <c r="G148" s="32">
        <f>VLOOKUP(C148,'2017 Weekly Attendance'!$A$2:$X$33,MATCH(A148,'2017 Weekly Attendance'!$A$1:$X$1,0))</f>
        <v>78428</v>
      </c>
      <c r="H148" s="33">
        <f>G148/F148*100</f>
        <v>95.643902439024387</v>
      </c>
      <c r="I148" s="33">
        <f>VLOOKUP(C148,'2017 Weekly Attendance'!$A$2:$E$33,5)</f>
        <v>91.677591463414629</v>
      </c>
      <c r="J148" s="33">
        <f>H148-I148</f>
        <v>3.9663109756097583</v>
      </c>
    </row>
    <row r="149" spans="1:10" x14ac:dyDescent="0.35">
      <c r="A149" s="28">
        <v>8</v>
      </c>
      <c r="B149" s="28">
        <v>2017</v>
      </c>
      <c r="C149" s="20" t="s">
        <v>36</v>
      </c>
      <c r="D149" s="20" t="s">
        <v>42</v>
      </c>
      <c r="E149" s="20"/>
      <c r="F149" s="29">
        <f>VLOOKUP(C149,'2017 Weekly Attendance'!$A$2:$B$33,2)</f>
        <v>82500</v>
      </c>
      <c r="G149" s="29">
        <f>VLOOKUP(C149,'2017 Weekly Attendance'!$A$2:$X$33,MATCH(A149,'2017 Weekly Attendance'!$A$1:$X$1,0))</f>
        <v>77562</v>
      </c>
      <c r="H149" s="30">
        <f>G149/F149*100</f>
        <v>94.014545454545456</v>
      </c>
      <c r="I149" s="30">
        <f>VLOOKUP(C149,'2017 Weekly Attendance'!$A$2:$E$33,5)</f>
        <v>94.014545454545456</v>
      </c>
      <c r="J149" s="30">
        <f>H149-I149</f>
        <v>0</v>
      </c>
    </row>
    <row r="150" spans="1:10" x14ac:dyDescent="0.35">
      <c r="A150" s="31">
        <v>8</v>
      </c>
      <c r="B150" s="31">
        <v>2017</v>
      </c>
      <c r="C150" s="21" t="s">
        <v>15</v>
      </c>
      <c r="D150" s="21" t="s">
        <v>16</v>
      </c>
      <c r="E150" s="21"/>
      <c r="F150" s="32">
        <f>VLOOKUP(C150,'2017 Weekly Attendance'!$A$2:$B$33,2)</f>
        <v>65890</v>
      </c>
      <c r="G150" s="32">
        <f>VLOOKUP(C150,'2017 Weekly Attendance'!$A$2:$X$33,MATCH(A150,'2017 Weekly Attendance'!$A$1:$X$1,0))</f>
        <v>58545</v>
      </c>
      <c r="H150" s="33">
        <f>G150/F150*100</f>
        <v>88.852633176506302</v>
      </c>
      <c r="I150" s="33">
        <f>VLOOKUP(C150,'2017 Weekly Attendance'!$A$2:$E$33,5)</f>
        <v>90.988389740476549</v>
      </c>
      <c r="J150" s="33">
        <f>H150-I150</f>
        <v>-2.1357565639702472</v>
      </c>
    </row>
    <row r="151" spans="1:10" x14ac:dyDescent="0.35">
      <c r="A151" s="28">
        <v>8</v>
      </c>
      <c r="B151" s="28">
        <v>2017</v>
      </c>
      <c r="C151" s="20" t="s">
        <v>14</v>
      </c>
      <c r="D151" s="20" t="s">
        <v>40</v>
      </c>
      <c r="E151" s="20"/>
      <c r="F151" s="29">
        <f>VLOOKUP(C151,'2017 Weekly Attendance'!$A$2:$B$33,2)</f>
        <v>65515</v>
      </c>
      <c r="G151" s="29">
        <f>VLOOKUP(C151,'2017 Weekly Attendance'!$A$2:$X$33,MATCH(A151,'2017 Weekly Attendance'!$A$1:$X$1,0))</f>
        <v>57901</v>
      </c>
      <c r="H151" s="30">
        <f>G151/F151*100</f>
        <v>88.378233992215527</v>
      </c>
      <c r="I151" s="30">
        <f>VLOOKUP(C151,'2017 Weekly Attendance'!$A$2:$E$33,5)</f>
        <v>81.26707624208197</v>
      </c>
      <c r="J151" s="30">
        <f>H151-I151</f>
        <v>7.1111577501335574</v>
      </c>
    </row>
    <row r="152" spans="1:10" x14ac:dyDescent="0.35">
      <c r="A152" s="28">
        <v>7</v>
      </c>
      <c r="B152" s="28">
        <v>2017</v>
      </c>
      <c r="C152" s="20" t="s">
        <v>30</v>
      </c>
      <c r="D152" s="20" t="s">
        <v>25</v>
      </c>
      <c r="E152" s="20"/>
      <c r="F152" s="29">
        <f>VLOOKUP(C152,'2017 Weekly Attendance'!$A$2:$B$33,2)</f>
        <v>66655</v>
      </c>
      <c r="G152" s="29">
        <f>VLOOKUP(C152,'2017 Weekly Attendance'!$A$2:$X$33,MATCH(A152,'2017 Weekly Attendance'!$A$1:$X$1,0))</f>
        <v>66751</v>
      </c>
      <c r="H152" s="30">
        <f>G152/F152*100</f>
        <v>100.14402520441077</v>
      </c>
      <c r="I152" s="30">
        <f>VLOOKUP(C152,'2017 Weekly Attendance'!$A$2:$E$33,5)</f>
        <v>100.09920486085065</v>
      </c>
      <c r="J152" s="30">
        <f>H152-I152</f>
        <v>4.4820343560118658E-2</v>
      </c>
    </row>
    <row r="153" spans="1:10" x14ac:dyDescent="0.35">
      <c r="A153" s="28">
        <v>7</v>
      </c>
      <c r="B153" s="28">
        <v>2017</v>
      </c>
      <c r="C153" s="20" t="s">
        <v>24</v>
      </c>
      <c r="D153" s="20" t="s">
        <v>34</v>
      </c>
      <c r="E153" s="20"/>
      <c r="F153" s="29">
        <f>VLOOKUP(C153,'2017 Weekly Attendance'!$A$2:$B$33,2)</f>
        <v>69596</v>
      </c>
      <c r="G153" s="29">
        <f>VLOOKUP(C153,'2017 Weekly Attendance'!$A$2:$X$33,MATCH(A153,'2017 Weekly Attendance'!$A$1:$X$1,0))</f>
        <v>69596</v>
      </c>
      <c r="H153" s="30">
        <f>G153/F153*100</f>
        <v>100</v>
      </c>
      <c r="I153" s="30">
        <f>VLOOKUP(C153,'2017 Weekly Attendance'!$A$2:$E$33,5)</f>
        <v>100</v>
      </c>
      <c r="J153" s="30">
        <f>H153-I153</f>
        <v>0</v>
      </c>
    </row>
    <row r="154" spans="1:10" x14ac:dyDescent="0.35">
      <c r="A154" s="31">
        <v>7</v>
      </c>
      <c r="B154" s="31">
        <v>2017</v>
      </c>
      <c r="C154" s="21" t="s">
        <v>19</v>
      </c>
      <c r="D154" s="21" t="s">
        <v>16</v>
      </c>
      <c r="E154" s="21"/>
      <c r="F154" s="32">
        <f>VLOOKUP(C154,'2017 Weekly Attendance'!$A$2:$B$33,2)</f>
        <v>61500</v>
      </c>
      <c r="G154" s="32">
        <f>VLOOKUP(C154,'2017 Weekly Attendance'!$A$2:$X$33,MATCH(A154,'2017 Weekly Attendance'!$A$1:$X$1,0))</f>
        <v>61256</v>
      </c>
      <c r="H154" s="33">
        <f>G154/F154*100</f>
        <v>99.603252032520331</v>
      </c>
      <c r="I154" s="33">
        <f>VLOOKUP(C154,'2017 Weekly Attendance'!$A$2:$E$33,5)</f>
        <v>99.214837398373973</v>
      </c>
      <c r="J154" s="33">
        <f>H154-I154</f>
        <v>0.38841463414635768</v>
      </c>
    </row>
    <row r="155" spans="1:10" x14ac:dyDescent="0.35">
      <c r="A155" s="31">
        <v>7</v>
      </c>
      <c r="B155" s="31">
        <v>2017</v>
      </c>
      <c r="C155" s="21" t="s">
        <v>35</v>
      </c>
      <c r="D155" s="21" t="s">
        <v>36</v>
      </c>
      <c r="E155" s="21"/>
      <c r="F155" s="32">
        <f>VLOOKUP(C155,'2017 Weekly Attendance'!$A$2:$B$33,2)</f>
        <v>65326</v>
      </c>
      <c r="G155" s="32">
        <f>VLOOKUP(C155,'2017 Weekly Attendance'!$A$2:$X$33,MATCH(A155,'2017 Weekly Attendance'!$A$1:$X$1,0))</f>
        <v>65025</v>
      </c>
      <c r="H155" s="33">
        <f>G155/F155*100</f>
        <v>99.53923399565258</v>
      </c>
      <c r="I155" s="33">
        <f>VLOOKUP(C155,'2017 Weekly Attendance'!$A$2:$E$33,5)</f>
        <v>99.850639211689938</v>
      </c>
      <c r="J155" s="33">
        <f>H155-I155</f>
        <v>-0.31140521603735749</v>
      </c>
    </row>
    <row r="156" spans="1:10" x14ac:dyDescent="0.35">
      <c r="A156" s="31">
        <v>7</v>
      </c>
      <c r="B156" s="31">
        <v>2017</v>
      </c>
      <c r="C156" s="21" t="s">
        <v>26</v>
      </c>
      <c r="D156" s="21" t="s">
        <v>42</v>
      </c>
      <c r="E156" s="21"/>
      <c r="F156" s="32">
        <f>VLOOKUP(C156,'2017 Weekly Attendance'!$A$2:$B$33,2)</f>
        <v>66829</v>
      </c>
      <c r="G156" s="32">
        <f>VLOOKUP(C156,'2017 Weekly Attendance'!$A$2:$X$33,MATCH(A156,'2017 Weekly Attendance'!$A$1:$X$1,0))</f>
        <v>65878</v>
      </c>
      <c r="H156" s="33">
        <f>G156/F156*100</f>
        <v>98.576965090005828</v>
      </c>
      <c r="I156" s="33">
        <f>VLOOKUP(C156,'2017 Weekly Attendance'!$A$2:$E$33,5)</f>
        <v>98.576965090005828</v>
      </c>
      <c r="J156" s="33">
        <f>H156-I156</f>
        <v>0</v>
      </c>
    </row>
    <row r="157" spans="1:10" x14ac:dyDescent="0.35">
      <c r="A157" s="28">
        <v>7</v>
      </c>
      <c r="B157" s="28">
        <v>2017</v>
      </c>
      <c r="C157" s="20" t="s">
        <v>29</v>
      </c>
      <c r="D157" s="20" t="s">
        <v>38</v>
      </c>
      <c r="E157" s="20"/>
      <c r="F157" s="29">
        <f>VLOOKUP(C157,'2017 Weekly Attendance'!$A$2:$B$33,2)</f>
        <v>71750</v>
      </c>
      <c r="G157" s="29">
        <f>VLOOKUP(C157,'2017 Weekly Attendance'!$A$2:$X$33,MATCH(A157,'2017 Weekly Attendance'!$A$1:$X$1,0))</f>
        <v>70133</v>
      </c>
      <c r="H157" s="30">
        <f>G157/F157*100</f>
        <v>97.746341463414637</v>
      </c>
      <c r="I157" s="30">
        <f>VLOOKUP(C157,'2017 Weekly Attendance'!$A$2:$E$33,5)</f>
        <v>97.762195121951223</v>
      </c>
      <c r="J157" s="30">
        <f>H157-I157</f>
        <v>-1.5853658536585158E-2</v>
      </c>
    </row>
    <row r="158" spans="1:10" x14ac:dyDescent="0.35">
      <c r="A158" s="31">
        <v>7</v>
      </c>
      <c r="B158" s="31">
        <v>2017</v>
      </c>
      <c r="C158" s="21" t="s">
        <v>18</v>
      </c>
      <c r="D158" s="21" t="s">
        <v>21</v>
      </c>
      <c r="E158" s="21"/>
      <c r="F158" s="32">
        <f>VLOOKUP(C158,'2017 Weekly Attendance'!$A$2:$B$33,2)</f>
        <v>56603</v>
      </c>
      <c r="G158" s="32">
        <f>VLOOKUP(C158,'2017 Weekly Attendance'!$A$2:$X$33,MATCH(A158,'2017 Weekly Attendance'!$A$1:$X$1,0))</f>
        <v>55090</v>
      </c>
      <c r="H158" s="33">
        <f>G158/F158*100</f>
        <v>97.326996802289628</v>
      </c>
      <c r="I158" s="33">
        <f>VLOOKUP(C158,'2017 Weekly Attendance'!$A$2:$E$33,5)</f>
        <v>96.86008565926592</v>
      </c>
      <c r="J158" s="33">
        <f>H158-I158</f>
        <v>0.46691114302370806</v>
      </c>
    </row>
    <row r="159" spans="1:10" x14ac:dyDescent="0.35">
      <c r="A159" s="28">
        <v>7</v>
      </c>
      <c r="B159" s="28">
        <v>2017</v>
      </c>
      <c r="C159" s="20" t="s">
        <v>41</v>
      </c>
      <c r="D159" s="20" t="s">
        <v>43</v>
      </c>
      <c r="E159" s="20"/>
      <c r="F159" s="29">
        <f>VLOOKUP(C159,'2017 Weekly Attendance'!$A$2:$B$33,2)</f>
        <v>81441</v>
      </c>
      <c r="G159" s="29">
        <f>VLOOKUP(C159,'2017 Weekly Attendance'!$A$2:$X$33,MATCH(A159,'2017 Weekly Attendance'!$A$1:$X$1,0))</f>
        <v>78380</v>
      </c>
      <c r="H159" s="30">
        <f>G159/F159*100</f>
        <v>96.241450866271279</v>
      </c>
      <c r="I159" s="30">
        <f>VLOOKUP(C159,'2017 Weekly Attendance'!$A$2:$E$33,5)</f>
        <v>95.888741542957476</v>
      </c>
      <c r="J159" s="30">
        <f>H159-I159</f>
        <v>0.35270932331380322</v>
      </c>
    </row>
    <row r="160" spans="1:10" x14ac:dyDescent="0.35">
      <c r="A160" s="28">
        <v>7</v>
      </c>
      <c r="B160" s="28">
        <v>2017</v>
      </c>
      <c r="C160" s="20" t="s">
        <v>33</v>
      </c>
      <c r="D160" s="20" t="s">
        <v>15</v>
      </c>
      <c r="E160" s="20"/>
      <c r="F160" s="29">
        <f>VLOOKUP(C160,'2017 Weekly Attendance'!$A$2:$B$33,2)</f>
        <v>71608</v>
      </c>
      <c r="G160" s="29">
        <f>VLOOKUP(C160,'2017 Weekly Attendance'!$A$2:$X$33,MATCH(A160,'2017 Weekly Attendance'!$A$1:$X$1,0))</f>
        <v>68561</v>
      </c>
      <c r="H160" s="30">
        <f>G160/F160*100</f>
        <v>95.744888839235841</v>
      </c>
      <c r="I160" s="30">
        <f>VLOOKUP(C160,'2017 Weekly Attendance'!$A$2:$E$33,5)</f>
        <v>93.250754105686511</v>
      </c>
      <c r="J160" s="30">
        <f>H160-I160</f>
        <v>2.4941347335493305</v>
      </c>
    </row>
    <row r="161" spans="1:10" x14ac:dyDescent="0.35">
      <c r="A161" s="31">
        <v>7</v>
      </c>
      <c r="B161" s="31">
        <v>2017</v>
      </c>
      <c r="C161" s="21" t="s">
        <v>39</v>
      </c>
      <c r="D161" s="21" t="s">
        <v>14</v>
      </c>
      <c r="E161" s="21"/>
      <c r="F161" s="32">
        <f>VLOOKUP(C161,'2017 Weekly Attendance'!$A$2:$B$33,2)</f>
        <v>68400</v>
      </c>
      <c r="G161" s="32">
        <f>VLOOKUP(C161,'2017 Weekly Attendance'!$A$2:$X$33,MATCH(A161,'2017 Weekly Attendance'!$A$1:$X$1,0))</f>
        <v>65363</v>
      </c>
      <c r="H161" s="33">
        <f>G161/F161*100</f>
        <v>95.559941520467845</v>
      </c>
      <c r="I161" s="33">
        <f>VLOOKUP(C161,'2017 Weekly Attendance'!$A$2:$E$33,5)</f>
        <v>91.331871345029242</v>
      </c>
      <c r="J161" s="33">
        <f>H161-I161</f>
        <v>4.228070175438603</v>
      </c>
    </row>
    <row r="162" spans="1:10" x14ac:dyDescent="0.35">
      <c r="A162" s="31">
        <v>7</v>
      </c>
      <c r="B162" s="31">
        <v>2017</v>
      </c>
      <c r="C162" s="21" t="s">
        <v>37</v>
      </c>
      <c r="D162" s="21" t="s">
        <v>27</v>
      </c>
      <c r="E162" s="21"/>
      <c r="F162" s="32">
        <f>VLOOKUP(C162,'2017 Weekly Attendance'!$A$2:$B$33,2)</f>
        <v>82500</v>
      </c>
      <c r="G162" s="32">
        <f>VLOOKUP(C162,'2017 Weekly Attendance'!$A$2:$X$33,MATCH(A162,'2017 Weekly Attendance'!$A$1:$X$1,0))</f>
        <v>78527</v>
      </c>
      <c r="H162" s="33">
        <f>G162/F162*100</f>
        <v>95.184242424242427</v>
      </c>
      <c r="I162" s="33">
        <f>VLOOKUP(C162,'2017 Weekly Attendance'!$A$2:$E$33,5)</f>
        <v>93.550606060606057</v>
      </c>
      <c r="J162" s="33">
        <f>H162-I162</f>
        <v>1.63363636363637</v>
      </c>
    </row>
    <row r="163" spans="1:10" x14ac:dyDescent="0.35">
      <c r="A163" s="31">
        <v>7</v>
      </c>
      <c r="B163" s="31">
        <v>2017</v>
      </c>
      <c r="C163" s="21" t="s">
        <v>40</v>
      </c>
      <c r="D163" s="21" t="s">
        <v>9</v>
      </c>
      <c r="E163" s="21"/>
      <c r="F163" s="32">
        <f>VLOOKUP(C163,'2017 Weekly Attendance'!$A$2:$B$33,2)</f>
        <v>67000</v>
      </c>
      <c r="G163" s="32">
        <f>VLOOKUP(C163,'2017 Weekly Attendance'!$A$2:$X$33,MATCH(A163,'2017 Weekly Attendance'!$A$1:$X$1,0))</f>
        <v>63104</v>
      </c>
      <c r="H163" s="33">
        <f>G163/F163*100</f>
        <v>94.185074626865671</v>
      </c>
      <c r="I163" s="33">
        <f>VLOOKUP(C163,'2017 Weekly Attendance'!$A$2:$E$33,5)</f>
        <v>94.6875</v>
      </c>
      <c r="J163" s="33">
        <f>H163-I163</f>
        <v>-0.50242537313432933</v>
      </c>
    </row>
    <row r="164" spans="1:10" x14ac:dyDescent="0.35">
      <c r="A164" s="28">
        <v>7</v>
      </c>
      <c r="B164" s="28">
        <v>2017</v>
      </c>
      <c r="C164" s="20" t="s">
        <v>20</v>
      </c>
      <c r="D164" s="20" t="s">
        <v>22</v>
      </c>
      <c r="E164" s="20"/>
      <c r="F164" s="29">
        <f>VLOOKUP(C164,'2017 Weekly Attendance'!$A$2:$B$33,2)</f>
        <v>27000</v>
      </c>
      <c r="G164" s="29">
        <f>VLOOKUP(C164,'2017 Weekly Attendance'!$A$2:$X$33,MATCH(A164,'2017 Weekly Attendance'!$A$1:$X$1,0))</f>
        <v>25388</v>
      </c>
      <c r="H164" s="30">
        <f>G164/F164*100</f>
        <v>94.029629629629625</v>
      </c>
      <c r="I164" s="30">
        <f>VLOOKUP(C164,'2017 Weekly Attendance'!$A$2:$E$33,5)</f>
        <v>93.836574074074079</v>
      </c>
      <c r="J164" s="30">
        <f>H164-I164</f>
        <v>0.19305555555554577</v>
      </c>
    </row>
    <row r="165" spans="1:10" x14ac:dyDescent="0.35">
      <c r="A165" s="31">
        <v>7</v>
      </c>
      <c r="B165" s="31">
        <v>2017</v>
      </c>
      <c r="C165" s="21" t="s">
        <v>23</v>
      </c>
      <c r="D165" s="21" t="s">
        <v>31</v>
      </c>
      <c r="E165" s="21"/>
      <c r="F165" s="32">
        <f>VLOOKUP(C165,'2017 Weekly Attendance'!$A$2:$B$33,2)</f>
        <v>67895</v>
      </c>
      <c r="G165" s="32">
        <f>VLOOKUP(C165,'2017 Weekly Attendance'!$A$2:$X$33,MATCH(A165,'2017 Weekly Attendance'!$A$1:$X$1,0))</f>
        <v>59061</v>
      </c>
      <c r="H165" s="33">
        <f>G165/F165*100</f>
        <v>86.98873260181162</v>
      </c>
      <c r="I165" s="33">
        <f>VLOOKUP(C165,'2017 Weekly Attendance'!$A$2:$E$33,5)</f>
        <v>91.9114599223591</v>
      </c>
      <c r="J165" s="33">
        <f>H165-I165</f>
        <v>-4.9227273205474802</v>
      </c>
    </row>
    <row r="166" spans="1:10" x14ac:dyDescent="0.35">
      <c r="A166" s="28">
        <v>7</v>
      </c>
      <c r="B166" s="28">
        <v>2017</v>
      </c>
      <c r="C166" s="20" t="s">
        <v>13</v>
      </c>
      <c r="D166" s="20" t="s">
        <v>28</v>
      </c>
      <c r="E166" s="20" t="s">
        <v>11</v>
      </c>
      <c r="F166" s="29">
        <f>VLOOKUP(C166,'2017 Weekly Attendance'!$A$2:$B$33,2)</f>
        <v>93607</v>
      </c>
      <c r="G166" s="29">
        <f>VLOOKUP(C166,'2017 Weekly Attendance'!$A$2:$X$33,MATCH(A166,'2017 Weekly Attendance'!$A$1:$X$1,0))</f>
        <v>73736</v>
      </c>
      <c r="H166" s="30">
        <f>G166/F166*100</f>
        <v>78.771886717873656</v>
      </c>
      <c r="I166" s="30">
        <f>VLOOKUP(C166,'2017 Weekly Attendance'!$A$2:$E$33,5)</f>
        <v>66.142794571224073</v>
      </c>
      <c r="J166" s="30">
        <f>H166-I166</f>
        <v>12.629092146649583</v>
      </c>
    </row>
    <row r="167" spans="1:10" x14ac:dyDescent="0.35">
      <c r="A167" s="28">
        <v>6</v>
      </c>
      <c r="B167" s="28">
        <v>2017</v>
      </c>
      <c r="C167" s="20" t="s">
        <v>28</v>
      </c>
      <c r="D167" s="20" t="s">
        <v>15</v>
      </c>
      <c r="E167" s="20"/>
      <c r="F167" s="29">
        <f>VLOOKUP(C167,'2017 Weekly Attendance'!$A$2:$B$33,2)</f>
        <v>63400</v>
      </c>
      <c r="G167" s="29">
        <f>VLOOKUP(C167,'2017 Weekly Attendance'!$A$2:$X$33,MATCH(A167,'2017 Weekly Attendance'!$A$1:$X$1,0))</f>
        <v>63999</v>
      </c>
      <c r="H167" s="30">
        <f>G167/F167*100</f>
        <v>100.94479495268138</v>
      </c>
      <c r="I167" s="30">
        <f>VLOOKUP(C167,'2017 Weekly Attendance'!$A$2:$E$33,5)</f>
        <v>101.28962933753942</v>
      </c>
      <c r="J167" s="30">
        <f>H167-I167</f>
        <v>-0.34483438485804641</v>
      </c>
    </row>
    <row r="168" spans="1:10" x14ac:dyDescent="0.35">
      <c r="A168" s="28">
        <v>6</v>
      </c>
      <c r="B168" s="28">
        <v>2017</v>
      </c>
      <c r="C168" s="20" t="s">
        <v>22</v>
      </c>
      <c r="D168" s="20" t="s">
        <v>37</v>
      </c>
      <c r="E168" s="20"/>
      <c r="F168" s="29">
        <f>VLOOKUP(C168,'2017 Weekly Attendance'!$A$2:$B$33,2)</f>
        <v>76125</v>
      </c>
      <c r="G168" s="29">
        <f>VLOOKUP(C168,'2017 Weekly Attendance'!$A$2:$X$33,MATCH(A168,'2017 Weekly Attendance'!$A$1:$X$1,0))</f>
        <v>76721</v>
      </c>
      <c r="H168" s="30">
        <f>G168/F168*100</f>
        <v>100.78292282430212</v>
      </c>
      <c r="I168" s="30">
        <f>VLOOKUP(C168,'2017 Weekly Attendance'!$A$2:$E$33,5)</f>
        <v>100.30311986863711</v>
      </c>
      <c r="J168" s="30">
        <f>H168-I168</f>
        <v>0.47980295566500786</v>
      </c>
    </row>
    <row r="169" spans="1:10" x14ac:dyDescent="0.35">
      <c r="A169" s="28">
        <v>6</v>
      </c>
      <c r="B169" s="28">
        <v>2017</v>
      </c>
      <c r="C169" s="20" t="s">
        <v>21</v>
      </c>
      <c r="D169" s="20" t="s">
        <v>39</v>
      </c>
      <c r="E169" s="20"/>
      <c r="F169" s="29">
        <f>VLOOKUP(C169,'2017 Weekly Attendance'!$A$2:$B$33,2)</f>
        <v>76416</v>
      </c>
      <c r="G169" s="29">
        <f>VLOOKUP(C169,'2017 Weekly Attendance'!$A$2:$X$33,MATCH(A169,'2017 Weekly Attendance'!$A$1:$X$1,0))</f>
        <v>76994</v>
      </c>
      <c r="H169" s="30">
        <f>G169/F169*100</f>
        <v>100.75638609715243</v>
      </c>
      <c r="I169" s="30">
        <f>VLOOKUP(C169,'2017 Weekly Attendance'!$A$2:$E$33,5)</f>
        <v>96.977563599246224</v>
      </c>
      <c r="J169" s="30">
        <f>H169-I169</f>
        <v>3.7788224979062051</v>
      </c>
    </row>
    <row r="170" spans="1:10" x14ac:dyDescent="0.35">
      <c r="A170" s="28">
        <v>6</v>
      </c>
      <c r="B170" s="28">
        <v>2017</v>
      </c>
      <c r="C170" s="20" t="s">
        <v>30</v>
      </c>
      <c r="D170" s="20" t="s">
        <v>41</v>
      </c>
      <c r="E170" s="20"/>
      <c r="F170" s="29">
        <f>VLOOKUP(C170,'2017 Weekly Attendance'!$A$2:$B$33,2)</f>
        <v>66655</v>
      </c>
      <c r="G170" s="29">
        <f>VLOOKUP(C170,'2017 Weekly Attendance'!$A$2:$X$33,MATCH(A170,'2017 Weekly Attendance'!$A$1:$X$1,0))</f>
        <v>66848</v>
      </c>
      <c r="H170" s="30">
        <f>G170/F170*100</f>
        <v>100.28955067136749</v>
      </c>
      <c r="I170" s="30">
        <f>VLOOKUP(C170,'2017 Weekly Attendance'!$A$2:$E$33,5)</f>
        <v>100.09920486085065</v>
      </c>
      <c r="J170" s="30">
        <f>H170-I170</f>
        <v>0.1903458105168454</v>
      </c>
    </row>
    <row r="171" spans="1:10" x14ac:dyDescent="0.35">
      <c r="A171" s="28">
        <v>6</v>
      </c>
      <c r="B171" s="28">
        <v>2017</v>
      </c>
      <c r="C171" s="20" t="s">
        <v>43</v>
      </c>
      <c r="D171" s="20" t="s">
        <v>32</v>
      </c>
      <c r="E171" s="20"/>
      <c r="F171" s="29">
        <f>VLOOKUP(C171,'2017 Weekly Attendance'!$A$2:$B$33,2)</f>
        <v>73208</v>
      </c>
      <c r="G171" s="29">
        <f>VLOOKUP(C171,'2017 Weekly Attendance'!$A$2:$X$33,MATCH(A171,'2017 Weekly Attendance'!$A$1:$X$1,0))</f>
        <v>73117</v>
      </c>
      <c r="H171" s="30">
        <f>G171/F171*100</f>
        <v>99.875696645175395</v>
      </c>
      <c r="I171" s="30">
        <f>VLOOKUP(C171,'2017 Weekly Attendance'!$A$2:$E$33,5)</f>
        <v>99.905918752048962</v>
      </c>
      <c r="J171" s="30">
        <f>H171-I171</f>
        <v>-3.022210687356619E-2</v>
      </c>
    </row>
    <row r="172" spans="1:10" x14ac:dyDescent="0.35">
      <c r="A172" s="31">
        <v>6</v>
      </c>
      <c r="B172" s="31">
        <v>2017</v>
      </c>
      <c r="C172" s="21" t="s">
        <v>25</v>
      </c>
      <c r="D172" s="21" t="s">
        <v>19</v>
      </c>
      <c r="E172" s="21"/>
      <c r="F172" s="32">
        <f>VLOOKUP(C172,'2017 Weekly Attendance'!$A$2:$B$33,2)</f>
        <v>71008</v>
      </c>
      <c r="G172" s="32">
        <f>VLOOKUP(C172,'2017 Weekly Attendance'!$A$2:$X$33,MATCH(A172,'2017 Weekly Attendance'!$A$1:$X$1,0))</f>
        <v>70616</v>
      </c>
      <c r="H172" s="33">
        <f>G172/F172*100</f>
        <v>99.447949526813886</v>
      </c>
      <c r="I172" s="33">
        <f>VLOOKUP(C172,'2017 Weekly Attendance'!$A$2:$E$33,5)</f>
        <v>99.409397532672372</v>
      </c>
      <c r="J172" s="33">
        <f>H172-I172</f>
        <v>3.8551994141514001E-2</v>
      </c>
    </row>
    <row r="173" spans="1:10" x14ac:dyDescent="0.35">
      <c r="A173" s="28">
        <v>6</v>
      </c>
      <c r="B173" s="28">
        <v>2017</v>
      </c>
      <c r="C173" s="20" t="s">
        <v>10</v>
      </c>
      <c r="D173" s="20" t="s">
        <v>23</v>
      </c>
      <c r="E173" s="20"/>
      <c r="F173" s="29">
        <f>VLOOKUP(C173,'2017 Weekly Attendance'!$A$2:$B$33,2)</f>
        <v>72220</v>
      </c>
      <c r="G173" s="29">
        <f>VLOOKUP(C173,'2017 Weekly Attendance'!$A$2:$X$33,MATCH(A173,'2017 Weekly Attendance'!$A$1:$X$1,0))</f>
        <v>71815</v>
      </c>
      <c r="H173" s="30">
        <f>G173/F173*100</f>
        <v>99.439213514261979</v>
      </c>
      <c r="I173" s="30">
        <f>VLOOKUP(C173,'2017 Weekly Attendance'!$A$2:$E$33,5)</f>
        <v>99.383307947936856</v>
      </c>
      <c r="J173" s="30">
        <f>H173-I173</f>
        <v>5.5905566325122891E-2</v>
      </c>
    </row>
    <row r="174" spans="1:10" x14ac:dyDescent="0.35">
      <c r="A174" s="28">
        <v>6</v>
      </c>
      <c r="B174" s="28">
        <v>2017</v>
      </c>
      <c r="C174" s="20" t="s">
        <v>16</v>
      </c>
      <c r="D174" s="20" t="s">
        <v>24</v>
      </c>
      <c r="E174" s="20"/>
      <c r="F174" s="29">
        <f>VLOOKUP(C174,'2017 Weekly Attendance'!$A$2:$B$33,2)</f>
        <v>75523</v>
      </c>
      <c r="G174" s="29">
        <f>VLOOKUP(C174,'2017 Weekly Attendance'!$A$2:$X$33,MATCH(A174,'2017 Weekly Attendance'!$A$1:$X$1,0))</f>
        <v>74373</v>
      </c>
      <c r="H174" s="30">
        <f>G174/F174*100</f>
        <v>98.477285065476735</v>
      </c>
      <c r="I174" s="30">
        <f>VLOOKUP(C174,'2017 Weekly Attendance'!$A$2:$E$33,5)</f>
        <v>97.477258583477877</v>
      </c>
      <c r="J174" s="30">
        <f>H174-I174</f>
        <v>1.0000264819988587</v>
      </c>
    </row>
    <row r="175" spans="1:10" x14ac:dyDescent="0.35">
      <c r="A175" s="28">
        <v>6</v>
      </c>
      <c r="B175" s="28">
        <v>2017</v>
      </c>
      <c r="C175" s="20" t="s">
        <v>42</v>
      </c>
      <c r="D175" s="20" t="s">
        <v>35</v>
      </c>
      <c r="E175" s="20"/>
      <c r="F175" s="29">
        <f>VLOOKUP(C175,'2017 Weekly Attendance'!$A$2:$B$33,2)</f>
        <v>73000</v>
      </c>
      <c r="G175" s="29">
        <f>VLOOKUP(C175,'2017 Weekly Attendance'!$A$2:$X$33,MATCH(A175,'2017 Weekly Attendance'!$A$1:$X$1,0))</f>
        <v>70593</v>
      </c>
      <c r="H175" s="30">
        <f>G175/F175*100</f>
        <v>96.702739726027403</v>
      </c>
      <c r="I175" s="30">
        <f>VLOOKUP(C175,'2017 Weekly Attendance'!$A$2:$E$33,5)</f>
        <v>98.575513698630132</v>
      </c>
      <c r="J175" s="30">
        <f>H175-I175</f>
        <v>-1.8727739726027295</v>
      </c>
    </row>
    <row r="176" spans="1:10" x14ac:dyDescent="0.35">
      <c r="A176" s="28">
        <v>6</v>
      </c>
      <c r="B176" s="28">
        <v>2017</v>
      </c>
      <c r="C176" s="20" t="s">
        <v>18</v>
      </c>
      <c r="D176" s="20" t="s">
        <v>20</v>
      </c>
      <c r="E176" s="20"/>
      <c r="F176" s="29">
        <f>VLOOKUP(C176,'2017 Weekly Attendance'!$A$2:$B$33,2)</f>
        <v>56603</v>
      </c>
      <c r="G176" s="29">
        <f>VLOOKUP(C176,'2017 Weekly Attendance'!$A$2:$X$33,MATCH(A176,'2017 Weekly Attendance'!$A$1:$X$1,0))</f>
        <v>54685</v>
      </c>
      <c r="H176" s="30">
        <f>G176/F176*100</f>
        <v>96.611487023655997</v>
      </c>
      <c r="I176" s="30">
        <f>VLOOKUP(C176,'2017 Weekly Attendance'!$A$2:$E$33,5)</f>
        <v>96.86008565926592</v>
      </c>
      <c r="J176" s="30">
        <f>H176-I176</f>
        <v>-0.24859863560992324</v>
      </c>
    </row>
    <row r="177" spans="1:10" x14ac:dyDescent="0.35">
      <c r="A177" s="31">
        <v>6</v>
      </c>
      <c r="B177" s="31">
        <v>2017</v>
      </c>
      <c r="C177" s="21" t="s">
        <v>36</v>
      </c>
      <c r="D177" s="21" t="s">
        <v>26</v>
      </c>
      <c r="E177" s="21"/>
      <c r="F177" s="32">
        <f>VLOOKUP(C177,'2017 Weekly Attendance'!$A$2:$B$33,2)</f>
        <v>82500</v>
      </c>
      <c r="G177" s="32">
        <f>VLOOKUP(C177,'2017 Weekly Attendance'!$A$2:$X$33,MATCH(A177,'2017 Weekly Attendance'!$A$1:$X$1,0))</f>
        <v>77562</v>
      </c>
      <c r="H177" s="33">
        <f>G177/F177*100</f>
        <v>94.014545454545456</v>
      </c>
      <c r="I177" s="33">
        <f>VLOOKUP(C177,'2017 Weekly Attendance'!$A$2:$E$33,5)</f>
        <v>94.014545454545456</v>
      </c>
      <c r="J177" s="33">
        <f>H177-I177</f>
        <v>0</v>
      </c>
    </row>
    <row r="178" spans="1:10" x14ac:dyDescent="0.35">
      <c r="A178" s="28">
        <v>6</v>
      </c>
      <c r="B178" s="28">
        <v>2017</v>
      </c>
      <c r="C178" s="20" t="s">
        <v>31</v>
      </c>
      <c r="D178" s="20" t="s">
        <v>40</v>
      </c>
      <c r="E178" s="20"/>
      <c r="F178" s="29">
        <f>VLOOKUP(C178,'2017 Weekly Attendance'!$A$2:$B$33,2)</f>
        <v>69143</v>
      </c>
      <c r="G178" s="29">
        <f>VLOOKUP(C178,'2017 Weekly Attendance'!$A$2:$X$33,MATCH(A178,'2017 Weekly Attendance'!$A$1:$X$1,0))</f>
        <v>63888</v>
      </c>
      <c r="H178" s="30">
        <f>G178/F178*100</f>
        <v>92.399809091303524</v>
      </c>
      <c r="I178" s="30">
        <f>VLOOKUP(C178,'2017 Weekly Attendance'!$A$2:$E$33,5)</f>
        <v>94.950681920078665</v>
      </c>
      <c r="J178" s="30">
        <f>H178-I178</f>
        <v>-2.550872828775141</v>
      </c>
    </row>
    <row r="179" spans="1:10" x14ac:dyDescent="0.35">
      <c r="A179" s="31">
        <v>6</v>
      </c>
      <c r="B179" s="31">
        <v>2017</v>
      </c>
      <c r="C179" s="21" t="s">
        <v>34</v>
      </c>
      <c r="D179" s="21" t="s">
        <v>29</v>
      </c>
      <c r="E179" s="21"/>
      <c r="F179" s="32">
        <f>VLOOKUP(C179,'2017 Weekly Attendance'!$A$2:$B$33,2)</f>
        <v>82000</v>
      </c>
      <c r="G179" s="32">
        <f>VLOOKUP(C179,'2017 Weekly Attendance'!$A$2:$X$33,MATCH(A179,'2017 Weekly Attendance'!$A$1:$X$1,0))</f>
        <v>75568</v>
      </c>
      <c r="H179" s="33">
        <f>G179/F179*100</f>
        <v>92.15609756097561</v>
      </c>
      <c r="I179" s="33">
        <f>VLOOKUP(C179,'2017 Weekly Attendance'!$A$2:$E$33,5)</f>
        <v>91.677591463414629</v>
      </c>
      <c r="J179" s="33">
        <f>H179-I179</f>
        <v>0.47850609756098095</v>
      </c>
    </row>
    <row r="180" spans="1:10" x14ac:dyDescent="0.35">
      <c r="A180" s="31">
        <v>6</v>
      </c>
      <c r="B180" s="31">
        <v>2017</v>
      </c>
      <c r="C180" s="21" t="s">
        <v>9</v>
      </c>
      <c r="D180" s="21" t="s">
        <v>13</v>
      </c>
      <c r="E180" s="21"/>
      <c r="F180" s="32">
        <f>VLOOKUP(C180,'2017 Weekly Attendance'!$A$2:$B$33,2)</f>
        <v>69132</v>
      </c>
      <c r="G180" s="32">
        <f>VLOOKUP(C180,'2017 Weekly Attendance'!$A$2:$X$33,MATCH(A180,'2017 Weekly Attendance'!$A$1:$X$1,0))</f>
        <v>56232</v>
      </c>
      <c r="H180" s="33">
        <f>G180/F180*100</f>
        <v>81.340045131053643</v>
      </c>
      <c r="I180" s="33">
        <f>VLOOKUP(C180,'2017 Weekly Attendance'!$A$2:$E$33,5)</f>
        <v>88.822831684314068</v>
      </c>
      <c r="J180" s="33">
        <f>H180-I180</f>
        <v>-7.482786553260425</v>
      </c>
    </row>
    <row r="181" spans="1:10" x14ac:dyDescent="0.35">
      <c r="A181" s="31">
        <v>5</v>
      </c>
      <c r="B181" s="31">
        <v>2017</v>
      </c>
      <c r="C181" s="21" t="s">
        <v>38</v>
      </c>
      <c r="D181" s="21" t="s">
        <v>41</v>
      </c>
      <c r="E181" s="21"/>
      <c r="F181" s="32">
        <f>VLOOKUP(C181,'2017 Weekly Attendance'!$A$2:$B$33,2)</f>
        <v>92500</v>
      </c>
      <c r="G181" s="32">
        <f>VLOOKUP(C181,'2017 Weekly Attendance'!$A$2:$X$33,MATCH(A181,'2017 Weekly Attendance'!$A$1:$X$1,0))</f>
        <v>93329</v>
      </c>
      <c r="H181" s="33">
        <f>G181/F181*100</f>
        <v>100.8962162162162</v>
      </c>
      <c r="I181" s="33">
        <f>VLOOKUP(C181,'2017 Weekly Attendance'!$A$2:$E$33,5)</f>
        <v>100.23986486486487</v>
      </c>
      <c r="J181" s="33">
        <f>H181-I181</f>
        <v>0.65635135135133282</v>
      </c>
    </row>
    <row r="182" spans="1:10" x14ac:dyDescent="0.35">
      <c r="A182" s="31">
        <v>5</v>
      </c>
      <c r="B182" s="31">
        <v>2017</v>
      </c>
      <c r="C182" s="21" t="s">
        <v>19</v>
      </c>
      <c r="D182" s="21" t="s">
        <v>30</v>
      </c>
      <c r="E182" s="21"/>
      <c r="F182" s="32">
        <f>VLOOKUP(C182,'2017 Weekly Attendance'!$A$2:$B$33,2)</f>
        <v>61500</v>
      </c>
      <c r="G182" s="32">
        <f>VLOOKUP(C182,'2017 Weekly Attendance'!$A$2:$X$33,MATCH(A182,'2017 Weekly Attendance'!$A$1:$X$1,0))</f>
        <v>61834</v>
      </c>
      <c r="H182" s="33">
        <f>G182/F182*100</f>
        <v>100.54308943089431</v>
      </c>
      <c r="I182" s="33">
        <f>VLOOKUP(C182,'2017 Weekly Attendance'!$A$2:$E$33,5)</f>
        <v>99.214837398373973</v>
      </c>
      <c r="J182" s="33">
        <f>H182-I182</f>
        <v>1.3282520325203393</v>
      </c>
    </row>
    <row r="183" spans="1:10" x14ac:dyDescent="0.35">
      <c r="A183" s="31">
        <v>5</v>
      </c>
      <c r="B183" s="31">
        <v>2017</v>
      </c>
      <c r="C183" s="21" t="s">
        <v>24</v>
      </c>
      <c r="D183" s="21" t="s">
        <v>28</v>
      </c>
      <c r="E183" s="21"/>
      <c r="F183" s="32">
        <f>VLOOKUP(C183,'2017 Weekly Attendance'!$A$2:$B$33,2)</f>
        <v>69596</v>
      </c>
      <c r="G183" s="32">
        <f>VLOOKUP(C183,'2017 Weekly Attendance'!$A$2:$X$33,MATCH(A183,'2017 Weekly Attendance'!$A$1:$X$1,0))</f>
        <v>69596</v>
      </c>
      <c r="H183" s="33">
        <f>G183/F183*100</f>
        <v>100</v>
      </c>
      <c r="I183" s="33">
        <f>VLOOKUP(C183,'2017 Weekly Attendance'!$A$2:$E$33,5)</f>
        <v>100</v>
      </c>
      <c r="J183" s="33">
        <f>H183-I183</f>
        <v>0</v>
      </c>
    </row>
    <row r="184" spans="1:10" x14ac:dyDescent="0.35">
      <c r="A184" s="28">
        <v>5</v>
      </c>
      <c r="B184" s="28">
        <v>2017</v>
      </c>
      <c r="C184" s="20" t="s">
        <v>35</v>
      </c>
      <c r="D184" s="20" t="s">
        <v>31</v>
      </c>
      <c r="E184" s="20"/>
      <c r="F184" s="29">
        <f>VLOOKUP(C184,'2017 Weekly Attendance'!$A$2:$B$33,2)</f>
        <v>65326</v>
      </c>
      <c r="G184" s="29">
        <f>VLOOKUP(C184,'2017 Weekly Attendance'!$A$2:$X$33,MATCH(A184,'2017 Weekly Attendance'!$A$1:$X$1,0))</f>
        <v>65135</v>
      </c>
      <c r="H184" s="30">
        <f>G184/F184*100</f>
        <v>99.707620243088513</v>
      </c>
      <c r="I184" s="30">
        <f>VLOOKUP(C184,'2017 Weekly Attendance'!$A$2:$E$33,5)</f>
        <v>99.850639211689938</v>
      </c>
      <c r="J184" s="30">
        <f>H184-I184</f>
        <v>-0.14301896860142449</v>
      </c>
    </row>
    <row r="185" spans="1:10" x14ac:dyDescent="0.35">
      <c r="A185" s="31">
        <v>5</v>
      </c>
      <c r="B185" s="31">
        <v>2017</v>
      </c>
      <c r="C185" s="21" t="s">
        <v>10</v>
      </c>
      <c r="D185" s="21" t="s">
        <v>21</v>
      </c>
      <c r="E185" s="21"/>
      <c r="F185" s="32">
        <f>VLOOKUP(C185,'2017 Weekly Attendance'!$A$2:$B$33,2)</f>
        <v>72220</v>
      </c>
      <c r="G185" s="32">
        <f>VLOOKUP(C185,'2017 Weekly Attendance'!$A$2:$X$33,MATCH(A185,'2017 Weekly Attendance'!$A$1:$X$1,0))</f>
        <v>71835</v>
      </c>
      <c r="H185" s="33">
        <f>G185/F185*100</f>
        <v>99.466906674051515</v>
      </c>
      <c r="I185" s="33">
        <f>VLOOKUP(C185,'2017 Weekly Attendance'!$A$2:$E$33,5)</f>
        <v>99.383307947936856</v>
      </c>
      <c r="J185" s="33">
        <f>H185-I185</f>
        <v>8.3598726114658461E-2</v>
      </c>
    </row>
    <row r="186" spans="1:10" x14ac:dyDescent="0.35">
      <c r="A186" s="28">
        <v>5</v>
      </c>
      <c r="B186" s="28">
        <v>2017</v>
      </c>
      <c r="C186" s="20" t="s">
        <v>32</v>
      </c>
      <c r="D186" s="20" t="s">
        <v>16</v>
      </c>
      <c r="E186" s="20"/>
      <c r="F186" s="29">
        <f>VLOOKUP(C186,'2017 Weekly Attendance'!$A$2:$B$33,2)</f>
        <v>65000</v>
      </c>
      <c r="G186" s="29">
        <f>VLOOKUP(C186,'2017 Weekly Attendance'!$A$2:$X$33,MATCH(A186,'2017 Weekly Attendance'!$A$1:$X$1,0))</f>
        <v>64288</v>
      </c>
      <c r="H186" s="30">
        <f>G186/F186*100</f>
        <v>98.904615384615383</v>
      </c>
      <c r="I186" s="30">
        <f>VLOOKUP(C186,'2017 Weekly Attendance'!$A$2:$E$33,5)</f>
        <v>98.67307692307692</v>
      </c>
      <c r="J186" s="30">
        <f>H186-I186</f>
        <v>0.23153846153846303</v>
      </c>
    </row>
    <row r="187" spans="1:10" x14ac:dyDescent="0.35">
      <c r="A187" s="28">
        <v>5</v>
      </c>
      <c r="B187" s="28">
        <v>2017</v>
      </c>
      <c r="C187" s="20" t="s">
        <v>40</v>
      </c>
      <c r="D187" s="20" t="s">
        <v>29</v>
      </c>
      <c r="E187" s="20"/>
      <c r="F187" s="29">
        <f>VLOOKUP(C187,'2017 Weekly Attendance'!$A$2:$B$33,2)</f>
        <v>67000</v>
      </c>
      <c r="G187" s="29">
        <f>VLOOKUP(C187,'2017 Weekly Attendance'!$A$2:$X$33,MATCH(A187,'2017 Weekly Attendance'!$A$1:$X$1,0))</f>
        <v>65612</v>
      </c>
      <c r="H187" s="30">
        <f>G187/F187*100</f>
        <v>97.928358208955217</v>
      </c>
      <c r="I187" s="30">
        <f>VLOOKUP(C187,'2017 Weekly Attendance'!$A$2:$E$33,5)</f>
        <v>94.6875</v>
      </c>
      <c r="J187" s="30">
        <f>H187-I187</f>
        <v>3.2408582089552169</v>
      </c>
    </row>
    <row r="188" spans="1:10" x14ac:dyDescent="0.35">
      <c r="A188" s="31">
        <v>5</v>
      </c>
      <c r="B188" s="31">
        <v>2017</v>
      </c>
      <c r="C188" s="21" t="s">
        <v>15</v>
      </c>
      <c r="D188" s="21" t="s">
        <v>26</v>
      </c>
      <c r="E188" s="21"/>
      <c r="F188" s="32">
        <f>VLOOKUP(C188,'2017 Weekly Attendance'!$A$2:$B$33,2)</f>
        <v>65890</v>
      </c>
      <c r="G188" s="32">
        <f>VLOOKUP(C188,'2017 Weekly Attendance'!$A$2:$X$33,MATCH(A188,'2017 Weekly Attendance'!$A$1:$X$1,0))</f>
        <v>64476</v>
      </c>
      <c r="H188" s="33">
        <f>G188/F188*100</f>
        <v>97.853999089391408</v>
      </c>
      <c r="I188" s="33">
        <f>VLOOKUP(C188,'2017 Weekly Attendance'!$A$2:$E$33,5)</f>
        <v>90.988389740476549</v>
      </c>
      <c r="J188" s="33">
        <f>H188-I188</f>
        <v>6.8656093489148589</v>
      </c>
    </row>
    <row r="189" spans="1:10" x14ac:dyDescent="0.35">
      <c r="A189" s="28">
        <v>5</v>
      </c>
      <c r="B189" s="28">
        <v>2017</v>
      </c>
      <c r="C189" s="20" t="s">
        <v>18</v>
      </c>
      <c r="D189" s="20" t="s">
        <v>25</v>
      </c>
      <c r="E189" s="20"/>
      <c r="F189" s="29">
        <f>VLOOKUP(C189,'2017 Weekly Attendance'!$A$2:$B$33,2)</f>
        <v>56603</v>
      </c>
      <c r="G189" s="29">
        <f>VLOOKUP(C189,'2017 Weekly Attendance'!$A$2:$X$33,MATCH(A189,'2017 Weekly Attendance'!$A$1:$X$1,0))</f>
        <v>54980</v>
      </c>
      <c r="H189" s="30">
        <f>G189/F189*100</f>
        <v>97.132660813031109</v>
      </c>
      <c r="I189" s="30">
        <f>VLOOKUP(C189,'2017 Weekly Attendance'!$A$2:$E$33,5)</f>
        <v>96.86008565926592</v>
      </c>
      <c r="J189" s="30">
        <f>H189-I189</f>
        <v>0.27257515376518882</v>
      </c>
    </row>
    <row r="190" spans="1:10" x14ac:dyDescent="0.35">
      <c r="A190" s="31">
        <v>5</v>
      </c>
      <c r="B190" s="31">
        <v>2017</v>
      </c>
      <c r="C190" s="21" t="s">
        <v>39</v>
      </c>
      <c r="D190" s="21" t="s">
        <v>9</v>
      </c>
      <c r="E190" s="21"/>
      <c r="F190" s="32">
        <f>VLOOKUP(C190,'2017 Weekly Attendance'!$A$2:$B$33,2)</f>
        <v>68400</v>
      </c>
      <c r="G190" s="32">
        <f>VLOOKUP(C190,'2017 Weekly Attendance'!$A$2:$X$33,MATCH(A190,'2017 Weekly Attendance'!$A$1:$X$1,0))</f>
        <v>66237</v>
      </c>
      <c r="H190" s="33">
        <f>G190/F190*100</f>
        <v>96.837719298245617</v>
      </c>
      <c r="I190" s="33">
        <f>VLOOKUP(C190,'2017 Weekly Attendance'!$A$2:$E$33,5)</f>
        <v>91.331871345029242</v>
      </c>
      <c r="J190" s="33">
        <f>H190-I190</f>
        <v>5.5058479532163744</v>
      </c>
    </row>
    <row r="191" spans="1:10" x14ac:dyDescent="0.35">
      <c r="A191" s="28">
        <v>5</v>
      </c>
      <c r="B191" s="28">
        <v>2017</v>
      </c>
      <c r="C191" s="20" t="s">
        <v>37</v>
      </c>
      <c r="D191" s="20" t="s">
        <v>20</v>
      </c>
      <c r="E191" s="20"/>
      <c r="F191" s="29">
        <f>VLOOKUP(C191,'2017 Weekly Attendance'!$A$2:$B$33,2)</f>
        <v>82500</v>
      </c>
      <c r="G191" s="29">
        <f>VLOOKUP(C191,'2017 Weekly Attendance'!$A$2:$X$33,MATCH(A191,'2017 Weekly Attendance'!$A$1:$X$1,0))</f>
        <v>77373</v>
      </c>
      <c r="H191" s="30">
        <f>G191/F191*100</f>
        <v>93.785454545454556</v>
      </c>
      <c r="I191" s="30">
        <f>VLOOKUP(C191,'2017 Weekly Attendance'!$A$2:$E$33,5)</f>
        <v>93.550606060606057</v>
      </c>
      <c r="J191" s="30">
        <f>H191-I191</f>
        <v>0.23484848484849863</v>
      </c>
    </row>
    <row r="192" spans="1:10" x14ac:dyDescent="0.35">
      <c r="A192" s="31">
        <v>5</v>
      </c>
      <c r="B192" s="31">
        <v>2017</v>
      </c>
      <c r="C192" s="21" t="s">
        <v>23</v>
      </c>
      <c r="D192" s="21" t="s">
        <v>36</v>
      </c>
      <c r="E192" s="21"/>
      <c r="F192" s="32">
        <f>VLOOKUP(C192,'2017 Weekly Attendance'!$A$2:$B$33,2)</f>
        <v>67895</v>
      </c>
      <c r="G192" s="32">
        <f>VLOOKUP(C192,'2017 Weekly Attendance'!$A$2:$X$33,MATCH(A192,'2017 Weekly Attendance'!$A$1:$X$1,0))</f>
        <v>62032</v>
      </c>
      <c r="H192" s="33">
        <f>G192/F192*100</f>
        <v>91.364607113925913</v>
      </c>
      <c r="I192" s="33">
        <f>VLOOKUP(C192,'2017 Weekly Attendance'!$A$2:$E$33,5)</f>
        <v>91.9114599223591</v>
      </c>
      <c r="J192" s="33">
        <f>H192-I192</f>
        <v>-0.54685280843318651</v>
      </c>
    </row>
    <row r="193" spans="1:10" x14ac:dyDescent="0.35">
      <c r="A193" s="31">
        <v>5</v>
      </c>
      <c r="B193" s="31">
        <v>2017</v>
      </c>
      <c r="C193" s="21" t="s">
        <v>14</v>
      </c>
      <c r="D193" s="21" t="s">
        <v>33</v>
      </c>
      <c r="E193" s="21"/>
      <c r="F193" s="32">
        <f>VLOOKUP(C193,'2017 Weekly Attendance'!$A$2:$B$33,2)</f>
        <v>65515</v>
      </c>
      <c r="G193" s="32">
        <f>VLOOKUP(C193,'2017 Weekly Attendance'!$A$2:$X$33,MATCH(A193,'2017 Weekly Attendance'!$A$1:$X$1,0))</f>
        <v>52367</v>
      </c>
      <c r="H193" s="33">
        <f>G193/F193*100</f>
        <v>79.931313439670305</v>
      </c>
      <c r="I193" s="33">
        <f>VLOOKUP(C193,'2017 Weekly Attendance'!$A$2:$E$33,5)</f>
        <v>81.26707624208197</v>
      </c>
      <c r="J193" s="33">
        <f>H193-I193</f>
        <v>-1.335762802411665</v>
      </c>
    </row>
    <row r="194" spans="1:10" x14ac:dyDescent="0.35">
      <c r="A194" s="28">
        <v>5</v>
      </c>
      <c r="B194" s="28">
        <v>2017</v>
      </c>
      <c r="C194" s="20" t="s">
        <v>13</v>
      </c>
      <c r="D194" s="20" t="s">
        <v>27</v>
      </c>
      <c r="E194" s="20"/>
      <c r="F194" s="29">
        <f>VLOOKUP(C194,'2017 Weekly Attendance'!$A$2:$B$33,2)</f>
        <v>93607</v>
      </c>
      <c r="G194" s="29">
        <f>VLOOKUP(C194,'2017 Weekly Attendance'!$A$2:$X$33,MATCH(A194,'2017 Weekly Attendance'!$A$1:$X$1,0))</f>
        <v>60745</v>
      </c>
      <c r="H194" s="30">
        <f>G194/F194*100</f>
        <v>64.893651115835354</v>
      </c>
      <c r="I194" s="30">
        <f>VLOOKUP(C194,'2017 Weekly Attendance'!$A$2:$E$33,5)</f>
        <v>66.142794571224073</v>
      </c>
      <c r="J194" s="30">
        <f>H194-I194</f>
        <v>-1.2491434553887188</v>
      </c>
    </row>
    <row r="195" spans="1:10" x14ac:dyDescent="0.35">
      <c r="A195" s="31">
        <v>4</v>
      </c>
      <c r="B195" s="31">
        <v>2017</v>
      </c>
      <c r="C195" s="21" t="s">
        <v>35</v>
      </c>
      <c r="D195" s="21" t="s">
        <v>43</v>
      </c>
      <c r="E195" s="21" t="s">
        <v>11</v>
      </c>
      <c r="F195" s="32">
        <f>VLOOKUP(C195,'2017 Weekly Attendance'!$A$2:$B$33,2)</f>
        <v>65326</v>
      </c>
      <c r="G195" s="32">
        <f>VLOOKUP(C195,'2017 Weekly Attendance'!$A$2:$X$33,MATCH(A195,'2017 Weekly Attendance'!$A$1:$X$1,0))</f>
        <v>84423</v>
      </c>
      <c r="H195" s="33">
        <f>G195/F195*100</f>
        <v>129.2333833389462</v>
      </c>
      <c r="I195" s="33">
        <f>VLOOKUP(C195,'2017 Weekly Attendance'!$A$2:$E$33,5)</f>
        <v>99.850639211689938</v>
      </c>
      <c r="J195" s="33">
        <f>H195-I195</f>
        <v>29.38274412725626</v>
      </c>
    </row>
    <row r="196" spans="1:10" x14ac:dyDescent="0.35">
      <c r="A196" s="28">
        <v>4</v>
      </c>
      <c r="B196" s="28">
        <v>2017</v>
      </c>
      <c r="C196" s="20" t="s">
        <v>28</v>
      </c>
      <c r="D196" s="20" t="s">
        <v>29</v>
      </c>
      <c r="E196" s="20"/>
      <c r="F196" s="29">
        <f>VLOOKUP(C196,'2017 Weekly Attendance'!$A$2:$B$33,2)</f>
        <v>63400</v>
      </c>
      <c r="G196" s="29">
        <f>VLOOKUP(C196,'2017 Weekly Attendance'!$A$2:$X$33,MATCH(A196,'2017 Weekly Attendance'!$A$1:$X$1,0))</f>
        <v>64121</v>
      </c>
      <c r="H196" s="30">
        <f>G196/F196*100</f>
        <v>101.13722397476342</v>
      </c>
      <c r="I196" s="30">
        <f>VLOOKUP(C196,'2017 Weekly Attendance'!$A$2:$E$33,5)</f>
        <v>101.28962933753942</v>
      </c>
      <c r="J196" s="30">
        <f>H196-I196</f>
        <v>-0.15240536277600825</v>
      </c>
    </row>
    <row r="197" spans="1:10" x14ac:dyDescent="0.35">
      <c r="A197" s="31">
        <v>4</v>
      </c>
      <c r="B197" s="31">
        <v>2017</v>
      </c>
      <c r="C197" s="21" t="s">
        <v>22</v>
      </c>
      <c r="D197" s="21" t="s">
        <v>18</v>
      </c>
      <c r="E197" s="21"/>
      <c r="F197" s="32">
        <f>VLOOKUP(C197,'2017 Weekly Attendance'!$A$2:$B$33,2)</f>
        <v>76125</v>
      </c>
      <c r="G197" s="32">
        <f>VLOOKUP(C197,'2017 Weekly Attendance'!$A$2:$X$33,MATCH(A197,'2017 Weekly Attendance'!$A$1:$X$1,0))</f>
        <v>76909</v>
      </c>
      <c r="H197" s="33">
        <f>G197/F197*100</f>
        <v>101.02988505747126</v>
      </c>
      <c r="I197" s="33">
        <f>VLOOKUP(C197,'2017 Weekly Attendance'!$A$2:$E$33,5)</f>
        <v>100.30311986863711</v>
      </c>
      <c r="J197" s="33">
        <f>H197-I197</f>
        <v>0.72676518883415042</v>
      </c>
    </row>
    <row r="198" spans="1:10" x14ac:dyDescent="0.35">
      <c r="A198" s="31">
        <v>4</v>
      </c>
      <c r="B198" s="31">
        <v>2017</v>
      </c>
      <c r="C198" s="21" t="s">
        <v>25</v>
      </c>
      <c r="D198" s="21" t="s">
        <v>39</v>
      </c>
      <c r="E198" s="21"/>
      <c r="F198" s="32">
        <f>VLOOKUP(C198,'2017 Weekly Attendance'!$A$2:$B$33,2)</f>
        <v>71008</v>
      </c>
      <c r="G198" s="32">
        <f>VLOOKUP(C198,'2017 Weekly Attendance'!$A$2:$X$33,MATCH(A198,'2017 Weekly Attendance'!$A$1:$X$1,0))</f>
        <v>71126</v>
      </c>
      <c r="H198" s="33">
        <f>G198/F198*100</f>
        <v>100.16617845876522</v>
      </c>
      <c r="I198" s="33">
        <f>VLOOKUP(C198,'2017 Weekly Attendance'!$A$2:$E$33,5)</f>
        <v>99.409397532672372</v>
      </c>
      <c r="J198" s="33">
        <f>H198-I198</f>
        <v>0.7567809260928442</v>
      </c>
    </row>
    <row r="199" spans="1:10" x14ac:dyDescent="0.35">
      <c r="A199" s="28">
        <v>4</v>
      </c>
      <c r="B199" s="28">
        <v>2017</v>
      </c>
      <c r="C199" s="20" t="s">
        <v>30</v>
      </c>
      <c r="D199" s="20" t="s">
        <v>32</v>
      </c>
      <c r="E199" s="20"/>
      <c r="F199" s="29">
        <f>VLOOKUP(C199,'2017 Weekly Attendance'!$A$2:$B$33,2)</f>
        <v>66655</v>
      </c>
      <c r="G199" s="29">
        <f>VLOOKUP(C199,'2017 Weekly Attendance'!$A$2:$X$33,MATCH(A199,'2017 Weekly Attendance'!$A$1:$X$1,0))</f>
        <v>66730</v>
      </c>
      <c r="H199" s="30">
        <f>G199/F199*100</f>
        <v>100.11251969094592</v>
      </c>
      <c r="I199" s="30">
        <f>VLOOKUP(C199,'2017 Weekly Attendance'!$A$2:$E$33,5)</f>
        <v>100.09920486085065</v>
      </c>
      <c r="J199" s="30">
        <f>H199-I199</f>
        <v>1.3314830095268348E-2</v>
      </c>
    </row>
    <row r="200" spans="1:10" x14ac:dyDescent="0.35">
      <c r="A200" s="28">
        <v>4</v>
      </c>
      <c r="B200" s="28">
        <v>2017</v>
      </c>
      <c r="C200" s="20" t="s">
        <v>27</v>
      </c>
      <c r="D200" s="20" t="s">
        <v>40</v>
      </c>
      <c r="E200" s="20"/>
      <c r="F200" s="29">
        <f>VLOOKUP(C200,'2017 Weekly Attendance'!$A$2:$B$33,2)</f>
        <v>69000</v>
      </c>
      <c r="G200" s="29">
        <f>VLOOKUP(C200,'2017 Weekly Attendance'!$A$2:$X$33,MATCH(A200,'2017 Weekly Attendance'!$A$1:$X$1,0))</f>
        <v>68872</v>
      </c>
      <c r="H200" s="30">
        <f>G200/F200*100</f>
        <v>99.814492753623185</v>
      </c>
      <c r="I200" s="30">
        <f>VLOOKUP(C200,'2017 Weekly Attendance'!$A$2:$E$33,5)</f>
        <v>99.965398550724643</v>
      </c>
      <c r="J200" s="30">
        <f>H200-I200</f>
        <v>-0.15090579710145846</v>
      </c>
    </row>
    <row r="201" spans="1:10" x14ac:dyDescent="0.35">
      <c r="A201" s="28">
        <v>4</v>
      </c>
      <c r="B201" s="28">
        <v>2017</v>
      </c>
      <c r="C201" s="20" t="s">
        <v>10</v>
      </c>
      <c r="D201" s="20" t="s">
        <v>31</v>
      </c>
      <c r="E201" s="20"/>
      <c r="F201" s="29">
        <f>VLOOKUP(C201,'2017 Weekly Attendance'!$A$2:$B$33,2)</f>
        <v>72220</v>
      </c>
      <c r="G201" s="29">
        <f>VLOOKUP(C201,'2017 Weekly Attendance'!$A$2:$X$33,MATCH(A201,'2017 Weekly Attendance'!$A$1:$X$1,0))</f>
        <v>71804</v>
      </c>
      <c r="H201" s="30">
        <f>G201/F201*100</f>
        <v>99.423982276377728</v>
      </c>
      <c r="I201" s="30">
        <f>VLOOKUP(C201,'2017 Weekly Attendance'!$A$2:$E$33,5)</f>
        <v>99.383307947936856</v>
      </c>
      <c r="J201" s="30">
        <f>H201-I201</f>
        <v>4.0674328440871932E-2</v>
      </c>
    </row>
    <row r="202" spans="1:10" x14ac:dyDescent="0.35">
      <c r="A202" s="31">
        <v>4</v>
      </c>
      <c r="B202" s="31">
        <v>2017</v>
      </c>
      <c r="C202" s="21" t="s">
        <v>38</v>
      </c>
      <c r="D202" s="21" t="s">
        <v>13</v>
      </c>
      <c r="E202" s="21"/>
      <c r="F202" s="32">
        <f>VLOOKUP(C202,'2017 Weekly Attendance'!$A$2:$B$33,2)</f>
        <v>92500</v>
      </c>
      <c r="G202" s="32">
        <f>VLOOKUP(C202,'2017 Weekly Attendance'!$A$2:$X$33,MATCH(A202,'2017 Weekly Attendance'!$A$1:$X$1,0))</f>
        <v>91869</v>
      </c>
      <c r="H202" s="33">
        <f>G202/F202*100</f>
        <v>99.317837837837843</v>
      </c>
      <c r="I202" s="33">
        <f>VLOOKUP(C202,'2017 Weekly Attendance'!$A$2:$E$33,5)</f>
        <v>100.23986486486487</v>
      </c>
      <c r="J202" s="33">
        <f>H202-I202</f>
        <v>-0.92202702702702766</v>
      </c>
    </row>
    <row r="203" spans="1:10" x14ac:dyDescent="0.35">
      <c r="A203" s="31">
        <v>4</v>
      </c>
      <c r="B203" s="31">
        <v>2017</v>
      </c>
      <c r="C203" s="21" t="s">
        <v>23</v>
      </c>
      <c r="D203" s="21" t="s">
        <v>14</v>
      </c>
      <c r="E203" s="21"/>
      <c r="F203" s="32">
        <f>VLOOKUP(C203,'2017 Weekly Attendance'!$A$2:$B$33,2)</f>
        <v>67895</v>
      </c>
      <c r="G203" s="32">
        <f>VLOOKUP(C203,'2017 Weekly Attendance'!$A$2:$X$33,MATCH(A203,'2017 Weekly Attendance'!$A$1:$X$1,0))</f>
        <v>67431</v>
      </c>
      <c r="H203" s="33">
        <f>G203/F203*100</f>
        <v>99.316591796155834</v>
      </c>
      <c r="I203" s="33">
        <f>VLOOKUP(C203,'2017 Weekly Attendance'!$A$2:$E$33,5)</f>
        <v>91.9114599223591</v>
      </c>
      <c r="J203" s="33">
        <f>H203-I203</f>
        <v>7.4051318737967335</v>
      </c>
    </row>
    <row r="204" spans="1:10" x14ac:dyDescent="0.35">
      <c r="A204" s="28">
        <v>4</v>
      </c>
      <c r="B204" s="28">
        <v>2017</v>
      </c>
      <c r="C204" s="20" t="s">
        <v>26</v>
      </c>
      <c r="D204" s="20" t="s">
        <v>16</v>
      </c>
      <c r="E204" s="20"/>
      <c r="F204" s="29">
        <f>VLOOKUP(C204,'2017 Weekly Attendance'!$A$2:$B$33,2)</f>
        <v>66829</v>
      </c>
      <c r="G204" s="29">
        <f>VLOOKUP(C204,'2017 Weekly Attendance'!$A$2:$X$33,MATCH(A204,'2017 Weekly Attendance'!$A$1:$X$1,0))</f>
        <v>65878</v>
      </c>
      <c r="H204" s="30">
        <f>G204/F204*100</f>
        <v>98.576965090005828</v>
      </c>
      <c r="I204" s="30">
        <f>VLOOKUP(C204,'2017 Weekly Attendance'!$A$2:$E$33,5)</f>
        <v>98.576965090005828</v>
      </c>
      <c r="J204" s="30">
        <f>H204-I204</f>
        <v>0</v>
      </c>
    </row>
    <row r="205" spans="1:10" x14ac:dyDescent="0.35">
      <c r="A205" s="28">
        <v>4</v>
      </c>
      <c r="B205" s="28">
        <v>2017</v>
      </c>
      <c r="C205" s="20" t="s">
        <v>42</v>
      </c>
      <c r="D205" s="20" t="s">
        <v>33</v>
      </c>
      <c r="E205" s="20"/>
      <c r="F205" s="29">
        <f>VLOOKUP(C205,'2017 Weekly Attendance'!$A$2:$B$33,2)</f>
        <v>73000</v>
      </c>
      <c r="G205" s="29">
        <f>VLOOKUP(C205,'2017 Weekly Attendance'!$A$2:$X$33,MATCH(A205,'2017 Weekly Attendance'!$A$1:$X$1,0))</f>
        <v>71273</v>
      </c>
      <c r="H205" s="30">
        <f>G205/F205*100</f>
        <v>97.634246575342459</v>
      </c>
      <c r="I205" s="30">
        <f>VLOOKUP(C205,'2017 Weekly Attendance'!$A$2:$E$33,5)</f>
        <v>98.575513698630132</v>
      </c>
      <c r="J205" s="30">
        <f>H205-I205</f>
        <v>-0.94126712328767326</v>
      </c>
    </row>
    <row r="206" spans="1:10" x14ac:dyDescent="0.35">
      <c r="A206" s="28">
        <v>4</v>
      </c>
      <c r="B206" s="28">
        <v>2017</v>
      </c>
      <c r="C206" s="20" t="s">
        <v>21</v>
      </c>
      <c r="D206" s="20" t="s">
        <v>34</v>
      </c>
      <c r="E206" s="20"/>
      <c r="F206" s="29">
        <f>VLOOKUP(C206,'2017 Weekly Attendance'!$A$2:$B$33,2)</f>
        <v>76416</v>
      </c>
      <c r="G206" s="29">
        <f>VLOOKUP(C206,'2017 Weekly Attendance'!$A$2:$X$33,MATCH(A206,'2017 Weekly Attendance'!$A$1:$X$1,0))</f>
        <v>74587</v>
      </c>
      <c r="H206" s="30">
        <f>G206/F206*100</f>
        <v>97.606522194304858</v>
      </c>
      <c r="I206" s="30">
        <f>VLOOKUP(C206,'2017 Weekly Attendance'!$A$2:$E$33,5)</f>
        <v>96.977563599246224</v>
      </c>
      <c r="J206" s="30">
        <f>H206-I206</f>
        <v>0.62895859505863427</v>
      </c>
    </row>
    <row r="207" spans="1:10" x14ac:dyDescent="0.35">
      <c r="A207" s="28">
        <v>4</v>
      </c>
      <c r="B207" s="28">
        <v>2017</v>
      </c>
      <c r="C207" s="20" t="s">
        <v>15</v>
      </c>
      <c r="D207" s="20" t="s">
        <v>37</v>
      </c>
      <c r="E207" s="20"/>
      <c r="F207" s="29">
        <f>VLOOKUP(C207,'2017 Weekly Attendance'!$A$2:$B$33,2)</f>
        <v>65890</v>
      </c>
      <c r="G207" s="29">
        <f>VLOOKUP(C207,'2017 Weekly Attendance'!$A$2:$X$33,MATCH(A207,'2017 Weekly Attendance'!$A$1:$X$1,0))</f>
        <v>63916</v>
      </c>
      <c r="H207" s="30">
        <f>G207/F207*100</f>
        <v>97.004097738655332</v>
      </c>
      <c r="I207" s="30">
        <f>VLOOKUP(C207,'2017 Weekly Attendance'!$A$2:$E$33,5)</f>
        <v>90.988389740476549</v>
      </c>
      <c r="J207" s="30">
        <f>H207-I207</f>
        <v>6.0157079981787831</v>
      </c>
    </row>
    <row r="208" spans="1:10" x14ac:dyDescent="0.35">
      <c r="A208" s="31">
        <v>4</v>
      </c>
      <c r="B208" s="31">
        <v>2017</v>
      </c>
      <c r="C208" s="21" t="s">
        <v>41</v>
      </c>
      <c r="D208" s="21" t="s">
        <v>19</v>
      </c>
      <c r="E208" s="21"/>
      <c r="F208" s="32">
        <f>VLOOKUP(C208,'2017 Weekly Attendance'!$A$2:$B$33,2)</f>
        <v>81441</v>
      </c>
      <c r="G208" s="32">
        <f>VLOOKUP(C208,'2017 Weekly Attendance'!$A$2:$X$33,MATCH(A208,'2017 Weekly Attendance'!$A$1:$X$1,0))</f>
        <v>78362</v>
      </c>
      <c r="H208" s="33">
        <f>G208/F208*100</f>
        <v>96.219348976559715</v>
      </c>
      <c r="I208" s="33">
        <f>VLOOKUP(C208,'2017 Weekly Attendance'!$A$2:$E$33,5)</f>
        <v>95.888741542957476</v>
      </c>
      <c r="J208" s="33">
        <f>H208-I208</f>
        <v>0.3306074336022391</v>
      </c>
    </row>
    <row r="209" spans="1:10" x14ac:dyDescent="0.35">
      <c r="A209" s="28">
        <v>4</v>
      </c>
      <c r="B209" s="28">
        <v>2017</v>
      </c>
      <c r="C209" s="20" t="s">
        <v>36</v>
      </c>
      <c r="D209" s="20" t="s">
        <v>9</v>
      </c>
      <c r="E209" s="20"/>
      <c r="F209" s="29">
        <f>VLOOKUP(C209,'2017 Weekly Attendance'!$A$2:$B$33,2)</f>
        <v>82500</v>
      </c>
      <c r="G209" s="29">
        <f>VLOOKUP(C209,'2017 Weekly Attendance'!$A$2:$X$33,MATCH(A209,'2017 Weekly Attendance'!$A$1:$X$1,0))</f>
        <v>77562</v>
      </c>
      <c r="H209" s="30">
        <f>G209/F209*100</f>
        <v>94.014545454545456</v>
      </c>
      <c r="I209" s="30">
        <f>VLOOKUP(C209,'2017 Weekly Attendance'!$A$2:$E$33,5)</f>
        <v>94.014545454545456</v>
      </c>
      <c r="J209" s="30">
        <f>H209-I209</f>
        <v>0</v>
      </c>
    </row>
    <row r="210" spans="1:10" x14ac:dyDescent="0.35">
      <c r="A210" s="31">
        <v>4</v>
      </c>
      <c r="B210" s="31">
        <v>2017</v>
      </c>
      <c r="C210" s="21" t="s">
        <v>20</v>
      </c>
      <c r="D210" s="21" t="s">
        <v>24</v>
      </c>
      <c r="E210" s="21"/>
      <c r="F210" s="32">
        <f>VLOOKUP(C210,'2017 Weekly Attendance'!$A$2:$B$33,2)</f>
        <v>27000</v>
      </c>
      <c r="G210" s="32">
        <f>VLOOKUP(C210,'2017 Weekly Attendance'!$A$2:$X$33,MATCH(A210,'2017 Weekly Attendance'!$A$1:$X$1,0))</f>
        <v>25374</v>
      </c>
      <c r="H210" s="33">
        <f>G210/F210*100</f>
        <v>93.977777777777789</v>
      </c>
      <c r="I210" s="33">
        <f>VLOOKUP(C210,'2017 Weekly Attendance'!$A$2:$E$33,5)</f>
        <v>93.836574074074079</v>
      </c>
      <c r="J210" s="33">
        <f>H210-I210</f>
        <v>0.14120370370370949</v>
      </c>
    </row>
    <row r="211" spans="1:10" x14ac:dyDescent="0.35">
      <c r="A211" s="28">
        <v>3</v>
      </c>
      <c r="B211" s="28">
        <v>2017</v>
      </c>
      <c r="C211" s="20" t="s">
        <v>9</v>
      </c>
      <c r="D211" s="20" t="s">
        <v>25</v>
      </c>
      <c r="E211" s="20" t="s">
        <v>11</v>
      </c>
      <c r="F211" s="29">
        <f>VLOOKUP(C211,'2017 Weekly Attendance'!$A$2:$B$33,2)</f>
        <v>69132</v>
      </c>
      <c r="G211" s="29">
        <f>VLOOKUP(C211,'2017 Weekly Attendance'!$A$2:$X$33,MATCH(A211,'2017 Weekly Attendance'!$A$1:$X$1,0))</f>
        <v>84592</v>
      </c>
      <c r="H211" s="30">
        <f>G211/F211*100</f>
        <v>122.36301568014811</v>
      </c>
      <c r="I211" s="30">
        <f>VLOOKUP(C211,'2017 Weekly Attendance'!$A$2:$E$33,5)</f>
        <v>88.822831684314068</v>
      </c>
      <c r="J211" s="30">
        <f>H211-I211</f>
        <v>33.540183995834042</v>
      </c>
    </row>
    <row r="212" spans="1:10" x14ac:dyDescent="0.35">
      <c r="A212" s="28">
        <v>3</v>
      </c>
      <c r="B212" s="28">
        <v>2017</v>
      </c>
      <c r="C212" s="20" t="s">
        <v>28</v>
      </c>
      <c r="D212" s="20" t="s">
        <v>38</v>
      </c>
      <c r="E212" s="20"/>
      <c r="F212" s="29">
        <f>VLOOKUP(C212,'2017 Weekly Attendance'!$A$2:$B$33,2)</f>
        <v>63400</v>
      </c>
      <c r="G212" s="29">
        <f>VLOOKUP(C212,'2017 Weekly Attendance'!$A$2:$X$33,MATCH(A212,'2017 Weekly Attendance'!$A$1:$X$1,0))</f>
        <v>65102</v>
      </c>
      <c r="H212" s="30">
        <f>G212/F212*100</f>
        <v>102.68454258675079</v>
      </c>
      <c r="I212" s="30">
        <f>VLOOKUP(C212,'2017 Weekly Attendance'!$A$2:$E$33,5)</f>
        <v>101.28962933753942</v>
      </c>
      <c r="J212" s="30">
        <f>H212-I212</f>
        <v>1.3949132492113705</v>
      </c>
    </row>
    <row r="213" spans="1:10" x14ac:dyDescent="0.35">
      <c r="A213" s="28">
        <v>3</v>
      </c>
      <c r="B213" s="28">
        <v>2017</v>
      </c>
      <c r="C213" s="20" t="s">
        <v>24</v>
      </c>
      <c r="D213" s="20" t="s">
        <v>37</v>
      </c>
      <c r="E213" s="20"/>
      <c r="F213" s="29">
        <f>VLOOKUP(C213,'2017 Weekly Attendance'!$A$2:$B$33,2)</f>
        <v>69596</v>
      </c>
      <c r="G213" s="29">
        <f>VLOOKUP(C213,'2017 Weekly Attendance'!$A$2:$X$33,MATCH(A213,'2017 Weekly Attendance'!$A$1:$X$1,0))</f>
        <v>69596</v>
      </c>
      <c r="H213" s="30">
        <f>G213/F213*100</f>
        <v>100</v>
      </c>
      <c r="I213" s="30">
        <f>VLOOKUP(C213,'2017 Weekly Attendance'!$A$2:$E$33,5)</f>
        <v>100</v>
      </c>
      <c r="J213" s="30">
        <f>H213-I213</f>
        <v>0</v>
      </c>
    </row>
    <row r="214" spans="1:10" x14ac:dyDescent="0.35">
      <c r="A214" s="28">
        <v>3</v>
      </c>
      <c r="B214" s="28">
        <v>2017</v>
      </c>
      <c r="C214" s="20" t="s">
        <v>31</v>
      </c>
      <c r="D214" s="20" t="s">
        <v>27</v>
      </c>
      <c r="E214" s="20"/>
      <c r="F214" s="29">
        <f>VLOOKUP(C214,'2017 Weekly Attendance'!$A$2:$B$33,2)</f>
        <v>69143</v>
      </c>
      <c r="G214" s="29">
        <f>VLOOKUP(C214,'2017 Weekly Attendance'!$A$2:$X$33,MATCH(A214,'2017 Weekly Attendance'!$A$1:$X$1,0))</f>
        <v>69127</v>
      </c>
      <c r="H214" s="30">
        <f>G214/F214*100</f>
        <v>99.976859551943079</v>
      </c>
      <c r="I214" s="30">
        <f>VLOOKUP(C214,'2017 Weekly Attendance'!$A$2:$E$33,5)</f>
        <v>94.950681920078665</v>
      </c>
      <c r="J214" s="30">
        <f>H214-I214</f>
        <v>5.0261776318644138</v>
      </c>
    </row>
    <row r="215" spans="1:10" x14ac:dyDescent="0.35">
      <c r="A215" s="28">
        <v>3</v>
      </c>
      <c r="B215" s="28">
        <v>2017</v>
      </c>
      <c r="C215" s="20" t="s">
        <v>30</v>
      </c>
      <c r="D215" s="20" t="s">
        <v>15</v>
      </c>
      <c r="E215" s="20"/>
      <c r="F215" s="29">
        <f>VLOOKUP(C215,'2017 Weekly Attendance'!$A$2:$B$33,2)</f>
        <v>66655</v>
      </c>
      <c r="G215" s="29">
        <f>VLOOKUP(C215,'2017 Weekly Attendance'!$A$2:$X$33,MATCH(A215,'2017 Weekly Attendance'!$A$1:$X$1,0))</f>
        <v>66390</v>
      </c>
      <c r="H215" s="30">
        <f>G215/F215*100</f>
        <v>99.602430425324428</v>
      </c>
      <c r="I215" s="30">
        <f>VLOOKUP(C215,'2017 Weekly Attendance'!$A$2:$E$33,5)</f>
        <v>100.09920486085065</v>
      </c>
      <c r="J215" s="30">
        <f>H215-I215</f>
        <v>-0.4967744355262198</v>
      </c>
    </row>
    <row r="216" spans="1:10" x14ac:dyDescent="0.35">
      <c r="A216" s="28">
        <v>3</v>
      </c>
      <c r="B216" s="28">
        <v>2017</v>
      </c>
      <c r="C216" s="20" t="s">
        <v>19</v>
      </c>
      <c r="D216" s="20" t="s">
        <v>39</v>
      </c>
      <c r="E216" s="20"/>
      <c r="F216" s="29">
        <f>VLOOKUP(C216,'2017 Weekly Attendance'!$A$2:$B$33,2)</f>
        <v>61500</v>
      </c>
      <c r="G216" s="29">
        <f>VLOOKUP(C216,'2017 Weekly Attendance'!$A$2:$X$33,MATCH(A216,'2017 Weekly Attendance'!$A$1:$X$1,0))</f>
        <v>61172</v>
      </c>
      <c r="H216" s="30">
        <f>G216/F216*100</f>
        <v>99.466666666666669</v>
      </c>
      <c r="I216" s="30">
        <f>VLOOKUP(C216,'2017 Weekly Attendance'!$A$2:$E$33,5)</f>
        <v>99.214837398373973</v>
      </c>
      <c r="J216" s="30">
        <f>H216-I216</f>
        <v>0.25182926829269547</v>
      </c>
    </row>
    <row r="217" spans="1:10" x14ac:dyDescent="0.35">
      <c r="A217" s="31">
        <v>3</v>
      </c>
      <c r="B217" s="31">
        <v>2017</v>
      </c>
      <c r="C217" s="21" t="s">
        <v>26</v>
      </c>
      <c r="D217" s="21" t="s">
        <v>10</v>
      </c>
      <c r="E217" s="21"/>
      <c r="F217" s="32">
        <f>VLOOKUP(C217,'2017 Weekly Attendance'!$A$2:$B$33,2)</f>
        <v>66829</v>
      </c>
      <c r="G217" s="32">
        <f>VLOOKUP(C217,'2017 Weekly Attendance'!$A$2:$X$33,MATCH(A217,'2017 Weekly Attendance'!$A$1:$X$1,0))</f>
        <v>65878</v>
      </c>
      <c r="H217" s="33">
        <f>G217/F217*100</f>
        <v>98.576965090005828</v>
      </c>
      <c r="I217" s="33">
        <f>VLOOKUP(C217,'2017 Weekly Attendance'!$A$2:$E$33,5)</f>
        <v>98.576965090005828</v>
      </c>
      <c r="J217" s="33">
        <f>H217-I217</f>
        <v>0</v>
      </c>
    </row>
    <row r="218" spans="1:10" x14ac:dyDescent="0.35">
      <c r="A218" s="31">
        <v>3</v>
      </c>
      <c r="B218" s="31">
        <v>2017</v>
      </c>
      <c r="C218" s="21" t="s">
        <v>29</v>
      </c>
      <c r="D218" s="21" t="s">
        <v>13</v>
      </c>
      <c r="E218" s="21"/>
      <c r="F218" s="32">
        <f>VLOOKUP(C218,'2017 Weekly Attendance'!$A$2:$B$33,2)</f>
        <v>71750</v>
      </c>
      <c r="G218" s="32">
        <f>VLOOKUP(C218,'2017 Weekly Attendance'!$A$2:$X$33,MATCH(A218,'2017 Weekly Attendance'!$A$1:$X$1,0))</f>
        <v>70178</v>
      </c>
      <c r="H218" s="33">
        <f>G218/F218*100</f>
        <v>97.809059233449474</v>
      </c>
      <c r="I218" s="33">
        <f>VLOOKUP(C218,'2017 Weekly Attendance'!$A$2:$E$33,5)</f>
        <v>97.762195121951223</v>
      </c>
      <c r="J218" s="33">
        <f>H218-I218</f>
        <v>4.6864111498251759E-2</v>
      </c>
    </row>
    <row r="219" spans="1:10" x14ac:dyDescent="0.35">
      <c r="A219" s="31">
        <v>3</v>
      </c>
      <c r="B219" s="31">
        <v>2017</v>
      </c>
      <c r="C219" s="21" t="s">
        <v>16</v>
      </c>
      <c r="D219" s="21" t="s">
        <v>43</v>
      </c>
      <c r="E219" s="21"/>
      <c r="F219" s="32">
        <f>VLOOKUP(C219,'2017 Weekly Attendance'!$A$2:$B$33,2)</f>
        <v>75523</v>
      </c>
      <c r="G219" s="32">
        <f>VLOOKUP(C219,'2017 Weekly Attendance'!$A$2:$X$33,MATCH(A219,'2017 Weekly Attendance'!$A$1:$X$1,0))</f>
        <v>73775</v>
      </c>
      <c r="H219" s="33">
        <f>G219/F219*100</f>
        <v>97.685473299524645</v>
      </c>
      <c r="I219" s="33">
        <f>VLOOKUP(C219,'2017 Weekly Attendance'!$A$2:$E$33,5)</f>
        <v>97.477258583477877</v>
      </c>
      <c r="J219" s="33">
        <f>H219-I219</f>
        <v>0.20821471604676844</v>
      </c>
    </row>
    <row r="220" spans="1:10" x14ac:dyDescent="0.35">
      <c r="A220" s="31">
        <v>3</v>
      </c>
      <c r="B220" s="31">
        <v>2017</v>
      </c>
      <c r="C220" s="21" t="s">
        <v>32</v>
      </c>
      <c r="D220" s="21" t="s">
        <v>42</v>
      </c>
      <c r="E220" s="21"/>
      <c r="F220" s="32">
        <f>VLOOKUP(C220,'2017 Weekly Attendance'!$A$2:$B$33,2)</f>
        <v>65000</v>
      </c>
      <c r="G220" s="32">
        <f>VLOOKUP(C220,'2017 Weekly Attendance'!$A$2:$X$33,MATCH(A220,'2017 Weekly Attendance'!$A$1:$X$1,0))</f>
        <v>63240</v>
      </c>
      <c r="H220" s="33">
        <f>G220/F220*100</f>
        <v>97.292307692307688</v>
      </c>
      <c r="I220" s="33">
        <f>VLOOKUP(C220,'2017 Weekly Attendance'!$A$2:$E$33,5)</f>
        <v>98.67307692307692</v>
      </c>
      <c r="J220" s="33">
        <f>H220-I220</f>
        <v>-1.3807692307692321</v>
      </c>
    </row>
    <row r="221" spans="1:10" x14ac:dyDescent="0.35">
      <c r="A221" s="28">
        <v>3</v>
      </c>
      <c r="B221" s="28">
        <v>2017</v>
      </c>
      <c r="C221" s="20" t="s">
        <v>41</v>
      </c>
      <c r="D221" s="20" t="s">
        <v>14</v>
      </c>
      <c r="E221" s="20"/>
      <c r="F221" s="29">
        <f>VLOOKUP(C221,'2017 Weekly Attendance'!$A$2:$B$33,2)</f>
        <v>81441</v>
      </c>
      <c r="G221" s="29">
        <f>VLOOKUP(C221,'2017 Weekly Attendance'!$A$2:$X$33,MATCH(A221,'2017 Weekly Attendance'!$A$1:$X$1,0))</f>
        <v>78323</v>
      </c>
      <c r="H221" s="30">
        <f>G221/F221*100</f>
        <v>96.171461548851312</v>
      </c>
      <c r="I221" s="30">
        <f>VLOOKUP(C221,'2017 Weekly Attendance'!$A$2:$E$33,5)</f>
        <v>95.888741542957476</v>
      </c>
      <c r="J221" s="30">
        <f>H221-I221</f>
        <v>0.28272000589383595</v>
      </c>
    </row>
    <row r="222" spans="1:10" x14ac:dyDescent="0.35">
      <c r="A222" s="31">
        <v>3</v>
      </c>
      <c r="B222" s="31">
        <v>2017</v>
      </c>
      <c r="C222" s="21" t="s">
        <v>33</v>
      </c>
      <c r="D222" s="21" t="s">
        <v>22</v>
      </c>
      <c r="E222" s="21"/>
      <c r="F222" s="32">
        <f>VLOOKUP(C222,'2017 Weekly Attendance'!$A$2:$B$33,2)</f>
        <v>71608</v>
      </c>
      <c r="G222" s="32">
        <f>VLOOKUP(C222,'2017 Weekly Attendance'!$A$2:$X$33,MATCH(A222,'2017 Weekly Attendance'!$A$1:$X$1,0))</f>
        <v>68865</v>
      </c>
      <c r="H222" s="33">
        <f>G222/F222*100</f>
        <v>96.169422410903806</v>
      </c>
      <c r="I222" s="33">
        <f>VLOOKUP(C222,'2017 Weekly Attendance'!$A$2:$E$33,5)</f>
        <v>93.250754105686511</v>
      </c>
      <c r="J222" s="33">
        <f>H222-I222</f>
        <v>2.9186683052172953</v>
      </c>
    </row>
    <row r="223" spans="1:10" x14ac:dyDescent="0.35">
      <c r="A223" s="31">
        <v>3</v>
      </c>
      <c r="B223" s="31">
        <v>2017</v>
      </c>
      <c r="C223" s="21" t="s">
        <v>40</v>
      </c>
      <c r="D223" s="21" t="s">
        <v>23</v>
      </c>
      <c r="E223" s="21"/>
      <c r="F223" s="32">
        <f>VLOOKUP(C223,'2017 Weekly Attendance'!$A$2:$B$33,2)</f>
        <v>67000</v>
      </c>
      <c r="G223" s="32">
        <f>VLOOKUP(C223,'2017 Weekly Attendance'!$A$2:$X$33,MATCH(A223,'2017 Weekly Attendance'!$A$1:$X$1,0))</f>
        <v>63351</v>
      </c>
      <c r="H223" s="33">
        <f>G223/F223*100</f>
        <v>94.553731343283587</v>
      </c>
      <c r="I223" s="33">
        <f>VLOOKUP(C223,'2017 Weekly Attendance'!$A$2:$E$33,5)</f>
        <v>94.6875</v>
      </c>
      <c r="J223" s="33">
        <f>H223-I223</f>
        <v>-0.13376865671641269</v>
      </c>
    </row>
    <row r="224" spans="1:10" x14ac:dyDescent="0.35">
      <c r="A224" s="28">
        <v>3</v>
      </c>
      <c r="B224" s="28">
        <v>2017</v>
      </c>
      <c r="C224" s="20" t="s">
        <v>34</v>
      </c>
      <c r="D224" s="20" t="s">
        <v>18</v>
      </c>
      <c r="E224" s="20"/>
      <c r="F224" s="29">
        <f>VLOOKUP(C224,'2017 Weekly Attendance'!$A$2:$B$33,2)</f>
        <v>82000</v>
      </c>
      <c r="G224" s="29">
        <f>VLOOKUP(C224,'2017 Weekly Attendance'!$A$2:$X$33,MATCH(A224,'2017 Weekly Attendance'!$A$1:$X$1,0))</f>
        <v>77123</v>
      </c>
      <c r="H224" s="30">
        <f>G224/F224*100</f>
        <v>94.052439024390239</v>
      </c>
      <c r="I224" s="30">
        <f>VLOOKUP(C224,'2017 Weekly Attendance'!$A$2:$E$33,5)</f>
        <v>91.677591463414629</v>
      </c>
      <c r="J224" s="30">
        <f>H224-I224</f>
        <v>2.3748475609756099</v>
      </c>
    </row>
    <row r="225" spans="1:10" x14ac:dyDescent="0.35">
      <c r="A225" s="31">
        <v>3</v>
      </c>
      <c r="B225" s="31">
        <v>2017</v>
      </c>
      <c r="C225" s="21" t="s">
        <v>20</v>
      </c>
      <c r="D225" s="21" t="s">
        <v>21</v>
      </c>
      <c r="E225" s="21"/>
      <c r="F225" s="32">
        <f>VLOOKUP(C225,'2017 Weekly Attendance'!$A$2:$B$33,2)</f>
        <v>27000</v>
      </c>
      <c r="G225" s="32">
        <f>VLOOKUP(C225,'2017 Weekly Attendance'!$A$2:$X$33,MATCH(A225,'2017 Weekly Attendance'!$A$1:$X$1,0))</f>
        <v>25386</v>
      </c>
      <c r="H225" s="33">
        <f>G225/F225*100</f>
        <v>94.022222222222211</v>
      </c>
      <c r="I225" s="33">
        <f>VLOOKUP(C225,'2017 Weekly Attendance'!$A$2:$E$33,5)</f>
        <v>93.836574074074079</v>
      </c>
      <c r="J225" s="33">
        <f>H225-I225</f>
        <v>0.18564814814813246</v>
      </c>
    </row>
    <row r="226" spans="1:10" x14ac:dyDescent="0.35">
      <c r="A226" s="31">
        <v>3</v>
      </c>
      <c r="B226" s="31">
        <v>2017</v>
      </c>
      <c r="C226" s="21" t="s">
        <v>36</v>
      </c>
      <c r="D226" s="21" t="s">
        <v>35</v>
      </c>
      <c r="E226" s="21"/>
      <c r="F226" s="32">
        <f>VLOOKUP(C226,'2017 Weekly Attendance'!$A$2:$B$33,2)</f>
        <v>82500</v>
      </c>
      <c r="G226" s="32">
        <f>VLOOKUP(C226,'2017 Weekly Attendance'!$A$2:$X$33,MATCH(A226,'2017 Weekly Attendance'!$A$1:$X$1,0))</f>
        <v>77562</v>
      </c>
      <c r="H226" s="33">
        <f>G226/F226*100</f>
        <v>94.014545454545456</v>
      </c>
      <c r="I226" s="33">
        <f>VLOOKUP(C226,'2017 Weekly Attendance'!$A$2:$E$33,5)</f>
        <v>94.014545454545456</v>
      </c>
      <c r="J226" s="33">
        <f>H226-I226</f>
        <v>0</v>
      </c>
    </row>
    <row r="227" spans="1:10" x14ac:dyDescent="0.35">
      <c r="A227" s="31">
        <v>2</v>
      </c>
      <c r="B227" s="31">
        <v>2017</v>
      </c>
      <c r="C227" s="21" t="s">
        <v>22</v>
      </c>
      <c r="D227" s="21" t="s">
        <v>38</v>
      </c>
      <c r="E227" s="21"/>
      <c r="F227" s="32">
        <f>VLOOKUP(C227,'2017 Weekly Attendance'!$A$2:$B$33,2)</f>
        <v>76125</v>
      </c>
      <c r="G227" s="32">
        <f>VLOOKUP(C227,'2017 Weekly Attendance'!$A$2:$X$33,MATCH(A227,'2017 Weekly Attendance'!$A$1:$X$1,0))</f>
        <v>76919</v>
      </c>
      <c r="H227" s="33">
        <f>G227/F227*100</f>
        <v>101.04302134646963</v>
      </c>
      <c r="I227" s="33">
        <f>VLOOKUP(C227,'2017 Weekly Attendance'!$A$2:$E$33,5)</f>
        <v>100.30311986863711</v>
      </c>
      <c r="J227" s="33">
        <f>H227-I227</f>
        <v>0.73990147783251814</v>
      </c>
    </row>
    <row r="228" spans="1:10" x14ac:dyDescent="0.35">
      <c r="A228" s="28">
        <v>2</v>
      </c>
      <c r="B228" s="28">
        <v>2017</v>
      </c>
      <c r="C228" s="20" t="s">
        <v>43</v>
      </c>
      <c r="D228" s="20" t="s">
        <v>26</v>
      </c>
      <c r="E228" s="20"/>
      <c r="F228" s="29">
        <f>VLOOKUP(C228,'2017 Weekly Attendance'!$A$2:$B$33,2)</f>
        <v>73208</v>
      </c>
      <c r="G228" s="29">
        <f>VLOOKUP(C228,'2017 Weekly Attendance'!$A$2:$X$33,MATCH(A228,'2017 Weekly Attendance'!$A$1:$X$1,0))</f>
        <v>73168</v>
      </c>
      <c r="H228" s="30">
        <f>G228/F228*100</f>
        <v>99.945361162714448</v>
      </c>
      <c r="I228" s="30">
        <f>VLOOKUP(C228,'2017 Weekly Attendance'!$A$2:$E$33,5)</f>
        <v>99.905918752048962</v>
      </c>
      <c r="J228" s="30">
        <f>H228-I228</f>
        <v>3.9442410665486705E-2</v>
      </c>
    </row>
    <row r="229" spans="1:10" x14ac:dyDescent="0.35">
      <c r="A229" s="28">
        <v>2</v>
      </c>
      <c r="B229" s="28">
        <v>2017</v>
      </c>
      <c r="C229" s="20" t="s">
        <v>27</v>
      </c>
      <c r="D229" s="20" t="s">
        <v>29</v>
      </c>
      <c r="E229" s="20"/>
      <c r="F229" s="29">
        <f>VLOOKUP(C229,'2017 Weekly Attendance'!$A$2:$B$33,2)</f>
        <v>69000</v>
      </c>
      <c r="G229" s="29">
        <f>VLOOKUP(C229,'2017 Weekly Attendance'!$A$2:$X$33,MATCH(A229,'2017 Weekly Attendance'!$A$1:$X$1,0))</f>
        <v>68729</v>
      </c>
      <c r="H229" s="30">
        <f>G229/F229*100</f>
        <v>99.607246376811602</v>
      </c>
      <c r="I229" s="30">
        <f>VLOOKUP(C229,'2017 Weekly Attendance'!$A$2:$E$33,5)</f>
        <v>99.965398550724643</v>
      </c>
      <c r="J229" s="30">
        <f>H229-I229</f>
        <v>-0.35815217391304088</v>
      </c>
    </row>
    <row r="230" spans="1:10" x14ac:dyDescent="0.35">
      <c r="A230" s="31">
        <v>2</v>
      </c>
      <c r="B230" s="31">
        <v>2017</v>
      </c>
      <c r="C230" s="21" t="s">
        <v>25</v>
      </c>
      <c r="D230" s="21" t="s">
        <v>23</v>
      </c>
      <c r="E230" s="21"/>
      <c r="F230" s="32">
        <f>VLOOKUP(C230,'2017 Weekly Attendance'!$A$2:$B$33,2)</f>
        <v>71008</v>
      </c>
      <c r="G230" s="32">
        <f>VLOOKUP(C230,'2017 Weekly Attendance'!$A$2:$X$33,MATCH(A230,'2017 Weekly Attendance'!$A$1:$X$1,0))</f>
        <v>70605</v>
      </c>
      <c r="H230" s="33">
        <f>G230/F230*100</f>
        <v>99.432458314556101</v>
      </c>
      <c r="I230" s="33">
        <f>VLOOKUP(C230,'2017 Weekly Attendance'!$A$2:$E$33,5)</f>
        <v>99.409397532672372</v>
      </c>
      <c r="J230" s="33">
        <f>H230-I230</f>
        <v>2.3060781883728509E-2</v>
      </c>
    </row>
    <row r="231" spans="1:10" x14ac:dyDescent="0.35">
      <c r="A231" s="31">
        <v>2</v>
      </c>
      <c r="B231" s="31">
        <v>2017</v>
      </c>
      <c r="C231" s="21" t="s">
        <v>16</v>
      </c>
      <c r="D231" s="21" t="s">
        <v>33</v>
      </c>
      <c r="E231" s="21"/>
      <c r="F231" s="32">
        <f>VLOOKUP(C231,'2017 Weekly Attendance'!$A$2:$B$33,2)</f>
        <v>75523</v>
      </c>
      <c r="G231" s="32">
        <f>VLOOKUP(C231,'2017 Weekly Attendance'!$A$2:$X$33,MATCH(A231,'2017 Weekly Attendance'!$A$1:$X$1,0))</f>
        <v>74122</v>
      </c>
      <c r="H231" s="33">
        <f>G231/F231*100</f>
        <v>98.144935979767752</v>
      </c>
      <c r="I231" s="33">
        <f>VLOOKUP(C231,'2017 Weekly Attendance'!$A$2:$E$33,5)</f>
        <v>97.477258583477877</v>
      </c>
      <c r="J231" s="33">
        <f>H231-I231</f>
        <v>0.66767739628987499</v>
      </c>
    </row>
    <row r="232" spans="1:10" x14ac:dyDescent="0.35">
      <c r="A232" s="28">
        <v>2</v>
      </c>
      <c r="B232" s="28">
        <v>2017</v>
      </c>
      <c r="C232" s="20" t="s">
        <v>21</v>
      </c>
      <c r="D232" s="20" t="s">
        <v>24</v>
      </c>
      <c r="E232" s="20"/>
      <c r="F232" s="29">
        <f>VLOOKUP(C232,'2017 Weekly Attendance'!$A$2:$B$33,2)</f>
        <v>76416</v>
      </c>
      <c r="G232" s="29">
        <f>VLOOKUP(C232,'2017 Weekly Attendance'!$A$2:$X$33,MATCH(A232,'2017 Weekly Attendance'!$A$1:$X$1,0))</f>
        <v>74971</v>
      </c>
      <c r="H232" s="30">
        <f>G232/F232*100</f>
        <v>98.109034757118934</v>
      </c>
      <c r="I232" s="30">
        <f>VLOOKUP(C232,'2017 Weekly Attendance'!$A$2:$E$33,5)</f>
        <v>96.977563599246224</v>
      </c>
      <c r="J232" s="30">
        <f>H232-I232</f>
        <v>1.1314711578727099</v>
      </c>
    </row>
    <row r="233" spans="1:10" x14ac:dyDescent="0.35">
      <c r="A233" s="31">
        <v>2</v>
      </c>
      <c r="B233" s="31">
        <v>2017</v>
      </c>
      <c r="C233" s="21" t="s">
        <v>42</v>
      </c>
      <c r="D233" s="21" t="s">
        <v>41</v>
      </c>
      <c r="E233" s="21"/>
      <c r="F233" s="32">
        <f>VLOOKUP(C233,'2017 Weekly Attendance'!$A$2:$B$33,2)</f>
        <v>73000</v>
      </c>
      <c r="G233" s="32">
        <f>VLOOKUP(C233,'2017 Weekly Attendance'!$A$2:$X$33,MATCH(A233,'2017 Weekly Attendance'!$A$1:$X$1,0))</f>
        <v>70826</v>
      </c>
      <c r="H233" s="33">
        <f>G233/F233*100</f>
        <v>97.021917808219186</v>
      </c>
      <c r="I233" s="33">
        <f>VLOOKUP(C233,'2017 Weekly Attendance'!$A$2:$E$33,5)</f>
        <v>98.575513698630132</v>
      </c>
      <c r="J233" s="33">
        <f>H233-I233</f>
        <v>-1.5535958904109464</v>
      </c>
    </row>
    <row r="234" spans="1:10" x14ac:dyDescent="0.35">
      <c r="A234" s="31">
        <v>2</v>
      </c>
      <c r="B234" s="31">
        <v>2017</v>
      </c>
      <c r="C234" s="21" t="s">
        <v>18</v>
      </c>
      <c r="D234" s="21" t="s">
        <v>36</v>
      </c>
      <c r="E234" s="21"/>
      <c r="F234" s="32">
        <f>VLOOKUP(C234,'2017 Weekly Attendance'!$A$2:$B$33,2)</f>
        <v>56603</v>
      </c>
      <c r="G234" s="32">
        <f>VLOOKUP(C234,'2017 Weekly Attendance'!$A$2:$X$33,MATCH(A234,'2017 Weekly Attendance'!$A$1:$X$1,0))</f>
        <v>54729</v>
      </c>
      <c r="H234" s="33">
        <f>G234/F234*100</f>
        <v>96.689221419359399</v>
      </c>
      <c r="I234" s="33">
        <f>VLOOKUP(C234,'2017 Weekly Attendance'!$A$2:$E$33,5)</f>
        <v>96.86008565926592</v>
      </c>
      <c r="J234" s="33">
        <f>H234-I234</f>
        <v>-0.17086423990652122</v>
      </c>
    </row>
    <row r="235" spans="1:10" x14ac:dyDescent="0.35">
      <c r="A235" s="31">
        <v>2</v>
      </c>
      <c r="B235" s="31">
        <v>2017</v>
      </c>
      <c r="C235" s="21" t="s">
        <v>39</v>
      </c>
      <c r="D235" s="21" t="s">
        <v>30</v>
      </c>
      <c r="E235" s="21"/>
      <c r="F235" s="32">
        <f>VLOOKUP(C235,'2017 Weekly Attendance'!$A$2:$B$33,2)</f>
        <v>68400</v>
      </c>
      <c r="G235" s="32">
        <f>VLOOKUP(C235,'2017 Weekly Attendance'!$A$2:$X$33,MATCH(A235,'2017 Weekly Attendance'!$A$1:$X$1,0))</f>
        <v>65971</v>
      </c>
      <c r="H235" s="33">
        <f>G235/F235*100</f>
        <v>96.448830409356717</v>
      </c>
      <c r="I235" s="33">
        <f>VLOOKUP(C235,'2017 Weekly Attendance'!$A$2:$E$33,5)</f>
        <v>91.331871345029242</v>
      </c>
      <c r="J235" s="33">
        <f>H235-I235</f>
        <v>5.1169590643274745</v>
      </c>
    </row>
    <row r="236" spans="1:10" x14ac:dyDescent="0.35">
      <c r="A236" s="31">
        <v>2</v>
      </c>
      <c r="B236" s="31">
        <v>2017</v>
      </c>
      <c r="C236" s="21" t="s">
        <v>40</v>
      </c>
      <c r="D236" s="21" t="s">
        <v>28</v>
      </c>
      <c r="E236" s="21"/>
      <c r="F236" s="32">
        <f>VLOOKUP(C236,'2017 Weekly Attendance'!$A$2:$B$33,2)</f>
        <v>67000</v>
      </c>
      <c r="G236" s="32">
        <f>VLOOKUP(C236,'2017 Weekly Attendance'!$A$2:$X$33,MATCH(A236,'2017 Weekly Attendance'!$A$1:$X$1,0))</f>
        <v>63137</v>
      </c>
      <c r="H236" s="33">
        <f>G236/F236*100</f>
        <v>94.234328358208955</v>
      </c>
      <c r="I236" s="33">
        <f>VLOOKUP(C236,'2017 Weekly Attendance'!$A$2:$E$33,5)</f>
        <v>94.6875</v>
      </c>
      <c r="J236" s="33">
        <f>H236-I236</f>
        <v>-0.45317164179104452</v>
      </c>
    </row>
    <row r="237" spans="1:10" x14ac:dyDescent="0.35">
      <c r="A237" s="28">
        <v>2</v>
      </c>
      <c r="B237" s="28">
        <v>2017</v>
      </c>
      <c r="C237" s="20" t="s">
        <v>20</v>
      </c>
      <c r="D237" s="20" t="s">
        <v>35</v>
      </c>
      <c r="E237" s="20"/>
      <c r="F237" s="29">
        <f>VLOOKUP(C237,'2017 Weekly Attendance'!$A$2:$B$33,2)</f>
        <v>27000</v>
      </c>
      <c r="G237" s="29">
        <f>VLOOKUP(C237,'2017 Weekly Attendance'!$A$2:$X$33,MATCH(A237,'2017 Weekly Attendance'!$A$1:$X$1,0))</f>
        <v>25381</v>
      </c>
      <c r="H237" s="30">
        <f>G237/F237*100</f>
        <v>94.003703703703707</v>
      </c>
      <c r="I237" s="30">
        <f>VLOOKUP(C237,'2017 Weekly Attendance'!$A$2:$E$33,5)</f>
        <v>93.836574074074079</v>
      </c>
      <c r="J237" s="30">
        <f>H237-I237</f>
        <v>0.16712962962962763</v>
      </c>
    </row>
    <row r="238" spans="1:10" x14ac:dyDescent="0.35">
      <c r="A238" s="28">
        <v>2</v>
      </c>
      <c r="B238" s="28">
        <v>2017</v>
      </c>
      <c r="C238" s="20" t="s">
        <v>37</v>
      </c>
      <c r="D238" s="20" t="s">
        <v>32</v>
      </c>
      <c r="E238" s="20"/>
      <c r="F238" s="29">
        <f>VLOOKUP(C238,'2017 Weekly Attendance'!$A$2:$B$33,2)</f>
        <v>82500</v>
      </c>
      <c r="G238" s="29">
        <f>VLOOKUP(C238,'2017 Weekly Attendance'!$A$2:$X$33,MATCH(A238,'2017 Weekly Attendance'!$A$1:$X$1,0))</f>
        <v>77004</v>
      </c>
      <c r="H238" s="30">
        <f>G238/F238*100</f>
        <v>93.338181818181823</v>
      </c>
      <c r="I238" s="30">
        <f>VLOOKUP(C238,'2017 Weekly Attendance'!$A$2:$E$33,5)</f>
        <v>93.550606060606057</v>
      </c>
      <c r="J238" s="30">
        <f>H238-I238</f>
        <v>-0.21242424242423397</v>
      </c>
    </row>
    <row r="239" spans="1:10" x14ac:dyDescent="0.35">
      <c r="A239" s="31">
        <v>2</v>
      </c>
      <c r="B239" s="31">
        <v>2017</v>
      </c>
      <c r="C239" s="21" t="s">
        <v>9</v>
      </c>
      <c r="D239" s="21" t="s">
        <v>31</v>
      </c>
      <c r="E239" s="21"/>
      <c r="F239" s="32">
        <f>VLOOKUP(C239,'2017 Weekly Attendance'!$A$2:$B$33,2)</f>
        <v>69132</v>
      </c>
      <c r="G239" s="32">
        <f>VLOOKUP(C239,'2017 Weekly Attendance'!$A$2:$X$33,MATCH(A239,'2017 Weekly Attendance'!$A$1:$X$1,0))</f>
        <v>61709</v>
      </c>
      <c r="H239" s="33">
        <f>G239/F239*100</f>
        <v>89.262570155644269</v>
      </c>
      <c r="I239" s="33">
        <f>VLOOKUP(C239,'2017 Weekly Attendance'!$A$2:$E$33,5)</f>
        <v>88.822831684314068</v>
      </c>
      <c r="J239" s="33">
        <f>H239-I239</f>
        <v>0.43973847133020172</v>
      </c>
    </row>
    <row r="240" spans="1:10" x14ac:dyDescent="0.35">
      <c r="A240" s="31">
        <v>2</v>
      </c>
      <c r="B240" s="31">
        <v>2017</v>
      </c>
      <c r="C240" s="21" t="s">
        <v>15</v>
      </c>
      <c r="D240" s="21" t="s">
        <v>19</v>
      </c>
      <c r="E240" s="21"/>
      <c r="F240" s="32">
        <f>VLOOKUP(C240,'2017 Weekly Attendance'!$A$2:$B$33,2)</f>
        <v>65890</v>
      </c>
      <c r="G240" s="32">
        <f>VLOOKUP(C240,'2017 Weekly Attendance'!$A$2:$X$33,MATCH(A240,'2017 Weekly Attendance'!$A$1:$X$1,0))</f>
        <v>56640</v>
      </c>
      <c r="H240" s="33">
        <f>G240/F240*100</f>
        <v>85.961450903020193</v>
      </c>
      <c r="I240" s="33">
        <f>VLOOKUP(C240,'2017 Weekly Attendance'!$A$2:$E$33,5)</f>
        <v>90.988389740476549</v>
      </c>
      <c r="J240" s="33">
        <f>H240-I240</f>
        <v>-5.0269388374563562</v>
      </c>
    </row>
    <row r="241" spans="1:10" x14ac:dyDescent="0.35">
      <c r="A241" s="28">
        <v>2</v>
      </c>
      <c r="B241" s="28">
        <v>2017</v>
      </c>
      <c r="C241" s="20" t="s">
        <v>14</v>
      </c>
      <c r="D241" s="20" t="s">
        <v>10</v>
      </c>
      <c r="E241" s="20"/>
      <c r="F241" s="29">
        <f>VLOOKUP(C241,'2017 Weekly Attendance'!$A$2:$B$33,2)</f>
        <v>65515</v>
      </c>
      <c r="G241" s="29">
        <f>VLOOKUP(C241,'2017 Weekly Attendance'!$A$2:$X$33,MATCH(A241,'2017 Weekly Attendance'!$A$1:$X$1,0))</f>
        <v>52942</v>
      </c>
      <c r="H241" s="30">
        <f>G241/F241*100</f>
        <v>80.808975043883081</v>
      </c>
      <c r="I241" s="30">
        <f>VLOOKUP(C241,'2017 Weekly Attendance'!$A$2:$E$33,5)</f>
        <v>81.26707624208197</v>
      </c>
      <c r="J241" s="30">
        <f>H241-I241</f>
        <v>-0.45810119819888939</v>
      </c>
    </row>
    <row r="242" spans="1:10" x14ac:dyDescent="0.35">
      <c r="A242" s="31">
        <v>2</v>
      </c>
      <c r="B242" s="31">
        <v>2017</v>
      </c>
      <c r="C242" s="21" t="s">
        <v>13</v>
      </c>
      <c r="D242" s="21" t="s">
        <v>34</v>
      </c>
      <c r="E242" s="21"/>
      <c r="F242" s="32">
        <f>VLOOKUP(C242,'2017 Weekly Attendance'!$A$2:$B$33,2)</f>
        <v>93607</v>
      </c>
      <c r="G242" s="32">
        <f>VLOOKUP(C242,'2017 Weekly Attendance'!$A$2:$X$33,MATCH(A242,'2017 Weekly Attendance'!$A$1:$X$1,0))</f>
        <v>56612</v>
      </c>
      <c r="H242" s="33">
        <f>G242/F242*100</f>
        <v>60.478383026910379</v>
      </c>
      <c r="I242" s="33">
        <f>VLOOKUP(C242,'2017 Weekly Attendance'!$A$2:$E$33,5)</f>
        <v>66.142794571224073</v>
      </c>
      <c r="J242" s="33">
        <f>H242-I242</f>
        <v>-5.664411544313694</v>
      </c>
    </row>
    <row r="243" spans="1:10" x14ac:dyDescent="0.35">
      <c r="A243" s="31">
        <v>1</v>
      </c>
      <c r="B243" s="31">
        <v>2017</v>
      </c>
      <c r="C243" s="21" t="s">
        <v>38</v>
      </c>
      <c r="D243" s="21" t="s">
        <v>37</v>
      </c>
      <c r="E243" s="21"/>
      <c r="F243" s="32">
        <f>VLOOKUP(C243,'2017 Weekly Attendance'!$A$2:$B$33,2)</f>
        <v>92500</v>
      </c>
      <c r="G243" s="32">
        <f>VLOOKUP(C243,'2017 Weekly Attendance'!$A$2:$X$33,MATCH(A243,'2017 Weekly Attendance'!$A$1:$X$1,0))</f>
        <v>93183</v>
      </c>
      <c r="H243" s="33">
        <f>G243/F243*100</f>
        <v>100.73837837837839</v>
      </c>
      <c r="I243" s="33">
        <f>VLOOKUP(C243,'2017 Weekly Attendance'!$A$2:$E$33,5)</f>
        <v>100.23986486486487</v>
      </c>
      <c r="J243" s="33">
        <f>H243-I243</f>
        <v>0.49851351351351525</v>
      </c>
    </row>
    <row r="244" spans="1:10" x14ac:dyDescent="0.35">
      <c r="A244" s="31">
        <v>1</v>
      </c>
      <c r="B244" s="31">
        <v>2017</v>
      </c>
      <c r="C244" s="21" t="s">
        <v>19</v>
      </c>
      <c r="D244" s="21" t="s">
        <v>42</v>
      </c>
      <c r="E244" s="21"/>
      <c r="F244" s="32">
        <f>VLOOKUP(C244,'2017 Weekly Attendance'!$A$2:$B$33,2)</f>
        <v>61500</v>
      </c>
      <c r="G244" s="32">
        <f>VLOOKUP(C244,'2017 Weekly Attendance'!$A$2:$X$33,MATCH(A244,'2017 Weekly Attendance'!$A$1:$X$1,0))</f>
        <v>61857</v>
      </c>
      <c r="H244" s="33">
        <f>G244/F244*100</f>
        <v>100.58048780487805</v>
      </c>
      <c r="I244" s="33">
        <f>VLOOKUP(C244,'2017 Weekly Attendance'!$A$2:$E$33,5)</f>
        <v>99.214837398373973</v>
      </c>
      <c r="J244" s="33">
        <f>H244-I244</f>
        <v>1.3656504065040735</v>
      </c>
    </row>
    <row r="245" spans="1:10" x14ac:dyDescent="0.35">
      <c r="A245" s="28">
        <v>1</v>
      </c>
      <c r="B245" s="28">
        <v>2017</v>
      </c>
      <c r="C245" s="20" t="s">
        <v>22</v>
      </c>
      <c r="D245" s="20" t="s">
        <v>20</v>
      </c>
      <c r="E245" s="20"/>
      <c r="F245" s="29">
        <f>VLOOKUP(C245,'2017 Weekly Attendance'!$A$2:$B$33,2)</f>
        <v>76125</v>
      </c>
      <c r="G245" s="29">
        <f>VLOOKUP(C245,'2017 Weekly Attendance'!$A$2:$X$33,MATCH(A245,'2017 Weekly Attendance'!$A$1:$X$1,0))</f>
        <v>76324</v>
      </c>
      <c r="H245" s="30">
        <f>G245/F245*100</f>
        <v>100.26141215106732</v>
      </c>
      <c r="I245" s="30">
        <f>VLOOKUP(C245,'2017 Weekly Attendance'!$A$2:$E$33,5)</f>
        <v>100.30311986863711</v>
      </c>
      <c r="J245" s="30">
        <f>H245-I245</f>
        <v>-4.1707717569792635E-2</v>
      </c>
    </row>
    <row r="246" spans="1:10" x14ac:dyDescent="0.35">
      <c r="A246" s="31">
        <v>1</v>
      </c>
      <c r="B246" s="31">
        <v>2017</v>
      </c>
      <c r="C246" s="21" t="s">
        <v>30</v>
      </c>
      <c r="D246" s="21" t="s">
        <v>43</v>
      </c>
      <c r="E246" s="21"/>
      <c r="F246" s="32">
        <f>VLOOKUP(C246,'2017 Weekly Attendance'!$A$2:$B$33,2)</f>
        <v>66655</v>
      </c>
      <c r="G246" s="32">
        <f>VLOOKUP(C246,'2017 Weekly Attendance'!$A$2:$X$33,MATCH(A246,'2017 Weekly Attendance'!$A$1:$X$1,0))</f>
        <v>66606</v>
      </c>
      <c r="H246" s="33">
        <f>G246/F246*100</f>
        <v>99.926487135248664</v>
      </c>
      <c r="I246" s="33">
        <f>VLOOKUP(C246,'2017 Weekly Attendance'!$A$2:$E$33,5)</f>
        <v>100.09920486085065</v>
      </c>
      <c r="J246" s="33">
        <f>H246-I246</f>
        <v>-0.17271772560198428</v>
      </c>
    </row>
    <row r="247" spans="1:10" x14ac:dyDescent="0.35">
      <c r="A247" s="28">
        <v>1</v>
      </c>
      <c r="B247" s="28">
        <v>2017</v>
      </c>
      <c r="C247" s="20" t="s">
        <v>31</v>
      </c>
      <c r="D247" s="20" t="s">
        <v>18</v>
      </c>
      <c r="E247" s="20"/>
      <c r="F247" s="29">
        <f>VLOOKUP(C247,'2017 Weekly Attendance'!$A$2:$B$33,2)</f>
        <v>69143</v>
      </c>
      <c r="G247" s="29">
        <f>VLOOKUP(C247,'2017 Weekly Attendance'!$A$2:$X$33,MATCH(A247,'2017 Weekly Attendance'!$A$1:$X$1,0))</f>
        <v>69089</v>
      </c>
      <c r="H247" s="30">
        <f>G247/F247*100</f>
        <v>99.921900987807874</v>
      </c>
      <c r="I247" s="30">
        <f>VLOOKUP(C247,'2017 Weekly Attendance'!$A$2:$E$33,5)</f>
        <v>94.950681920078665</v>
      </c>
      <c r="J247" s="30">
        <f>H247-I247</f>
        <v>4.9712190677292085</v>
      </c>
    </row>
    <row r="248" spans="1:10" x14ac:dyDescent="0.35">
      <c r="A248" s="28">
        <v>1</v>
      </c>
      <c r="B248" s="28">
        <v>2017</v>
      </c>
      <c r="C248" s="20" t="s">
        <v>23</v>
      </c>
      <c r="D248" s="20" t="s">
        <v>39</v>
      </c>
      <c r="E248" s="20"/>
      <c r="F248" s="29">
        <f>VLOOKUP(C248,'2017 Weekly Attendance'!$A$2:$B$33,2)</f>
        <v>67895</v>
      </c>
      <c r="G248" s="29">
        <f>VLOOKUP(C248,'2017 Weekly Attendance'!$A$2:$X$33,MATCH(A248,'2017 Weekly Attendance'!$A$1:$X$1,0))</f>
        <v>67431</v>
      </c>
      <c r="H248" s="30">
        <f>G248/F248*100</f>
        <v>99.316591796155834</v>
      </c>
      <c r="I248" s="30">
        <f>VLOOKUP(C248,'2017 Weekly Attendance'!$A$2:$E$33,5)</f>
        <v>91.9114599223591</v>
      </c>
      <c r="J248" s="30">
        <f>H248-I248</f>
        <v>7.4051318737967335</v>
      </c>
    </row>
    <row r="249" spans="1:10" x14ac:dyDescent="0.35">
      <c r="A249" s="28">
        <v>1</v>
      </c>
      <c r="B249" s="28">
        <v>2017</v>
      </c>
      <c r="C249" s="20" t="s">
        <v>10</v>
      </c>
      <c r="D249" s="20" t="s">
        <v>9</v>
      </c>
      <c r="E249" s="20"/>
      <c r="F249" s="29">
        <f>VLOOKUP(C249,'2017 Weekly Attendance'!$A$2:$B$33,2)</f>
        <v>72220</v>
      </c>
      <c r="G249" s="29">
        <f>VLOOKUP(C249,'2017 Weekly Attendance'!$A$2:$X$33,MATCH(A249,'2017 Weekly Attendance'!$A$1:$X$1,0))</f>
        <v>71710</v>
      </c>
      <c r="H249" s="30">
        <f>G249/F249*100</f>
        <v>99.293824425366935</v>
      </c>
      <c r="I249" s="30">
        <f>VLOOKUP(C249,'2017 Weekly Attendance'!$A$2:$E$33,5)</f>
        <v>99.383307947936856</v>
      </c>
      <c r="J249" s="30">
        <f>H249-I249</f>
        <v>-8.9483522569921092E-2</v>
      </c>
    </row>
    <row r="250" spans="1:10" x14ac:dyDescent="0.35">
      <c r="A250" s="28">
        <v>1</v>
      </c>
      <c r="B250" s="28">
        <v>2017</v>
      </c>
      <c r="C250" s="20" t="s">
        <v>26</v>
      </c>
      <c r="D250" s="20" t="s">
        <v>21</v>
      </c>
      <c r="E250" s="20"/>
      <c r="F250" s="29">
        <f>VLOOKUP(C250,'2017 Weekly Attendance'!$A$2:$B$33,2)</f>
        <v>66829</v>
      </c>
      <c r="G250" s="29">
        <f>VLOOKUP(C250,'2017 Weekly Attendance'!$A$2:$X$33,MATCH(A250,'2017 Weekly Attendance'!$A$1:$X$1,0))</f>
        <v>65878</v>
      </c>
      <c r="H250" s="30">
        <f>G250/F250*100</f>
        <v>98.576965090005828</v>
      </c>
      <c r="I250" s="30">
        <f>VLOOKUP(C250,'2017 Weekly Attendance'!$A$2:$E$33,5)</f>
        <v>98.576965090005828</v>
      </c>
      <c r="J250" s="30">
        <f>H250-I250</f>
        <v>0</v>
      </c>
    </row>
    <row r="251" spans="1:10" x14ac:dyDescent="0.35">
      <c r="A251" s="28">
        <v>1</v>
      </c>
      <c r="B251" s="28">
        <v>2017</v>
      </c>
      <c r="C251" s="20" t="s">
        <v>29</v>
      </c>
      <c r="D251" s="20" t="s">
        <v>16</v>
      </c>
      <c r="E251" s="20"/>
      <c r="F251" s="29">
        <f>VLOOKUP(C251,'2017 Weekly Attendance'!$A$2:$B$33,2)</f>
        <v>71750</v>
      </c>
      <c r="G251" s="29">
        <f>VLOOKUP(C251,'2017 Weekly Attendance'!$A$2:$X$33,MATCH(A251,'2017 Weekly Attendance'!$A$1:$X$1,0))</f>
        <v>70178</v>
      </c>
      <c r="H251" s="30">
        <f>G251/F251*100</f>
        <v>97.809059233449474</v>
      </c>
      <c r="I251" s="30">
        <f>VLOOKUP(C251,'2017 Weekly Attendance'!$A$2:$E$33,5)</f>
        <v>97.762195121951223</v>
      </c>
      <c r="J251" s="30">
        <f>H251-I251</f>
        <v>4.6864111498251759E-2</v>
      </c>
    </row>
    <row r="252" spans="1:10" x14ac:dyDescent="0.35">
      <c r="A252" s="31">
        <v>1</v>
      </c>
      <c r="B252" s="31">
        <v>2017</v>
      </c>
      <c r="C252" s="21" t="s">
        <v>41</v>
      </c>
      <c r="D252" s="21" t="s">
        <v>27</v>
      </c>
      <c r="E252" s="21"/>
      <c r="F252" s="32">
        <f>VLOOKUP(C252,'2017 Weekly Attendance'!$A$2:$B$33,2)</f>
        <v>81441</v>
      </c>
      <c r="G252" s="32">
        <f>VLOOKUP(C252,'2017 Weekly Attendance'!$A$2:$X$33,MATCH(A252,'2017 Weekly Attendance'!$A$1:$X$1,0))</f>
        <v>78381</v>
      </c>
      <c r="H252" s="33">
        <f>G252/F252*100</f>
        <v>96.242678749033033</v>
      </c>
      <c r="I252" s="33">
        <f>VLOOKUP(C252,'2017 Weekly Attendance'!$A$2:$E$33,5)</f>
        <v>95.888741542957476</v>
      </c>
      <c r="J252" s="33">
        <f>H252-I252</f>
        <v>0.35393720607555679</v>
      </c>
    </row>
    <row r="253" spans="1:10" x14ac:dyDescent="0.35">
      <c r="A253" s="31">
        <v>1</v>
      </c>
      <c r="B253" s="31">
        <v>2017</v>
      </c>
      <c r="C253" s="21" t="s">
        <v>33</v>
      </c>
      <c r="D253" s="21" t="s">
        <v>36</v>
      </c>
      <c r="E253" s="21"/>
      <c r="F253" s="32">
        <f>VLOOKUP(C253,'2017 Weekly Attendance'!$A$2:$B$33,2)</f>
        <v>71608</v>
      </c>
      <c r="G253" s="32">
        <f>VLOOKUP(C253,'2017 Weekly Attendance'!$A$2:$X$33,MATCH(A253,'2017 Weekly Attendance'!$A$1:$X$1,0))</f>
        <v>68751</v>
      </c>
      <c r="H253" s="33">
        <f>G253/F253*100</f>
        <v>96.010222321528317</v>
      </c>
      <c r="I253" s="33">
        <f>VLOOKUP(C253,'2017 Weekly Attendance'!$A$2:$E$33,5)</f>
        <v>93.250754105686511</v>
      </c>
      <c r="J253" s="33">
        <f>H253-I253</f>
        <v>2.7594682158418067</v>
      </c>
    </row>
    <row r="254" spans="1:10" x14ac:dyDescent="0.35">
      <c r="A254" s="28">
        <v>1</v>
      </c>
      <c r="B254" s="28">
        <v>2017</v>
      </c>
      <c r="C254" s="20" t="s">
        <v>34</v>
      </c>
      <c r="D254" s="20" t="s">
        <v>24</v>
      </c>
      <c r="E254" s="20"/>
      <c r="F254" s="29">
        <f>VLOOKUP(C254,'2017 Weekly Attendance'!$A$2:$B$33,2)</f>
        <v>82000</v>
      </c>
      <c r="G254" s="29">
        <f>VLOOKUP(C254,'2017 Weekly Attendance'!$A$2:$X$33,MATCH(A254,'2017 Weekly Attendance'!$A$1:$X$1,0))</f>
        <v>78685</v>
      </c>
      <c r="H254" s="30">
        <f>G254/F254*100</f>
        <v>95.957317073170728</v>
      </c>
      <c r="I254" s="30">
        <f>VLOOKUP(C254,'2017 Weekly Attendance'!$A$2:$E$33,5)</f>
        <v>91.677591463414629</v>
      </c>
      <c r="J254" s="30">
        <f>H254-I254</f>
        <v>4.2797256097560989</v>
      </c>
    </row>
    <row r="255" spans="1:10" x14ac:dyDescent="0.35">
      <c r="A255" s="31">
        <v>1</v>
      </c>
      <c r="B255" s="31">
        <v>2017</v>
      </c>
      <c r="C255" s="21" t="s">
        <v>32</v>
      </c>
      <c r="D255" s="21" t="s">
        <v>28</v>
      </c>
      <c r="E255" s="21"/>
      <c r="F255" s="32">
        <f>VLOOKUP(C255,'2017 Weekly Attendance'!$A$2:$B$33,2)</f>
        <v>65000</v>
      </c>
      <c r="G255" s="32">
        <f>VLOOKUP(C255,'2017 Weekly Attendance'!$A$2:$X$33,MATCH(A255,'2017 Weekly Attendance'!$A$1:$X$1,0))</f>
        <v>60957</v>
      </c>
      <c r="H255" s="33">
        <f>G255/F255*100</f>
        <v>93.78</v>
      </c>
      <c r="I255" s="33">
        <f>VLOOKUP(C255,'2017 Weekly Attendance'!$A$2:$E$33,5)</f>
        <v>98.67307692307692</v>
      </c>
      <c r="J255" s="33">
        <f>H255-I255</f>
        <v>-4.8930769230769187</v>
      </c>
    </row>
    <row r="256" spans="1:10" x14ac:dyDescent="0.35">
      <c r="A256" s="28">
        <v>1</v>
      </c>
      <c r="B256" s="28">
        <v>2017</v>
      </c>
      <c r="C256" s="20" t="s">
        <v>14</v>
      </c>
      <c r="D256" s="20" t="s">
        <v>25</v>
      </c>
      <c r="E256" s="20"/>
      <c r="F256" s="29">
        <f>VLOOKUP(C256,'2017 Weekly Attendance'!$A$2:$B$33,2)</f>
        <v>65515</v>
      </c>
      <c r="G256" s="29">
        <f>VLOOKUP(C256,'2017 Weekly Attendance'!$A$2:$X$33,MATCH(A256,'2017 Weekly Attendance'!$A$1:$X$1,0))</f>
        <v>55254</v>
      </c>
      <c r="H256" s="30">
        <f>G256/F256*100</f>
        <v>84.337937876822096</v>
      </c>
      <c r="I256" s="30">
        <f>VLOOKUP(C256,'2017 Weekly Attendance'!$A$2:$E$33,5)</f>
        <v>81.26707624208197</v>
      </c>
      <c r="J256" s="30">
        <f>H256-I256</f>
        <v>3.0708616347401261</v>
      </c>
    </row>
    <row r="257" spans="1:10" x14ac:dyDescent="0.35">
      <c r="A257" s="31">
        <v>1</v>
      </c>
      <c r="B257" s="31">
        <v>2017</v>
      </c>
      <c r="C257" s="21" t="s">
        <v>13</v>
      </c>
      <c r="D257" s="21" t="s">
        <v>40</v>
      </c>
      <c r="E257" s="21"/>
      <c r="F257" s="32">
        <f>VLOOKUP(C257,'2017 Weekly Attendance'!$A$2:$B$33,2)</f>
        <v>93607</v>
      </c>
      <c r="G257" s="32">
        <f>VLOOKUP(C257,'2017 Weekly Attendance'!$A$2:$X$33,MATCH(A257,'2017 Weekly Attendance'!$A$1:$X$1,0))</f>
        <v>60128</v>
      </c>
      <c r="H257" s="33">
        <f>G257/F257*100</f>
        <v>64.234512376211185</v>
      </c>
      <c r="I257" s="33">
        <f>VLOOKUP(C257,'2017 Weekly Attendance'!$A$2:$E$33,5)</f>
        <v>66.142794571224073</v>
      </c>
      <c r="J257" s="33">
        <f>H257-I257</f>
        <v>-1.9082821950128874</v>
      </c>
    </row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1A65-2C4F-4DA7-90FC-62D9834CE50D}">
  <dimension ref="A1:W33"/>
  <sheetViews>
    <sheetView workbookViewId="0">
      <pane ySplit="1" topLeftCell="A2" activePane="bottomLeft" state="frozen"/>
      <selection pane="bottomLeft" activeCell="E17" sqref="E17"/>
    </sheetView>
  </sheetViews>
  <sheetFormatPr defaultRowHeight="14.5" x14ac:dyDescent="0.35"/>
  <cols>
    <col min="1" max="1" width="20.08984375" bestFit="1" customWidth="1"/>
    <col min="3" max="3" width="8.90625" bestFit="1" customWidth="1"/>
    <col min="4" max="4" width="8.81640625" bestFit="1" customWidth="1"/>
    <col min="5" max="5" width="8.81640625" customWidth="1"/>
    <col min="6" max="23" width="8.81640625" bestFit="1" customWidth="1"/>
  </cols>
  <sheetData>
    <row r="1" spans="1:23" x14ac:dyDescent="0.35">
      <c r="A1" s="1" t="s">
        <v>44</v>
      </c>
      <c r="B1" s="1" t="s">
        <v>3</v>
      </c>
      <c r="C1" s="11" t="s">
        <v>45</v>
      </c>
      <c r="D1" s="11" t="s">
        <v>46</v>
      </c>
      <c r="E1" s="11" t="s">
        <v>47</v>
      </c>
      <c r="F1" s="11" t="s">
        <v>48</v>
      </c>
      <c r="G1" s="11">
        <v>1</v>
      </c>
      <c r="H1" s="11">
        <v>2</v>
      </c>
      <c r="I1" s="11">
        <v>3</v>
      </c>
      <c r="J1" s="11">
        <v>4</v>
      </c>
      <c r="K1" s="11">
        <v>5</v>
      </c>
      <c r="L1" s="11">
        <v>6</v>
      </c>
      <c r="M1" s="11">
        <v>7</v>
      </c>
      <c r="N1" s="11">
        <v>8</v>
      </c>
      <c r="O1" s="11">
        <v>9</v>
      </c>
      <c r="P1" s="11">
        <v>10</v>
      </c>
      <c r="Q1" s="11">
        <v>11</v>
      </c>
      <c r="R1" s="11">
        <v>12</v>
      </c>
      <c r="S1" s="11">
        <v>13</v>
      </c>
      <c r="T1" s="11">
        <v>14</v>
      </c>
      <c r="U1" s="11">
        <v>15</v>
      </c>
      <c r="V1" s="11">
        <v>16</v>
      </c>
      <c r="W1" s="11">
        <v>17</v>
      </c>
    </row>
    <row r="2" spans="1:23" x14ac:dyDescent="0.35">
      <c r="A2" s="3" t="s">
        <v>28</v>
      </c>
      <c r="B2" s="4">
        <v>63400</v>
      </c>
      <c r="C2" s="12">
        <v>1083135</v>
      </c>
      <c r="D2" s="12">
        <v>518652</v>
      </c>
      <c r="E2" s="16">
        <f>D2/(B2*8)*100</f>
        <v>102.25788643533123</v>
      </c>
      <c r="F2" s="12">
        <v>564483</v>
      </c>
      <c r="G2" s="35">
        <v>64864</v>
      </c>
      <c r="H2" s="35">
        <v>64230</v>
      </c>
      <c r="I2" s="35">
        <v>68647</v>
      </c>
      <c r="J2" s="35">
        <v>64622</v>
      </c>
      <c r="K2" s="35">
        <v>70178</v>
      </c>
      <c r="L2" s="35">
        <v>64709</v>
      </c>
      <c r="M2" s="35">
        <v>65089</v>
      </c>
      <c r="N2" s="35">
        <v>74088</v>
      </c>
      <c r="O2" s="13" t="s">
        <v>49</v>
      </c>
      <c r="P2" s="35">
        <v>65127</v>
      </c>
      <c r="Q2" s="35">
        <v>66808</v>
      </c>
      <c r="R2" s="35">
        <v>69233</v>
      </c>
      <c r="S2" s="35">
        <v>64939</v>
      </c>
      <c r="T2" s="35">
        <v>65750</v>
      </c>
      <c r="U2" s="35">
        <v>65072</v>
      </c>
      <c r="V2" s="35">
        <v>69050</v>
      </c>
      <c r="W2" s="35">
        <v>80729</v>
      </c>
    </row>
    <row r="3" spans="1:23" x14ac:dyDescent="0.35">
      <c r="A3" s="3" t="s">
        <v>42</v>
      </c>
      <c r="B3" s="4">
        <v>71228</v>
      </c>
      <c r="C3" s="12">
        <v>1116392</v>
      </c>
      <c r="D3" s="12">
        <v>559998</v>
      </c>
      <c r="E3" s="16">
        <f t="shared" ref="E3:E33" si="0">D3/(B3*8)*100</f>
        <v>98.275607907002865</v>
      </c>
      <c r="F3" s="12">
        <v>556394</v>
      </c>
      <c r="G3" s="35">
        <v>69382</v>
      </c>
      <c r="H3" s="35">
        <v>54081</v>
      </c>
      <c r="I3" s="35">
        <v>73003</v>
      </c>
      <c r="J3" s="35">
        <v>70508</v>
      </c>
      <c r="K3" s="35">
        <v>76802</v>
      </c>
      <c r="L3" s="35">
        <v>69071</v>
      </c>
      <c r="M3" s="35">
        <v>69832</v>
      </c>
      <c r="N3" s="35">
        <v>70165</v>
      </c>
      <c r="O3" s="35">
        <v>57797</v>
      </c>
      <c r="P3" s="35">
        <v>69596</v>
      </c>
      <c r="Q3" s="13" t="s">
        <v>49</v>
      </c>
      <c r="R3" s="35">
        <v>69233</v>
      </c>
      <c r="S3" s="35">
        <v>69879</v>
      </c>
      <c r="T3" s="35">
        <v>82495</v>
      </c>
      <c r="U3" s="35">
        <v>70164</v>
      </c>
      <c r="V3" s="35">
        <v>73549</v>
      </c>
      <c r="W3" s="35">
        <v>70835</v>
      </c>
    </row>
    <row r="4" spans="1:23" x14ac:dyDescent="0.35">
      <c r="A4" s="3" t="s">
        <v>25</v>
      </c>
      <c r="B4" s="4">
        <v>71008</v>
      </c>
      <c r="C4" s="12">
        <v>1134133</v>
      </c>
      <c r="D4" s="12">
        <v>568823</v>
      </c>
      <c r="E4" s="16">
        <f t="shared" si="0"/>
        <v>100.1336117057233</v>
      </c>
      <c r="F4" s="12">
        <v>565310</v>
      </c>
      <c r="G4" s="35">
        <v>71104</v>
      </c>
      <c r="H4" s="35">
        <v>67431</v>
      </c>
      <c r="I4" s="35">
        <v>60127</v>
      </c>
      <c r="J4" s="35">
        <v>71152</v>
      </c>
      <c r="K4" s="35">
        <v>71318</v>
      </c>
      <c r="L4" s="35">
        <v>78487</v>
      </c>
      <c r="M4" s="35">
        <v>78160</v>
      </c>
      <c r="N4" s="13" t="s">
        <v>49</v>
      </c>
      <c r="O4" s="35">
        <v>71286</v>
      </c>
      <c r="P4" s="35">
        <v>70921</v>
      </c>
      <c r="Q4" s="35">
        <v>93056</v>
      </c>
      <c r="R4" s="35">
        <v>70903</v>
      </c>
      <c r="S4" s="35">
        <v>70916</v>
      </c>
      <c r="T4" s="35">
        <v>66829</v>
      </c>
      <c r="U4" s="35">
        <v>71223</v>
      </c>
      <c r="V4" s="35">
        <v>66276</v>
      </c>
      <c r="W4" s="35">
        <v>54944</v>
      </c>
    </row>
    <row r="5" spans="1:23" x14ac:dyDescent="0.35">
      <c r="A5" s="3" t="s">
        <v>33</v>
      </c>
      <c r="B5" s="4">
        <v>71608</v>
      </c>
      <c r="C5" s="12">
        <v>1098702</v>
      </c>
      <c r="D5" s="12">
        <v>548073</v>
      </c>
      <c r="E5" s="16">
        <f t="shared" si="0"/>
        <v>95.672445816109928</v>
      </c>
      <c r="F5" s="12">
        <v>550629</v>
      </c>
      <c r="G5" s="35">
        <v>71104</v>
      </c>
      <c r="H5" s="35">
        <v>70256</v>
      </c>
      <c r="I5" s="35">
        <v>68647</v>
      </c>
      <c r="J5" s="35">
        <v>66829</v>
      </c>
      <c r="K5" s="35">
        <v>83679</v>
      </c>
      <c r="L5" s="35">
        <v>70003</v>
      </c>
      <c r="M5" s="35">
        <v>65658</v>
      </c>
      <c r="N5" s="35">
        <v>70442</v>
      </c>
      <c r="O5" s="35">
        <v>69084</v>
      </c>
      <c r="P5" s="13" t="s">
        <v>49</v>
      </c>
      <c r="Q5" s="35">
        <v>61356</v>
      </c>
      <c r="R5" s="35">
        <v>67849</v>
      </c>
      <c r="S5" s="35">
        <v>54759</v>
      </c>
      <c r="T5" s="35">
        <v>69657</v>
      </c>
      <c r="U5" s="35">
        <v>66529</v>
      </c>
      <c r="V5" s="35">
        <v>64690</v>
      </c>
      <c r="W5" s="35">
        <v>78160</v>
      </c>
    </row>
    <row r="6" spans="1:23" x14ac:dyDescent="0.35">
      <c r="A6" s="3" t="s">
        <v>16</v>
      </c>
      <c r="B6" s="4">
        <v>75523</v>
      </c>
      <c r="C6" s="12">
        <v>1159680</v>
      </c>
      <c r="D6" s="12">
        <v>590343</v>
      </c>
      <c r="E6" s="16">
        <f t="shared" si="0"/>
        <v>97.709141586006908</v>
      </c>
      <c r="F6" s="12">
        <v>569337</v>
      </c>
      <c r="G6" s="35">
        <v>76843</v>
      </c>
      <c r="H6" s="35">
        <v>74143</v>
      </c>
      <c r="I6" s="35">
        <v>73813</v>
      </c>
      <c r="J6" s="35">
        <v>70508</v>
      </c>
      <c r="K6" s="35">
        <v>73425</v>
      </c>
      <c r="L6" s="35">
        <v>73138</v>
      </c>
      <c r="M6" s="13" t="s">
        <v>49</v>
      </c>
      <c r="N6" s="35">
        <v>74088</v>
      </c>
      <c r="O6" s="35">
        <v>86109</v>
      </c>
      <c r="P6" s="35">
        <v>74181</v>
      </c>
      <c r="Q6" s="35">
        <v>73288</v>
      </c>
      <c r="R6" s="35">
        <v>54909</v>
      </c>
      <c r="S6" s="35">
        <v>69104</v>
      </c>
      <c r="T6" s="35">
        <v>73856</v>
      </c>
      <c r="U6" s="35">
        <v>76689</v>
      </c>
      <c r="V6" s="35">
        <v>73549</v>
      </c>
      <c r="W6" s="35">
        <v>62037</v>
      </c>
    </row>
    <row r="7" spans="1:23" x14ac:dyDescent="0.35">
      <c r="A7" s="3" t="s">
        <v>19</v>
      </c>
      <c r="B7" s="4">
        <v>61500</v>
      </c>
      <c r="C7" s="12">
        <v>1060607</v>
      </c>
      <c r="D7" s="12">
        <v>482951</v>
      </c>
      <c r="E7" s="16">
        <f t="shared" si="0"/>
        <v>98.160772357723573</v>
      </c>
      <c r="F7" s="12">
        <v>577656</v>
      </c>
      <c r="G7" s="35">
        <v>71933</v>
      </c>
      <c r="H7" s="35">
        <v>62268</v>
      </c>
      <c r="I7" s="35">
        <v>90554</v>
      </c>
      <c r="J7" s="35">
        <v>60841</v>
      </c>
      <c r="K7" s="35">
        <v>66622</v>
      </c>
      <c r="L7" s="35">
        <v>61054</v>
      </c>
      <c r="M7" s="35">
        <v>78217</v>
      </c>
      <c r="N7" s="35">
        <v>60422</v>
      </c>
      <c r="O7" s="13" t="s">
        <v>49</v>
      </c>
      <c r="P7" s="35">
        <v>62898</v>
      </c>
      <c r="Q7" s="35">
        <v>78898</v>
      </c>
      <c r="R7" s="35">
        <v>59494</v>
      </c>
      <c r="S7" s="35">
        <v>59782</v>
      </c>
      <c r="T7" s="35">
        <v>61726</v>
      </c>
      <c r="U7" s="35">
        <v>61137</v>
      </c>
      <c r="V7" s="35">
        <v>57953</v>
      </c>
      <c r="W7" s="35">
        <v>66808</v>
      </c>
    </row>
    <row r="8" spans="1:23" x14ac:dyDescent="0.35">
      <c r="A8" s="3" t="s">
        <v>14</v>
      </c>
      <c r="B8" s="4">
        <v>65515</v>
      </c>
      <c r="C8" s="12">
        <v>1088770</v>
      </c>
      <c r="D8" s="12">
        <v>508071</v>
      </c>
      <c r="E8" s="16">
        <f>(D8-N8)/(B8*7)*100</f>
        <v>92.363362806772713</v>
      </c>
      <c r="F8" s="12">
        <v>580699</v>
      </c>
      <c r="G8" s="35">
        <v>78160</v>
      </c>
      <c r="H8" s="35">
        <v>65072</v>
      </c>
      <c r="I8" s="35">
        <v>63850</v>
      </c>
      <c r="J8" s="35">
        <v>60834</v>
      </c>
      <c r="K8" s="35">
        <v>91653</v>
      </c>
      <c r="L8" s="35">
        <v>66829</v>
      </c>
      <c r="M8" s="35">
        <v>65047</v>
      </c>
      <c r="N8" s="35">
        <v>84488</v>
      </c>
      <c r="O8" s="13" t="s">
        <v>49</v>
      </c>
      <c r="P8" s="35">
        <v>76218</v>
      </c>
      <c r="Q8" s="35">
        <v>61356</v>
      </c>
      <c r="R8" s="35">
        <v>70903</v>
      </c>
      <c r="S8" s="35">
        <v>55456</v>
      </c>
      <c r="T8" s="35">
        <v>60028</v>
      </c>
      <c r="U8" s="35">
        <v>62096</v>
      </c>
      <c r="V8" s="35">
        <v>71836</v>
      </c>
      <c r="W8" s="35">
        <v>54944</v>
      </c>
    </row>
    <row r="9" spans="1:23" x14ac:dyDescent="0.35">
      <c r="A9" s="3" t="s">
        <v>23</v>
      </c>
      <c r="B9" s="4">
        <v>67895</v>
      </c>
      <c r="C9" s="12">
        <v>1044825</v>
      </c>
      <c r="D9" s="12">
        <v>514489</v>
      </c>
      <c r="E9" s="16">
        <f t="shared" si="0"/>
        <v>94.721444878120636</v>
      </c>
      <c r="F9" s="12">
        <v>530336</v>
      </c>
      <c r="G9" s="35">
        <v>69596</v>
      </c>
      <c r="H9" s="35">
        <v>67431</v>
      </c>
      <c r="I9" s="35">
        <v>65176</v>
      </c>
      <c r="J9" s="35">
        <v>76249</v>
      </c>
      <c r="K9" s="35">
        <v>67431</v>
      </c>
      <c r="L9" s="35">
        <v>60897</v>
      </c>
      <c r="M9" s="35">
        <v>65047</v>
      </c>
      <c r="N9" s="35">
        <v>67431</v>
      </c>
      <c r="O9" s="35">
        <v>67431</v>
      </c>
      <c r="P9" s="35">
        <v>70921</v>
      </c>
      <c r="Q9" s="35">
        <v>67431</v>
      </c>
      <c r="R9" s="35">
        <v>60034</v>
      </c>
      <c r="S9" s="13" t="s">
        <v>49</v>
      </c>
      <c r="T9" s="35">
        <v>60028</v>
      </c>
      <c r="U9" s="35">
        <v>66529</v>
      </c>
      <c r="V9" s="35">
        <v>57272</v>
      </c>
      <c r="W9" s="35">
        <v>55921</v>
      </c>
    </row>
    <row r="10" spans="1:23" x14ac:dyDescent="0.35">
      <c r="A10" s="3" t="s">
        <v>38</v>
      </c>
      <c r="B10" s="4">
        <f>(80000+105000)/(2)</f>
        <v>92500</v>
      </c>
      <c r="C10" s="12">
        <v>1322087</v>
      </c>
      <c r="D10" s="12">
        <v>740318</v>
      </c>
      <c r="E10" s="16">
        <f t="shared" si="0"/>
        <v>100.04297297297298</v>
      </c>
      <c r="F10" s="12">
        <v>581769</v>
      </c>
      <c r="G10" s="35">
        <v>92867</v>
      </c>
      <c r="H10" s="35">
        <v>80612</v>
      </c>
      <c r="I10" s="35">
        <v>90554</v>
      </c>
      <c r="J10" s="35">
        <v>70178</v>
      </c>
      <c r="K10" s="35">
        <v>91653</v>
      </c>
      <c r="L10" s="35">
        <v>78481</v>
      </c>
      <c r="M10" s="13" t="s">
        <v>49</v>
      </c>
      <c r="N10" s="35">
        <v>93103</v>
      </c>
      <c r="O10" s="35">
        <v>67431</v>
      </c>
      <c r="P10" s="35">
        <v>67737</v>
      </c>
      <c r="Q10" s="35">
        <v>93056</v>
      </c>
      <c r="R10" s="35">
        <v>93099</v>
      </c>
      <c r="S10" s="35">
        <v>66860</v>
      </c>
      <c r="T10" s="35">
        <v>80874</v>
      </c>
      <c r="U10" s="35">
        <v>93101</v>
      </c>
      <c r="V10" s="35">
        <v>92885</v>
      </c>
      <c r="W10" s="35">
        <v>69596</v>
      </c>
    </row>
    <row r="11" spans="1:23" x14ac:dyDescent="0.35">
      <c r="A11" s="3" t="s">
        <v>22</v>
      </c>
      <c r="B11" s="4">
        <v>76125</v>
      </c>
      <c r="C11" s="12">
        <v>1133943</v>
      </c>
      <c r="D11" s="12">
        <v>614193</v>
      </c>
      <c r="E11" s="16">
        <f t="shared" si="0"/>
        <v>100.85270935960591</v>
      </c>
      <c r="F11" s="12">
        <v>519750</v>
      </c>
      <c r="G11" s="35">
        <v>76843</v>
      </c>
      <c r="H11" s="35">
        <v>76379</v>
      </c>
      <c r="I11" s="35">
        <v>63850</v>
      </c>
      <c r="J11" s="35">
        <v>60375</v>
      </c>
      <c r="K11" s="35">
        <v>76802</v>
      </c>
      <c r="L11" s="35">
        <v>58904</v>
      </c>
      <c r="M11" s="35">
        <v>76865</v>
      </c>
      <c r="N11" s="35">
        <v>76756</v>
      </c>
      <c r="O11" s="35">
        <v>54957</v>
      </c>
      <c r="P11" s="35">
        <v>73138</v>
      </c>
      <c r="Q11" s="13" t="s">
        <v>49</v>
      </c>
      <c r="R11" s="35">
        <v>76819</v>
      </c>
      <c r="S11" s="35">
        <v>63075</v>
      </c>
      <c r="T11" s="35">
        <v>68780</v>
      </c>
      <c r="U11" s="35">
        <v>76893</v>
      </c>
      <c r="V11" s="35">
        <v>76671</v>
      </c>
      <c r="W11" s="35">
        <v>76836</v>
      </c>
    </row>
    <row r="12" spans="1:23" x14ac:dyDescent="0.35">
      <c r="A12" s="3" t="s">
        <v>32</v>
      </c>
      <c r="B12" s="4">
        <v>65000</v>
      </c>
      <c r="C12" s="12">
        <v>1075305</v>
      </c>
      <c r="D12" s="12">
        <v>486342</v>
      </c>
      <c r="E12" s="16">
        <f t="shared" si="0"/>
        <v>93.527307692307687</v>
      </c>
      <c r="F12" s="12">
        <v>588963</v>
      </c>
      <c r="G12" s="35">
        <v>65566</v>
      </c>
      <c r="H12" s="35">
        <v>58466</v>
      </c>
      <c r="I12" s="35">
        <v>78411</v>
      </c>
      <c r="J12" s="35">
        <v>60841</v>
      </c>
      <c r="K12" s="35">
        <v>58047</v>
      </c>
      <c r="L12" s="35">
        <v>56018</v>
      </c>
      <c r="M12" s="35">
        <v>60461</v>
      </c>
      <c r="N12" s="35">
        <v>71882</v>
      </c>
      <c r="O12" s="35">
        <v>66807</v>
      </c>
      <c r="P12" s="13" t="s">
        <v>49</v>
      </c>
      <c r="Q12" s="35">
        <v>61486</v>
      </c>
      <c r="R12" s="35">
        <v>63793</v>
      </c>
      <c r="S12" s="35">
        <v>73137</v>
      </c>
      <c r="T12" s="35">
        <v>61726</v>
      </c>
      <c r="U12" s="35">
        <v>79434</v>
      </c>
      <c r="V12" s="35">
        <v>92885</v>
      </c>
      <c r="W12" s="35">
        <v>66345</v>
      </c>
    </row>
    <row r="13" spans="1:23" x14ac:dyDescent="0.35">
      <c r="A13" s="3" t="s">
        <v>41</v>
      </c>
      <c r="B13" s="4">
        <v>81441</v>
      </c>
      <c r="C13" s="12">
        <v>1169215</v>
      </c>
      <c r="D13" s="12">
        <v>625727</v>
      </c>
      <c r="E13" s="16">
        <f t="shared" si="0"/>
        <v>96.039924607998429</v>
      </c>
      <c r="F13" s="12">
        <v>543488</v>
      </c>
      <c r="G13" s="35">
        <v>63179</v>
      </c>
      <c r="H13" s="35">
        <v>66813</v>
      </c>
      <c r="I13" s="35">
        <v>78411</v>
      </c>
      <c r="J13" s="13" t="s">
        <v>49</v>
      </c>
      <c r="K13" s="35">
        <v>78401</v>
      </c>
      <c r="L13" s="35">
        <v>78481</v>
      </c>
      <c r="M13" s="35">
        <v>78217</v>
      </c>
      <c r="N13" s="35">
        <v>70165</v>
      </c>
      <c r="O13" s="35">
        <v>78437</v>
      </c>
      <c r="P13" s="35">
        <v>69116</v>
      </c>
      <c r="Q13" s="35">
        <v>77137</v>
      </c>
      <c r="R13" s="35">
        <v>69596</v>
      </c>
      <c r="S13" s="35">
        <v>77867</v>
      </c>
      <c r="T13" s="35">
        <v>78057</v>
      </c>
      <c r="U13" s="35">
        <v>61137</v>
      </c>
      <c r="V13" s="35">
        <v>77856</v>
      </c>
      <c r="W13" s="35">
        <v>66345</v>
      </c>
    </row>
    <row r="14" spans="1:23" x14ac:dyDescent="0.35">
      <c r="A14" s="3" t="s">
        <v>10</v>
      </c>
      <c r="B14" s="4">
        <v>72220</v>
      </c>
      <c r="C14" s="12">
        <v>1132210</v>
      </c>
      <c r="D14" s="12">
        <v>574947</v>
      </c>
      <c r="E14" s="16">
        <f t="shared" si="0"/>
        <v>99.513119634450291</v>
      </c>
      <c r="F14" s="12">
        <v>557263</v>
      </c>
      <c r="G14" s="35">
        <v>71933</v>
      </c>
      <c r="H14" s="35">
        <v>71890</v>
      </c>
      <c r="I14" s="35">
        <v>66829</v>
      </c>
      <c r="J14" s="35">
        <v>71815</v>
      </c>
      <c r="K14" s="35">
        <v>66683</v>
      </c>
      <c r="L14" s="35">
        <v>71891</v>
      </c>
      <c r="M14" s="35">
        <v>76865</v>
      </c>
      <c r="N14" s="35">
        <v>71882</v>
      </c>
      <c r="O14" s="13" t="s">
        <v>49</v>
      </c>
      <c r="P14" s="35">
        <v>62091</v>
      </c>
      <c r="Q14" s="35">
        <v>76473</v>
      </c>
      <c r="R14" s="35">
        <v>71897</v>
      </c>
      <c r="S14" s="35">
        <v>77867</v>
      </c>
      <c r="T14" s="35">
        <v>65250</v>
      </c>
      <c r="U14" s="35">
        <v>71803</v>
      </c>
      <c r="V14" s="35">
        <v>71836</v>
      </c>
      <c r="W14" s="35">
        <v>65205</v>
      </c>
    </row>
    <row r="15" spans="1:23" x14ac:dyDescent="0.35">
      <c r="A15" s="3" t="s">
        <v>40</v>
      </c>
      <c r="B15" s="4">
        <v>67000</v>
      </c>
      <c r="C15" s="12">
        <v>1100210</v>
      </c>
      <c r="D15" s="12">
        <v>524393</v>
      </c>
      <c r="E15" s="16">
        <f t="shared" si="0"/>
        <v>97.834514925373142</v>
      </c>
      <c r="F15" s="12">
        <v>575817</v>
      </c>
      <c r="G15" s="35">
        <v>65566</v>
      </c>
      <c r="H15" s="35">
        <v>76379</v>
      </c>
      <c r="I15" s="35">
        <v>64747</v>
      </c>
      <c r="J15" s="35">
        <v>83764</v>
      </c>
      <c r="K15" s="35">
        <v>66622</v>
      </c>
      <c r="L15" s="35">
        <v>71891</v>
      </c>
      <c r="M15" s="35">
        <v>65470</v>
      </c>
      <c r="N15" s="35">
        <v>65417</v>
      </c>
      <c r="O15" s="35">
        <v>78437</v>
      </c>
      <c r="P15" s="13" t="s">
        <v>49</v>
      </c>
      <c r="Q15" s="35">
        <v>65048</v>
      </c>
      <c r="R15" s="35">
        <v>66583</v>
      </c>
      <c r="S15" s="35">
        <v>78160</v>
      </c>
      <c r="T15" s="35">
        <v>65250</v>
      </c>
      <c r="U15" s="35">
        <v>66820</v>
      </c>
      <c r="V15" s="35">
        <v>54896</v>
      </c>
      <c r="W15" s="35">
        <v>65160</v>
      </c>
    </row>
    <row r="16" spans="1:23" x14ac:dyDescent="0.35">
      <c r="A16" s="3" t="s">
        <v>9</v>
      </c>
      <c r="B16" s="4">
        <v>69132</v>
      </c>
      <c r="C16" s="12">
        <v>1031602</v>
      </c>
      <c r="D16" s="12">
        <v>517172</v>
      </c>
      <c r="E16" s="16">
        <f>(D16-J16)/(B16*7)*100</f>
        <v>89.561170762351111</v>
      </c>
      <c r="F16" s="12">
        <v>514430</v>
      </c>
      <c r="G16" s="35">
        <v>63179</v>
      </c>
      <c r="H16" s="35">
        <v>52165</v>
      </c>
      <c r="I16" s="35">
        <v>60127</v>
      </c>
      <c r="J16" s="35">
        <v>83764</v>
      </c>
      <c r="K16" s="13" t="s">
        <v>49</v>
      </c>
      <c r="L16" s="35">
        <v>61054</v>
      </c>
      <c r="M16" s="35">
        <v>62614</v>
      </c>
      <c r="N16" s="35">
        <v>61619</v>
      </c>
      <c r="O16" s="35">
        <v>73294</v>
      </c>
      <c r="P16" s="35">
        <v>62091</v>
      </c>
      <c r="Q16" s="35">
        <v>61486</v>
      </c>
      <c r="R16" s="35">
        <v>67849</v>
      </c>
      <c r="S16" s="35">
        <v>63075</v>
      </c>
      <c r="T16" s="35">
        <v>62701</v>
      </c>
      <c r="U16" s="35">
        <v>71803</v>
      </c>
      <c r="V16" s="35">
        <v>59621</v>
      </c>
      <c r="W16" s="35">
        <v>65160</v>
      </c>
    </row>
    <row r="17" spans="1:23" x14ac:dyDescent="0.35">
      <c r="A17" s="3" t="s">
        <v>21</v>
      </c>
      <c r="B17" s="4">
        <v>76416</v>
      </c>
      <c r="C17" s="12">
        <v>1115214</v>
      </c>
      <c r="D17" s="12">
        <v>586624</v>
      </c>
      <c r="E17" s="16">
        <f t="shared" si="0"/>
        <v>95.958961474036855</v>
      </c>
      <c r="F17" s="12">
        <v>528590</v>
      </c>
      <c r="G17" s="35">
        <v>73238</v>
      </c>
      <c r="H17" s="35">
        <v>71890</v>
      </c>
      <c r="I17" s="35">
        <v>71587</v>
      </c>
      <c r="J17" s="35">
        <v>61278</v>
      </c>
      <c r="K17" s="13" t="s">
        <v>49</v>
      </c>
      <c r="L17" s="35">
        <v>54211</v>
      </c>
      <c r="M17" s="35">
        <v>76282</v>
      </c>
      <c r="N17" s="35">
        <v>65417</v>
      </c>
      <c r="O17" s="35">
        <v>73294</v>
      </c>
      <c r="P17" s="35">
        <v>74181</v>
      </c>
      <c r="Q17" s="35">
        <v>72277</v>
      </c>
      <c r="R17" s="35">
        <v>76819</v>
      </c>
      <c r="S17" s="35">
        <v>69879</v>
      </c>
      <c r="T17" s="35">
        <v>75191</v>
      </c>
      <c r="U17" s="35">
        <v>68084</v>
      </c>
      <c r="V17" s="35">
        <v>76671</v>
      </c>
      <c r="W17" s="35">
        <v>54915</v>
      </c>
    </row>
    <row r="18" spans="1:23" x14ac:dyDescent="0.35">
      <c r="A18" s="3" t="s">
        <v>20</v>
      </c>
      <c r="B18" s="4">
        <v>70561</v>
      </c>
      <c r="C18" s="12">
        <v>998070</v>
      </c>
      <c r="D18" s="12">
        <v>456197</v>
      </c>
      <c r="E18" s="16">
        <f t="shared" si="0"/>
        <v>80.816066949164551</v>
      </c>
      <c r="F18" s="12">
        <v>541873</v>
      </c>
      <c r="G18" s="35">
        <v>73238</v>
      </c>
      <c r="H18" s="35">
        <v>52165</v>
      </c>
      <c r="I18" s="35">
        <v>64747</v>
      </c>
      <c r="J18" s="35">
        <v>60641</v>
      </c>
      <c r="K18" s="35">
        <v>54275</v>
      </c>
      <c r="L18" s="35">
        <v>58904</v>
      </c>
      <c r="M18" s="35">
        <v>69832</v>
      </c>
      <c r="N18" s="35">
        <v>76756</v>
      </c>
      <c r="O18" s="35">
        <v>52281</v>
      </c>
      <c r="P18" s="35">
        <v>55107</v>
      </c>
      <c r="Q18" s="13" t="s">
        <v>49</v>
      </c>
      <c r="R18" s="35">
        <v>71897</v>
      </c>
      <c r="S18" s="35">
        <v>53832</v>
      </c>
      <c r="T18" s="35">
        <v>73856</v>
      </c>
      <c r="U18" s="35">
        <v>68352</v>
      </c>
      <c r="V18" s="35">
        <v>57272</v>
      </c>
      <c r="W18" s="35">
        <v>54915</v>
      </c>
    </row>
    <row r="19" spans="1:23" x14ac:dyDescent="0.35">
      <c r="A19" s="3" t="s">
        <v>13</v>
      </c>
      <c r="B19" s="4">
        <v>93607</v>
      </c>
      <c r="C19" s="12">
        <v>1198268</v>
      </c>
      <c r="D19" s="12">
        <v>665318</v>
      </c>
      <c r="E19" s="16">
        <f>(D19-M19)/(B19*7)*100</f>
        <v>90.22478477647428</v>
      </c>
      <c r="F19" s="12">
        <v>532950</v>
      </c>
      <c r="G19" s="35">
        <v>70178</v>
      </c>
      <c r="H19" s="35">
        <v>91046</v>
      </c>
      <c r="I19" s="35">
        <v>55009</v>
      </c>
      <c r="J19" s="35">
        <v>64622</v>
      </c>
      <c r="K19" s="35">
        <v>83679</v>
      </c>
      <c r="L19" s="35">
        <v>56018</v>
      </c>
      <c r="M19" s="35">
        <v>74121</v>
      </c>
      <c r="N19" s="13" t="s">
        <v>49</v>
      </c>
      <c r="O19" s="35">
        <v>86109</v>
      </c>
      <c r="P19" s="35">
        <v>78160</v>
      </c>
      <c r="Q19" s="35">
        <v>83483</v>
      </c>
      <c r="R19" s="35">
        <v>73067</v>
      </c>
      <c r="S19" s="35">
        <v>66829</v>
      </c>
      <c r="T19" s="35">
        <v>82495</v>
      </c>
      <c r="U19" s="35">
        <v>69067</v>
      </c>
      <c r="V19" s="35">
        <v>83656</v>
      </c>
      <c r="W19" s="35">
        <v>80729</v>
      </c>
    </row>
    <row r="20" spans="1:23" x14ac:dyDescent="0.35">
      <c r="A20" s="3" t="s">
        <v>35</v>
      </c>
      <c r="B20" s="4">
        <v>65326</v>
      </c>
      <c r="C20" s="12">
        <v>1073132</v>
      </c>
      <c r="D20" s="12">
        <v>524101</v>
      </c>
      <c r="E20" s="16">
        <f t="shared" si="0"/>
        <v>100.28568257661574</v>
      </c>
      <c r="F20" s="12">
        <v>549031</v>
      </c>
      <c r="G20" s="35">
        <v>69012</v>
      </c>
      <c r="H20" s="35">
        <v>66829</v>
      </c>
      <c r="I20" s="35">
        <v>65176</v>
      </c>
      <c r="J20" s="35">
        <v>60834</v>
      </c>
      <c r="K20" s="35">
        <v>64425</v>
      </c>
      <c r="L20" s="35">
        <v>65351</v>
      </c>
      <c r="M20" s="35">
        <v>65658</v>
      </c>
      <c r="N20" s="13" t="s">
        <v>49</v>
      </c>
      <c r="O20" s="35">
        <v>65722</v>
      </c>
      <c r="P20" s="35">
        <v>55107</v>
      </c>
      <c r="Q20" s="35">
        <v>83483</v>
      </c>
      <c r="R20" s="35">
        <v>65856</v>
      </c>
      <c r="S20" s="35">
        <v>70916</v>
      </c>
      <c r="T20" s="35">
        <v>65750</v>
      </c>
      <c r="U20" s="35">
        <v>78160</v>
      </c>
      <c r="V20" s="35">
        <v>64690</v>
      </c>
      <c r="W20" s="35">
        <v>66163</v>
      </c>
    </row>
    <row r="21" spans="1:23" x14ac:dyDescent="0.35">
      <c r="A21" s="3" t="s">
        <v>30</v>
      </c>
      <c r="B21" s="4">
        <v>66655</v>
      </c>
      <c r="C21" s="12">
        <v>1084502</v>
      </c>
      <c r="D21" s="12">
        <v>534289</v>
      </c>
      <c r="E21" s="16">
        <f t="shared" si="0"/>
        <v>100.1967219263371</v>
      </c>
      <c r="F21" s="12">
        <v>550213</v>
      </c>
      <c r="G21" s="35">
        <v>63816</v>
      </c>
      <c r="H21" s="35">
        <v>66813</v>
      </c>
      <c r="I21" s="35">
        <v>73813</v>
      </c>
      <c r="J21" s="35">
        <v>66690</v>
      </c>
      <c r="K21" s="35">
        <v>66683</v>
      </c>
      <c r="L21" s="13" t="s">
        <v>49</v>
      </c>
      <c r="M21" s="35">
        <v>69596</v>
      </c>
      <c r="N21" s="35">
        <v>60422</v>
      </c>
      <c r="O21" s="35">
        <v>66807</v>
      </c>
      <c r="P21" s="35">
        <v>78216</v>
      </c>
      <c r="Q21" s="35">
        <v>66808</v>
      </c>
      <c r="R21" s="35">
        <v>63793</v>
      </c>
      <c r="S21" s="35">
        <v>66860</v>
      </c>
      <c r="T21" s="35">
        <v>62701</v>
      </c>
      <c r="U21" s="35">
        <v>66820</v>
      </c>
      <c r="V21" s="35">
        <v>77856</v>
      </c>
      <c r="W21" s="35">
        <v>66808</v>
      </c>
    </row>
    <row r="22" spans="1:23" x14ac:dyDescent="0.35">
      <c r="A22" s="3" t="s">
        <v>26</v>
      </c>
      <c r="B22" s="4">
        <v>66829</v>
      </c>
      <c r="C22" s="12">
        <v>1094772</v>
      </c>
      <c r="D22" s="12">
        <v>534632</v>
      </c>
      <c r="E22" s="16">
        <f t="shared" si="0"/>
        <v>100</v>
      </c>
      <c r="F22" s="12">
        <v>560140</v>
      </c>
      <c r="G22" s="35">
        <v>64864</v>
      </c>
      <c r="H22" s="35">
        <v>66829</v>
      </c>
      <c r="I22" s="35">
        <v>66829</v>
      </c>
      <c r="J22" s="35">
        <v>66829</v>
      </c>
      <c r="K22" s="35">
        <v>67431</v>
      </c>
      <c r="L22" s="35">
        <v>66829</v>
      </c>
      <c r="M22" s="35">
        <v>66009</v>
      </c>
      <c r="N22" s="35">
        <v>70442</v>
      </c>
      <c r="O22" s="13" t="s">
        <v>49</v>
      </c>
      <c r="P22" s="35">
        <v>66829</v>
      </c>
      <c r="Q22" s="35">
        <v>70178</v>
      </c>
      <c r="R22" s="35">
        <v>78160</v>
      </c>
      <c r="S22" s="35">
        <v>66829</v>
      </c>
      <c r="T22" s="35">
        <v>66829</v>
      </c>
      <c r="U22" s="35">
        <v>76893</v>
      </c>
      <c r="V22" s="35">
        <v>66829</v>
      </c>
      <c r="W22" s="35">
        <v>66163</v>
      </c>
    </row>
    <row r="23" spans="1:23" x14ac:dyDescent="0.35">
      <c r="A23" s="3" t="s">
        <v>43</v>
      </c>
      <c r="B23" s="4">
        <v>73208</v>
      </c>
      <c r="C23" s="12">
        <v>1141039</v>
      </c>
      <c r="D23" s="12">
        <v>584876</v>
      </c>
      <c r="E23" s="16">
        <f t="shared" si="0"/>
        <v>99.865451863184347</v>
      </c>
      <c r="F23" s="12">
        <v>556163</v>
      </c>
      <c r="G23" s="35">
        <v>73028</v>
      </c>
      <c r="H23" s="35">
        <v>77727</v>
      </c>
      <c r="I23" s="35">
        <v>73003</v>
      </c>
      <c r="J23" s="35">
        <v>60641</v>
      </c>
      <c r="K23" s="13" t="s">
        <v>49</v>
      </c>
      <c r="L23" s="35">
        <v>73138</v>
      </c>
      <c r="M23" s="35">
        <v>76282</v>
      </c>
      <c r="N23" s="35">
        <v>73188</v>
      </c>
      <c r="O23" s="35">
        <v>70178</v>
      </c>
      <c r="P23" s="35">
        <v>73138</v>
      </c>
      <c r="Q23" s="35">
        <v>73288</v>
      </c>
      <c r="R23" s="35">
        <v>73067</v>
      </c>
      <c r="S23" s="35">
        <v>73137</v>
      </c>
      <c r="T23" s="35">
        <v>62140</v>
      </c>
      <c r="U23" s="35">
        <v>65072</v>
      </c>
      <c r="V23" s="35">
        <v>73177</v>
      </c>
      <c r="W23" s="35">
        <v>70835</v>
      </c>
    </row>
    <row r="24" spans="1:23" x14ac:dyDescent="0.35">
      <c r="A24" s="3" t="s">
        <v>37</v>
      </c>
      <c r="B24" s="4">
        <v>82500</v>
      </c>
      <c r="C24" s="12">
        <v>1217320</v>
      </c>
      <c r="D24" s="12">
        <v>630315</v>
      </c>
      <c r="E24" s="16">
        <f t="shared" si="0"/>
        <v>95.502272727272725</v>
      </c>
      <c r="F24" s="12">
        <v>587005</v>
      </c>
      <c r="G24" s="35">
        <v>92867</v>
      </c>
      <c r="H24" s="35">
        <v>77727</v>
      </c>
      <c r="I24" s="35">
        <v>78368</v>
      </c>
      <c r="J24" s="35">
        <v>66690</v>
      </c>
      <c r="K24" s="35">
        <v>78401</v>
      </c>
      <c r="L24" s="35">
        <v>78487</v>
      </c>
      <c r="M24" s="35">
        <v>74121</v>
      </c>
      <c r="N24" s="13" t="s">
        <v>49</v>
      </c>
      <c r="O24" s="35">
        <v>80309</v>
      </c>
      <c r="P24" s="35">
        <v>76218</v>
      </c>
      <c r="Q24" s="35">
        <v>78898</v>
      </c>
      <c r="R24" s="35">
        <v>60034</v>
      </c>
      <c r="S24" s="35">
        <v>65825</v>
      </c>
      <c r="T24" s="35">
        <v>80874</v>
      </c>
      <c r="U24" s="35">
        <v>79434</v>
      </c>
      <c r="V24" s="35">
        <v>69596</v>
      </c>
      <c r="W24" s="35">
        <v>79471</v>
      </c>
    </row>
    <row r="25" spans="1:23" x14ac:dyDescent="0.35">
      <c r="A25" s="3" t="s">
        <v>36</v>
      </c>
      <c r="B25" s="4">
        <v>82500</v>
      </c>
      <c r="C25" s="12">
        <v>1168377</v>
      </c>
      <c r="D25" s="12">
        <v>625280</v>
      </c>
      <c r="E25" s="16">
        <f t="shared" si="0"/>
        <v>94.739393939393935</v>
      </c>
      <c r="F25" s="12">
        <v>543097</v>
      </c>
      <c r="G25" s="35">
        <v>78160</v>
      </c>
      <c r="H25" s="35">
        <v>70256</v>
      </c>
      <c r="I25" s="35">
        <v>71587</v>
      </c>
      <c r="J25" s="35">
        <v>78160</v>
      </c>
      <c r="K25" s="35">
        <v>66385</v>
      </c>
      <c r="L25" s="35">
        <v>64709</v>
      </c>
      <c r="M25" s="35">
        <v>78160</v>
      </c>
      <c r="N25" s="35">
        <v>67431</v>
      </c>
      <c r="O25" s="35">
        <v>65722</v>
      </c>
      <c r="P25" s="35">
        <v>78160</v>
      </c>
      <c r="Q25" s="13" t="s">
        <v>49</v>
      </c>
      <c r="R25" s="35">
        <v>78160</v>
      </c>
      <c r="S25" s="35">
        <v>78160</v>
      </c>
      <c r="T25" s="35">
        <v>70178</v>
      </c>
      <c r="U25" s="35">
        <v>78160</v>
      </c>
      <c r="V25" s="35">
        <v>66829</v>
      </c>
      <c r="W25" s="35">
        <v>78160</v>
      </c>
    </row>
    <row r="26" spans="1:23" x14ac:dyDescent="0.35">
      <c r="A26" s="3" t="s">
        <v>18</v>
      </c>
      <c r="B26" s="4">
        <v>56603</v>
      </c>
      <c r="C26" s="12">
        <v>1009172</v>
      </c>
      <c r="D26" s="12">
        <v>458561</v>
      </c>
      <c r="E26" s="16">
        <f>(D26-Q26)/(B26*7)*100</f>
        <v>96.433051251700448</v>
      </c>
      <c r="F26" s="12">
        <v>550611</v>
      </c>
      <c r="G26" s="35">
        <v>73028</v>
      </c>
      <c r="H26" s="35">
        <v>54081</v>
      </c>
      <c r="I26" s="35">
        <v>62370</v>
      </c>
      <c r="J26" s="35">
        <v>71152</v>
      </c>
      <c r="K26" s="35">
        <v>54275</v>
      </c>
      <c r="L26" s="35">
        <v>54211</v>
      </c>
      <c r="M26" s="35">
        <v>62614</v>
      </c>
      <c r="N26" s="35">
        <v>61068</v>
      </c>
      <c r="O26" s="35">
        <v>54957</v>
      </c>
      <c r="P26" s="13" t="s">
        <v>49</v>
      </c>
      <c r="Q26" s="35">
        <v>76473</v>
      </c>
      <c r="R26" s="35">
        <v>54909</v>
      </c>
      <c r="S26" s="35">
        <v>54759</v>
      </c>
      <c r="T26" s="35">
        <v>75191</v>
      </c>
      <c r="U26" s="35">
        <v>68352</v>
      </c>
      <c r="V26" s="35">
        <v>54896</v>
      </c>
      <c r="W26" s="35">
        <v>76836</v>
      </c>
    </row>
    <row r="27" spans="1:23" x14ac:dyDescent="0.35">
      <c r="A27" s="3" t="s">
        <v>24</v>
      </c>
      <c r="B27" s="4">
        <v>69596</v>
      </c>
      <c r="C27" s="12">
        <v>1125298</v>
      </c>
      <c r="D27" s="12">
        <v>556768</v>
      </c>
      <c r="E27" s="16">
        <f t="shared" si="0"/>
        <v>100</v>
      </c>
      <c r="F27" s="12">
        <v>568530</v>
      </c>
      <c r="G27" s="35">
        <v>69596</v>
      </c>
      <c r="H27" s="35">
        <v>62268</v>
      </c>
      <c r="I27" s="35">
        <v>69596</v>
      </c>
      <c r="J27" s="13" t="s">
        <v>49</v>
      </c>
      <c r="K27" s="35">
        <v>58047</v>
      </c>
      <c r="L27" s="35">
        <v>78934</v>
      </c>
      <c r="M27" s="35">
        <v>69596</v>
      </c>
      <c r="N27" s="35">
        <v>93103</v>
      </c>
      <c r="O27" s="35">
        <v>80309</v>
      </c>
      <c r="P27" s="35">
        <v>69596</v>
      </c>
      <c r="Q27" s="35">
        <v>69190</v>
      </c>
      <c r="R27" s="35">
        <v>69596</v>
      </c>
      <c r="S27" s="35">
        <v>55456</v>
      </c>
      <c r="T27" s="35">
        <v>69596</v>
      </c>
      <c r="U27" s="35">
        <v>71223</v>
      </c>
      <c r="V27" s="35">
        <v>69596</v>
      </c>
      <c r="W27" s="35">
        <v>69596</v>
      </c>
    </row>
    <row r="28" spans="1:23" x14ac:dyDescent="0.35">
      <c r="A28" s="3" t="s">
        <v>39</v>
      </c>
      <c r="B28" s="4">
        <v>68400</v>
      </c>
      <c r="C28" s="12">
        <v>1065627</v>
      </c>
      <c r="D28" s="12">
        <v>514503</v>
      </c>
      <c r="E28" s="16">
        <f t="shared" si="0"/>
        <v>94.024671052631575</v>
      </c>
      <c r="F28" s="12">
        <v>551124</v>
      </c>
      <c r="G28" s="35">
        <v>79124</v>
      </c>
      <c r="H28" s="35">
        <v>65072</v>
      </c>
      <c r="I28" s="35">
        <v>69596</v>
      </c>
      <c r="J28" s="35">
        <v>61278</v>
      </c>
      <c r="K28" s="35">
        <v>66385</v>
      </c>
      <c r="L28" s="35">
        <v>65351</v>
      </c>
      <c r="M28" s="35">
        <v>66009</v>
      </c>
      <c r="N28" s="13" t="s">
        <v>49</v>
      </c>
      <c r="O28" s="35">
        <v>71286</v>
      </c>
      <c r="P28" s="35">
        <v>67737</v>
      </c>
      <c r="Q28" s="35">
        <v>67431</v>
      </c>
      <c r="R28" s="35">
        <v>66583</v>
      </c>
      <c r="S28" s="35">
        <v>65825</v>
      </c>
      <c r="T28" s="35">
        <v>69657</v>
      </c>
      <c r="U28" s="35">
        <v>62096</v>
      </c>
      <c r="V28" s="35">
        <v>66276</v>
      </c>
      <c r="W28" s="35">
        <v>55921</v>
      </c>
    </row>
    <row r="29" spans="1:23" x14ac:dyDescent="0.35">
      <c r="A29" s="3" t="s">
        <v>29</v>
      </c>
      <c r="B29" s="4">
        <f>(68500+75000)/(2)</f>
        <v>71750</v>
      </c>
      <c r="C29" s="12">
        <v>1119165</v>
      </c>
      <c r="D29" s="12">
        <v>561424</v>
      </c>
      <c r="E29" s="16">
        <f t="shared" si="0"/>
        <v>97.809059233449474</v>
      </c>
      <c r="F29" s="12">
        <v>557741</v>
      </c>
      <c r="G29" s="35">
        <v>70178</v>
      </c>
      <c r="H29" s="35">
        <v>74143</v>
      </c>
      <c r="I29" s="35">
        <v>69010</v>
      </c>
      <c r="J29" s="35">
        <v>70178</v>
      </c>
      <c r="K29" s="35">
        <v>70178</v>
      </c>
      <c r="L29" s="35">
        <v>70003</v>
      </c>
      <c r="M29" s="35">
        <v>70178</v>
      </c>
      <c r="N29" s="13" t="s">
        <v>49</v>
      </c>
      <c r="O29" s="35">
        <v>70178</v>
      </c>
      <c r="P29" s="35">
        <v>65127</v>
      </c>
      <c r="Q29" s="35">
        <v>70178</v>
      </c>
      <c r="R29" s="35">
        <v>65856</v>
      </c>
      <c r="S29" s="35">
        <v>59782</v>
      </c>
      <c r="T29" s="35">
        <v>70178</v>
      </c>
      <c r="U29" s="35">
        <v>70164</v>
      </c>
      <c r="V29" s="35">
        <v>83656</v>
      </c>
      <c r="W29" s="35">
        <v>70178</v>
      </c>
    </row>
    <row r="30" spans="1:23" x14ac:dyDescent="0.35">
      <c r="A30" s="3" t="s">
        <v>27</v>
      </c>
      <c r="B30" s="4">
        <v>69000</v>
      </c>
      <c r="C30" s="12">
        <v>1138809</v>
      </c>
      <c r="D30" s="12">
        <v>552588</v>
      </c>
      <c r="E30" s="16">
        <f t="shared" si="0"/>
        <v>100.10652173913044</v>
      </c>
      <c r="F30" s="12">
        <v>586221</v>
      </c>
      <c r="G30" s="35">
        <v>69012</v>
      </c>
      <c r="H30" s="35">
        <v>91046</v>
      </c>
      <c r="I30" s="35">
        <v>69010</v>
      </c>
      <c r="J30" s="35">
        <v>78160</v>
      </c>
      <c r="K30" s="13" t="s">
        <v>49</v>
      </c>
      <c r="L30" s="35">
        <v>69071</v>
      </c>
      <c r="M30" s="35">
        <v>65089</v>
      </c>
      <c r="N30" s="35">
        <v>73188</v>
      </c>
      <c r="O30" s="35">
        <v>69084</v>
      </c>
      <c r="P30" s="35">
        <v>66829</v>
      </c>
      <c r="Q30" s="35">
        <v>69190</v>
      </c>
      <c r="R30" s="35">
        <v>63674</v>
      </c>
      <c r="S30" s="35">
        <v>69104</v>
      </c>
      <c r="T30" s="35">
        <v>78057</v>
      </c>
      <c r="U30" s="35">
        <v>69067</v>
      </c>
      <c r="V30" s="35">
        <v>69050</v>
      </c>
      <c r="W30" s="35">
        <v>70178</v>
      </c>
    </row>
    <row r="31" spans="1:23" x14ac:dyDescent="0.35">
      <c r="A31" s="3" t="s">
        <v>15</v>
      </c>
      <c r="B31" s="4">
        <v>65890</v>
      </c>
      <c r="C31" s="12">
        <v>1054600</v>
      </c>
      <c r="D31" s="12">
        <v>484998</v>
      </c>
      <c r="E31" s="16">
        <f t="shared" si="0"/>
        <v>92.009030201851573</v>
      </c>
      <c r="F31" s="12">
        <v>569602</v>
      </c>
      <c r="G31" s="35">
        <v>69382</v>
      </c>
      <c r="H31" s="35">
        <v>64230</v>
      </c>
      <c r="I31" s="35">
        <v>55009</v>
      </c>
      <c r="J31" s="35">
        <v>60375</v>
      </c>
      <c r="K31" s="35">
        <v>73425</v>
      </c>
      <c r="L31" s="13" t="s">
        <v>49</v>
      </c>
      <c r="M31" s="35">
        <v>70178</v>
      </c>
      <c r="N31" s="35">
        <v>61068</v>
      </c>
      <c r="O31" s="35">
        <v>57797</v>
      </c>
      <c r="P31" s="35">
        <v>62898</v>
      </c>
      <c r="Q31" s="35">
        <v>72277</v>
      </c>
      <c r="R31" s="35">
        <v>63674</v>
      </c>
      <c r="S31" s="35">
        <v>53832</v>
      </c>
      <c r="T31" s="35">
        <v>62140</v>
      </c>
      <c r="U31" s="35">
        <v>93101</v>
      </c>
      <c r="V31" s="35">
        <v>73177</v>
      </c>
      <c r="W31" s="35">
        <v>62037</v>
      </c>
    </row>
    <row r="32" spans="1:23" x14ac:dyDescent="0.35">
      <c r="A32" s="3" t="s">
        <v>31</v>
      </c>
      <c r="B32" s="4">
        <v>69143</v>
      </c>
      <c r="C32" s="12">
        <v>1016507</v>
      </c>
      <c r="D32" s="12">
        <v>517273</v>
      </c>
      <c r="E32" s="16">
        <f t="shared" si="0"/>
        <v>93.515070216797071</v>
      </c>
      <c r="F32" s="12">
        <v>499234</v>
      </c>
      <c r="G32" s="35">
        <v>63816</v>
      </c>
      <c r="H32" s="35">
        <v>58466</v>
      </c>
      <c r="I32" s="35">
        <v>62370</v>
      </c>
      <c r="J32" s="35">
        <v>71815</v>
      </c>
      <c r="K32" s="35">
        <v>64425</v>
      </c>
      <c r="L32" s="35">
        <v>60897</v>
      </c>
      <c r="M32" s="35">
        <v>65470</v>
      </c>
      <c r="N32" s="35">
        <v>61619</v>
      </c>
      <c r="O32" s="35">
        <v>52281</v>
      </c>
      <c r="P32" s="35">
        <v>69116</v>
      </c>
      <c r="Q32" s="35">
        <v>65048</v>
      </c>
      <c r="R32" s="35">
        <v>59494</v>
      </c>
      <c r="S32" s="13" t="s">
        <v>49</v>
      </c>
      <c r="T32" s="35">
        <v>68780</v>
      </c>
      <c r="U32" s="35">
        <v>68084</v>
      </c>
      <c r="V32" s="35">
        <v>59621</v>
      </c>
      <c r="W32" s="35">
        <v>65205</v>
      </c>
    </row>
    <row r="33" spans="1:23" x14ac:dyDescent="0.35">
      <c r="A33" s="3" t="s">
        <v>34</v>
      </c>
      <c r="B33" s="4">
        <v>82000</v>
      </c>
      <c r="C33" s="12">
        <v>1206654</v>
      </c>
      <c r="D33" s="12">
        <v>626432</v>
      </c>
      <c r="E33" s="16">
        <f t="shared" si="0"/>
        <v>95.492682926829261</v>
      </c>
      <c r="F33" s="12">
        <v>580222</v>
      </c>
      <c r="G33" s="35">
        <v>79124</v>
      </c>
      <c r="H33" s="35">
        <v>80612</v>
      </c>
      <c r="I33" s="35">
        <v>78368</v>
      </c>
      <c r="J33" s="35">
        <v>76249</v>
      </c>
      <c r="K33" s="35">
        <v>71318</v>
      </c>
      <c r="L33" s="35">
        <v>78934</v>
      </c>
      <c r="M33" s="35">
        <v>60461</v>
      </c>
      <c r="N33" s="35">
        <v>84488</v>
      </c>
      <c r="O33" s="13" t="s">
        <v>49</v>
      </c>
      <c r="P33" s="35">
        <v>78216</v>
      </c>
      <c r="Q33" s="35">
        <v>77137</v>
      </c>
      <c r="R33" s="35">
        <v>93099</v>
      </c>
      <c r="S33" s="35">
        <v>64939</v>
      </c>
      <c r="T33" s="35">
        <v>69596</v>
      </c>
      <c r="U33" s="35">
        <v>76689</v>
      </c>
      <c r="V33" s="35">
        <v>57953</v>
      </c>
      <c r="W33" s="35">
        <v>79471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Steps and Assumptions</vt:lpstr>
      <vt:lpstr>All Years</vt:lpstr>
      <vt:lpstr>2019 Weekly Attendance</vt:lpstr>
      <vt:lpstr>2019 Games</vt:lpstr>
      <vt:lpstr>2018 Weekly Attendance</vt:lpstr>
      <vt:lpstr>2018 Games</vt:lpstr>
      <vt:lpstr>2017 Weekly Attendance</vt:lpstr>
      <vt:lpstr>2017 Games</vt:lpstr>
      <vt:lpstr>2016 Weekly Attendance</vt:lpstr>
      <vt:lpstr>2016 Games</vt:lpstr>
      <vt:lpstr>2015 Weekly Attendance</vt:lpstr>
      <vt:lpstr>2015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Feldhake, Eric</dc:creator>
  <cp:lastModifiedBy>Feldhake, Eric</cp:lastModifiedBy>
  <dcterms:created xsi:type="dcterms:W3CDTF">2020-07-16T00:38:50Z</dcterms:created>
  <dcterms:modified xsi:type="dcterms:W3CDTF">2020-07-21T20:36:55Z</dcterms:modified>
</cp:coreProperties>
</file>