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5"/>
  </bookViews>
  <sheets>
    <sheet name="mar21" sheetId="1" r:id="rId1"/>
    <sheet name="apr21" sheetId="2" r:id="rId2"/>
    <sheet name="may21" sheetId="3" r:id="rId3"/>
    <sheet name="iyn21" sheetId="4" r:id="rId4"/>
    <sheet name="iyl21" sheetId="5" r:id="rId5"/>
    <sheet name="avq21" sheetId="6" r:id="rId6"/>
    <sheet name="sen21" sheetId="7" r:id="rId7"/>
    <sheet name="okt21" sheetId="8" r:id="rId8"/>
    <sheet name="noy21" sheetId="9" r:id="rId9"/>
    <sheet name="dek21" sheetId="10" r:id="rId10"/>
  </sheets>
  <definedNames>
    <definedName name="_xlnm._FilterDatabase" localSheetId="5" hidden="1">'avq21'!$A$1:$IS$64</definedName>
    <definedName name="_xlnm._FilterDatabase" localSheetId="9" hidden="1">'dek21'!$A$1:$IS$70</definedName>
    <definedName name="_xlnm._FilterDatabase" localSheetId="4" hidden="1">'iyl21'!$A$1:$IS$119</definedName>
    <definedName name="_xlnm._FilterDatabase" localSheetId="3" hidden="1">'iyn21'!$A$1:$IS$110</definedName>
    <definedName name="_xlnm._FilterDatabase" localSheetId="8" hidden="1">'noy21'!$A$1:$IS$65</definedName>
    <definedName name="_xlnm._FilterDatabase" localSheetId="7" hidden="1">'okt21'!$A$1:$IS$88</definedName>
    <definedName name="_xlnm._FilterDatabase" localSheetId="6" hidden="1">'sen21'!$A$1:$IS$94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9" l="1"/>
  <c r="F22" i="9"/>
  <c r="F31" i="8"/>
  <c r="F60" i="7"/>
  <c r="F48" i="7"/>
  <c r="F22" i="7"/>
  <c r="D20" i="4" l="1"/>
  <c r="D48" i="4"/>
  <c r="F44" i="10" l="1"/>
  <c r="F43" i="10"/>
  <c r="F42" i="10"/>
  <c r="F41" i="10"/>
  <c r="F40" i="10"/>
  <c r="F39" i="10"/>
  <c r="F38" i="10"/>
  <c r="F37" i="10"/>
  <c r="F36" i="10"/>
  <c r="F35" i="10"/>
  <c r="F34" i="10"/>
  <c r="F33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38" i="9"/>
  <c r="F37" i="9"/>
  <c r="F39" i="9"/>
  <c r="F36" i="9"/>
  <c r="F34" i="9"/>
  <c r="F18" i="9"/>
  <c r="F30" i="9"/>
  <c r="F29" i="9"/>
  <c r="F28" i="9"/>
  <c r="F27" i="9"/>
  <c r="F26" i="9"/>
  <c r="F25" i="9"/>
  <c r="F24" i="9"/>
  <c r="F23" i="9"/>
  <c r="F21" i="9"/>
  <c r="F20" i="9"/>
  <c r="F19" i="9"/>
  <c r="D58" i="8"/>
  <c r="F58" i="8" s="1"/>
  <c r="F59" i="8"/>
  <c r="F41" i="9" l="1"/>
  <c r="F42" i="9" s="1"/>
  <c r="F43" i="9" s="1"/>
  <c r="F46" i="10"/>
  <c r="F47" i="10" s="1"/>
  <c r="F48" i="10" l="1"/>
  <c r="F34" i="8" l="1"/>
  <c r="F22" i="8"/>
  <c r="F62" i="8" l="1"/>
  <c r="F55" i="8"/>
  <c r="F54" i="8"/>
  <c r="F53" i="8"/>
  <c r="F51" i="8"/>
  <c r="F50" i="8"/>
  <c r="F49" i="8"/>
  <c r="F48" i="8"/>
  <c r="F47" i="8"/>
  <c r="F46" i="8"/>
  <c r="F45" i="8"/>
  <c r="F44" i="8"/>
  <c r="F43" i="8"/>
  <c r="F39" i="8"/>
  <c r="F38" i="8"/>
  <c r="F37" i="8"/>
  <c r="F36" i="8"/>
  <c r="F35" i="8"/>
  <c r="F33" i="8"/>
  <c r="F32" i="8"/>
  <c r="F30" i="8"/>
  <c r="F27" i="8"/>
  <c r="F26" i="8"/>
  <c r="F25" i="8"/>
  <c r="F24" i="8"/>
  <c r="F23" i="8"/>
  <c r="F21" i="8"/>
  <c r="F20" i="8"/>
  <c r="F19" i="8"/>
  <c r="F18" i="8"/>
  <c r="F68" i="7"/>
  <c r="F67" i="7"/>
  <c r="F17" i="6"/>
  <c r="F64" i="7"/>
  <c r="F63" i="7"/>
  <c r="F62" i="7"/>
  <c r="F61" i="7"/>
  <c r="F59" i="7"/>
  <c r="F58" i="7"/>
  <c r="F57" i="7"/>
  <c r="F56" i="7"/>
  <c r="F53" i="7"/>
  <c r="F52" i="7"/>
  <c r="F51" i="7"/>
  <c r="F50" i="7"/>
  <c r="F49" i="7"/>
  <c r="F47" i="7"/>
  <c r="F46" i="7"/>
  <c r="F45" i="7"/>
  <c r="F44" i="7"/>
  <c r="F41" i="7"/>
  <c r="F40" i="7"/>
  <c r="F39" i="7"/>
  <c r="F38" i="7"/>
  <c r="F37" i="7"/>
  <c r="F35" i="7"/>
  <c r="F34" i="7"/>
  <c r="F33" i="7"/>
  <c r="F32" i="7"/>
  <c r="F29" i="7"/>
  <c r="F28" i="7"/>
  <c r="F27" i="7"/>
  <c r="F26" i="7"/>
  <c r="F25" i="7"/>
  <c r="F24" i="7"/>
  <c r="F23" i="7"/>
  <c r="F21" i="7"/>
  <c r="F20" i="7"/>
  <c r="F19" i="7"/>
  <c r="F18" i="7"/>
  <c r="F35" i="6"/>
  <c r="D31" i="6"/>
  <c r="F31" i="6" s="1"/>
  <c r="F24" i="6"/>
  <c r="F23" i="6"/>
  <c r="F22" i="6"/>
  <c r="F21" i="6"/>
  <c r="F38" i="6"/>
  <c r="F37" i="6"/>
  <c r="F36" i="6"/>
  <c r="F34" i="6"/>
  <c r="F33" i="6"/>
  <c r="F32" i="6"/>
  <c r="F30" i="6"/>
  <c r="F29" i="6"/>
  <c r="F28" i="6"/>
  <c r="F27" i="6"/>
  <c r="D72" i="5"/>
  <c r="F72" i="5" s="1"/>
  <c r="F99" i="5"/>
  <c r="F98" i="5"/>
  <c r="F97" i="5"/>
  <c r="F96" i="5"/>
  <c r="F95" i="5"/>
  <c r="F94" i="5"/>
  <c r="F93" i="5"/>
  <c r="F92" i="5"/>
  <c r="F91" i="5"/>
  <c r="F90" i="5"/>
  <c r="F89" i="5"/>
  <c r="F86" i="5"/>
  <c r="F85" i="5"/>
  <c r="F84" i="5"/>
  <c r="F83" i="5"/>
  <c r="F82" i="5"/>
  <c r="F81" i="5"/>
  <c r="F80" i="5"/>
  <c r="F79" i="5"/>
  <c r="F78" i="5"/>
  <c r="F77" i="5"/>
  <c r="F74" i="5"/>
  <c r="F73" i="5"/>
  <c r="F71" i="5"/>
  <c r="F70" i="5"/>
  <c r="F69" i="5"/>
  <c r="F68" i="5"/>
  <c r="F64" i="5"/>
  <c r="F63" i="5"/>
  <c r="F62" i="5"/>
  <c r="F61" i="5"/>
  <c r="F60" i="5"/>
  <c r="F59" i="5"/>
  <c r="F58" i="5"/>
  <c r="F57" i="5"/>
  <c r="F56" i="5"/>
  <c r="F53" i="5"/>
  <c r="F52" i="5"/>
  <c r="F51" i="5"/>
  <c r="F50" i="5"/>
  <c r="F49" i="5"/>
  <c r="F48" i="5"/>
  <c r="F47" i="5"/>
  <c r="F46" i="5"/>
  <c r="F45" i="5"/>
  <c r="F42" i="5"/>
  <c r="F41" i="5"/>
  <c r="F40" i="5"/>
  <c r="F39" i="5"/>
  <c r="F38" i="5"/>
  <c r="F37" i="5"/>
  <c r="F36" i="5"/>
  <c r="F35" i="5"/>
  <c r="F34" i="5"/>
  <c r="F33" i="5"/>
  <c r="F30" i="5"/>
  <c r="F29" i="5"/>
  <c r="F28" i="5"/>
  <c r="F27" i="5"/>
  <c r="F26" i="5"/>
  <c r="F25" i="5"/>
  <c r="F24" i="5"/>
  <c r="F23" i="5"/>
  <c r="F22" i="5"/>
  <c r="F21" i="5"/>
  <c r="F17" i="5"/>
  <c r="F78" i="4"/>
  <c r="F71" i="4"/>
  <c r="F50" i="4"/>
  <c r="F40" i="4"/>
  <c r="D32" i="4"/>
  <c r="D70" i="4"/>
  <c r="D69" i="4"/>
  <c r="F69" i="4" s="1"/>
  <c r="F77" i="4"/>
  <c r="F76" i="4"/>
  <c r="F75" i="4"/>
  <c r="F74" i="4"/>
  <c r="F73" i="4"/>
  <c r="F70" i="4"/>
  <c r="F68" i="4"/>
  <c r="F55" i="4"/>
  <c r="D33" i="4"/>
  <c r="F33" i="4" s="1"/>
  <c r="D60" i="4"/>
  <c r="F60" i="4" s="1"/>
  <c r="F59" i="4"/>
  <c r="D56" i="4"/>
  <c r="F56" i="4" s="1"/>
  <c r="F49" i="4"/>
  <c r="D39" i="4"/>
  <c r="F39" i="4" s="1"/>
  <c r="D38" i="4"/>
  <c r="F38" i="4" s="1"/>
  <c r="F37" i="4"/>
  <c r="F64" i="4"/>
  <c r="F63" i="4"/>
  <c r="F62" i="4"/>
  <c r="F61" i="4"/>
  <c r="F58" i="4"/>
  <c r="F57" i="4"/>
  <c r="F54" i="4"/>
  <c r="F48" i="4"/>
  <c r="F47" i="4"/>
  <c r="F46" i="4"/>
  <c r="F45" i="4"/>
  <c r="F44" i="4"/>
  <c r="F4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21" i="3"/>
  <c r="F18" i="3"/>
  <c r="F17" i="3"/>
  <c r="F40" i="6" l="1"/>
  <c r="F41" i="6" s="1"/>
  <c r="F42" i="6" s="1"/>
  <c r="F64" i="8"/>
  <c r="F65" i="8" s="1"/>
  <c r="F66" i="8" s="1"/>
  <c r="F70" i="7"/>
  <c r="F71" i="7" s="1"/>
  <c r="F72" i="7" s="1"/>
  <c r="F101" i="5"/>
  <c r="F102" i="5" s="1"/>
  <c r="F103" i="5" s="1"/>
  <c r="F34" i="3"/>
  <c r="F35" i="3" s="1"/>
  <c r="F36" i="3" s="1"/>
  <c r="F81" i="4"/>
  <c r="F82" i="4" s="1"/>
  <c r="F83" i="4" s="1"/>
  <c r="F18" i="2" l="1"/>
  <c r="F17" i="2"/>
  <c r="F26" i="2" l="1"/>
  <c r="F27" i="2" s="1"/>
  <c r="F28" i="2" s="1"/>
  <c r="F18" i="1" l="1"/>
  <c r="F17" i="1"/>
  <c r="F26" i="1" s="1"/>
  <c r="F27" i="1" l="1"/>
  <c r="F28" i="1" s="1"/>
</calcChain>
</file>

<file path=xl/sharedStrings.xml><?xml version="1.0" encoding="utf-8"?>
<sst xmlns="http://schemas.openxmlformats.org/spreadsheetml/2006/main" count="853" uniqueCount="148">
  <si>
    <t>Forma-2</t>
  </si>
  <si>
    <t>SİFARİŞÇİ:</t>
  </si>
  <si>
    <t>"KRONŞNEP" MMC</t>
  </si>
  <si>
    <t>PODRATÇI:</t>
  </si>
  <si>
    <t>MÜQAVİLƏ:</t>
  </si>
  <si>
    <t xml:space="preserve">Lisenziya № </t>
  </si>
  <si>
    <t xml:space="preserve">OBYEKTİN ADI: </t>
  </si>
  <si>
    <t>Bakı şəhəri, Xətai raynu,  M.Mehdizadə, İ.Orucova, S.Orucov küçəsi, 1180-ci məhəllədə yerləşən çoxmərtəbəli  mərtəbəli yaşayış binaları</t>
  </si>
  <si>
    <t xml:space="preserve">2021-ci ilin Mart ayı ərzində yerinə yetirilmiş işlərin həcmi və dəyəri </t>
  </si>
  <si>
    <t>AKT</t>
  </si>
  <si>
    <t>Sıra
№-si</t>
  </si>
  <si>
    <t>İşin adı</t>
  </si>
  <si>
    <t>Ölçü
vahidi</t>
  </si>
  <si>
    <t>Miqdarı</t>
  </si>
  <si>
    <t>Vahidin qiyməti,
AZN</t>
  </si>
  <si>
    <t>Ümumi qiymət,
AZN</t>
  </si>
  <si>
    <t xml:space="preserve"> </t>
  </si>
  <si>
    <t>Bünövrənin qazıntısı</t>
  </si>
  <si>
    <t>Bünövrənin ekskovatorla  qazıntısı,  qrunt II kateqoriyalı, özüboşaldan avtombilə yüklənməsi və  15 km məsafəyə daşınması</t>
  </si>
  <si>
    <t>mᶾ</t>
  </si>
  <si>
    <r>
      <t xml:space="preserve">Bünövrə çalasının perimetri boyunca </t>
    </r>
    <r>
      <rPr>
        <sz val="14"/>
        <color theme="1"/>
        <rFont val="Times New Roman"/>
        <family val="1"/>
        <charset val="204"/>
      </rPr>
      <t>D800mm</t>
    </r>
    <r>
      <rPr>
        <sz val="16"/>
        <color theme="1"/>
        <rFont val="Times New Roman"/>
        <family val="1"/>
        <charset val="204"/>
      </rPr>
      <t xml:space="preserve"> olan svay quyularının qazıntısı</t>
    </r>
  </si>
  <si>
    <t>ədəd</t>
  </si>
  <si>
    <t>Cəmi :</t>
  </si>
  <si>
    <t xml:space="preserve">ƏDV 18 % </t>
  </si>
  <si>
    <t>Yekun cəmi</t>
  </si>
  <si>
    <t xml:space="preserve">                 Təhvil verdi "PODRATÇI":                                          </t>
  </si>
  <si>
    <t>M.Y.</t>
  </si>
  <si>
    <t xml:space="preserve">       Təhvil aldı "SİFARİŞÇİ":</t>
  </si>
  <si>
    <t xml:space="preserve">2021-ci ilin Aprel ayı ərzində yerinə yetirilmiş işlərin həcmi və dəyəri </t>
  </si>
  <si>
    <t xml:space="preserve">2021-ci ilin May ayı ərzində yerinə yetirilmiş işlərin həcmi və dəyəri </t>
  </si>
  <si>
    <t>Bünövrə çalasının perimetri boyunca D800mm olan svay quyularının qazıntısı</t>
  </si>
  <si>
    <t>Tikintinin ümumi bünovrəsinin perimetir boyu İstinad divarları üçün svay elementlərinin vurulması (I-ETAP)</t>
  </si>
  <si>
    <t>m</t>
  </si>
  <si>
    <t>tn</t>
  </si>
  <si>
    <r>
      <t>Tikinti sahəsinin işıqlandırılması, kabel H-005VV-F  4x4 mm</t>
    </r>
    <r>
      <rPr>
        <sz val="14"/>
        <color theme="1"/>
        <rFont val="Calibri"/>
        <family val="2"/>
        <charset val="204"/>
      </rPr>
      <t>²</t>
    </r>
  </si>
  <si>
    <t xml:space="preserve">  </t>
  </si>
  <si>
    <t xml:space="preserve">2021-ci ilin İyun ayı ərzində yerinə yetirilmiş işlərin həcmi və dəyəri </t>
  </si>
  <si>
    <t xml:space="preserve">   </t>
  </si>
  <si>
    <t>7214219000-Armatura A500C</t>
  </si>
  <si>
    <t>8311200000 Elektrod ASR143/4.00mm</t>
  </si>
  <si>
    <t>qutu</t>
  </si>
  <si>
    <t>Svay və torpaq yarıqlarının betonlanması</t>
  </si>
  <si>
    <t>Bünövrənin  hazırlıq qatı betonun verilməsi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</si>
  <si>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</si>
  <si>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3824501000-Beton  B12,5 </t>
  </si>
  <si>
    <t>Müvəqqti hasarın quraşdırılması</t>
  </si>
  <si>
    <t>4407109100-Taxta Materialı exp kub</t>
  </si>
  <si>
    <t>m³</t>
  </si>
  <si>
    <t>4412993000-Laminasiyalı faner Sveza DECK-350, 18mm</t>
  </si>
  <si>
    <t>6403400000-Safety Jogger Men Casual Low Safety Shoes</t>
  </si>
  <si>
    <t xml:space="preserve">3824501000-Beton B30 </t>
  </si>
  <si>
    <t xml:space="preserve">3824501000-Şərbət </t>
  </si>
  <si>
    <t>8311200000 Elektrod ASR143/3,25mm</t>
  </si>
  <si>
    <t>4407119300 Taxta</t>
  </si>
  <si>
    <t xml:space="preserve"> Tlikinti sahəsinin müvəqqəti işıqlandırılması</t>
  </si>
  <si>
    <t>BİNA №1. 20 mərtəbəli bina</t>
  </si>
  <si>
    <t xml:space="preserve"> Bünövrənin dəmir-beton konstruksiyasının qurulması işləri, -10,900 səviyyəsi</t>
  </si>
  <si>
    <t>Svay elementin armatur  karkasın qurulması və betonlanması</t>
  </si>
  <si>
    <t>Svay elementin  konstruksiyasının qurulması işləri,         -12,400 səviyyəsi</t>
  </si>
  <si>
    <t xml:space="preserve">3824509000-Beton B25 </t>
  </si>
  <si>
    <t>Z3 mərtəbədə dəmir-beton konstruksiyasının qurulması</t>
  </si>
  <si>
    <t>3824501000-Beton B35</t>
  </si>
  <si>
    <t>3824501000-Beton B30 sulfatlı</t>
  </si>
  <si>
    <t xml:space="preserve">3824501000-Beton B30 sulfatlı </t>
  </si>
  <si>
    <t>Bünövrədən çıxan armatur filizləri</t>
  </si>
  <si>
    <t>BİNA №8. 18 mərtəbəli bina</t>
  </si>
  <si>
    <t>3824501000-Beton  B15 sulfatlı</t>
  </si>
  <si>
    <t>4407119300-Taxta Material</t>
  </si>
  <si>
    <t>Bakı şəhəri, Xətai raynu,  M.Mehdizadə, İ.Orucova, S.Orucov küçəsi, 1180-ci məhəllədə yerləşən çoxmərtəbəli  mərtəbəli yaşayış binası</t>
  </si>
  <si>
    <t>Svay və torpaq yarıqlarının betonlanması (I-ETAP)</t>
  </si>
  <si>
    <t xml:space="preserve">3824501000-Beton B25 </t>
  </si>
  <si>
    <t>Z-2 mərtəbəsinin qəlibin qurulması və betonlanması</t>
  </si>
  <si>
    <t xml:space="preserve">4409299900-Taxta Materialı </t>
  </si>
  <si>
    <t>4412993000-Laminasiyalı faner</t>
  </si>
  <si>
    <t>4407109100-Meşə materialı taxta</t>
  </si>
  <si>
    <t>3824501000-Beton B30</t>
  </si>
  <si>
    <t>Z-1 mərtəbəsinin qəlibin qurulması və betonlanması</t>
  </si>
  <si>
    <t xml:space="preserve"> 1-ci mərtəbənin qəlibin qurulması və betonlanması</t>
  </si>
  <si>
    <t>4412949000-Fanera 1525x1525x14mm</t>
  </si>
  <si>
    <t xml:space="preserve"> 2-ci mərtəbənin qəlibin qurulması və betonlanması</t>
  </si>
  <si>
    <t xml:space="preserve">4407109100-Taxta Materialı </t>
  </si>
  <si>
    <t>3824501000-Beton B30 sulfata davamlı</t>
  </si>
  <si>
    <t xml:space="preserve"> Z1 mərtəbəsinin  dəmir-beton konstruksiyasının qurulması işləri, -0,10 səviyyəsi</t>
  </si>
  <si>
    <t xml:space="preserve"> Z2 mərt. -4,300 səviyyədə dəmir-beton konstruksyasının qurulması</t>
  </si>
  <si>
    <t xml:space="preserve"> Z3 mərt. -7,600 səviyyədə dəmir-beton konstruksyasının qurulması</t>
  </si>
  <si>
    <t xml:space="preserve"> 1-ci mərtəbənin  dəmir-beton konstruksiyasının qurulması işləri, 4,100 səviyyəsi</t>
  </si>
  <si>
    <t xml:space="preserve"> 2-ci mərtəbənin  dəmir-beton konstruksiyasının qurulması işləri, 8,000 səviyyəsi</t>
  </si>
  <si>
    <t>Z3 mərtəbənin dəmir-beton konstruksiyasının qurulması işləri, -7,600 səviyyəsi</t>
  </si>
  <si>
    <t>Z3  mərtəbənin dəmir-beton konstruksyasının qurulması</t>
  </si>
  <si>
    <t xml:space="preserve"> Z2 mərtəbəsinin  dəmir-beton konstruksiyasının qurulması işləri, -4,300 səviyyəsi</t>
  </si>
  <si>
    <t>3824501000-Beton B30 Sulfata davamlı</t>
  </si>
  <si>
    <t>Perimetir boyu olan svay və torpaq yarıqlarının betonlanması (I-ETAP)</t>
  </si>
  <si>
    <t xml:space="preserve">2021-ci ilin  Avqust ayı ərzində yerinə yetirilmiş işlərin həcmi və dəyəri </t>
  </si>
  <si>
    <t xml:space="preserve">4407119300-Taxta </t>
  </si>
  <si>
    <t xml:space="preserve">4407119300 Fanera </t>
  </si>
  <si>
    <t>4407119300-Şam ağacı "PİNUS SYLVESTRİS"</t>
  </si>
  <si>
    <t xml:space="preserve">2021-ci ilin   İyul ayı ərzində yerinə yetirilmiş işlərin həcmi və dəyəri </t>
  </si>
  <si>
    <t>BİNA №7. 20 mərtəbəli bina</t>
  </si>
  <si>
    <t xml:space="preserve"> Bünövrənin dəmir-beton konstruksiyasının qurulması işləri,    -10,900 səviyyəsi</t>
  </si>
  <si>
    <t>Bünövrə  qəlibin qurulması və betonlanması</t>
  </si>
  <si>
    <t xml:space="preserve">2021-ci ilin  Sentyabr ayı ərzində yerinə yetirilmiş işlərin həcmi və dəyəri </t>
  </si>
  <si>
    <t xml:space="preserve"> 3-cü mərtəbə dəmir-beton konstruksiyasının qurulması işləri,    11,300 səviyyəsi</t>
  </si>
  <si>
    <t>4-cü mərtəbəsinin qəlibin qurulması və betonlanması</t>
  </si>
  <si>
    <t>20 mərt. bina. 4-cü mərtəbəsinin  dəmir-beton konstruksiyasının qurulması işləri, 14,600 səviyyəsi</t>
  </si>
  <si>
    <t>5-ci mərtəbəsinin qəlibin qurulması və betonlanması</t>
  </si>
  <si>
    <t xml:space="preserve"> 20 mərt. bina. 5-ci mərtəbəsinin  dəmir-beton konstruksiyasının qurulması işləri, 17,900 səviyyəsi</t>
  </si>
  <si>
    <t>20 mərt. bina. 6-cı mərtəbəsinin  dəmir-beton konstruksiyasının qurulması işləri, 21,200 səviyyəsi</t>
  </si>
  <si>
    <t xml:space="preserve"> 6-cı mərtəbənin qəlibin qurulması və betonlanması</t>
  </si>
  <si>
    <t>3-cü mərtəbənin qəlibin qurulması və betonlanması</t>
  </si>
  <si>
    <t>3824501000-Beton B15</t>
  </si>
  <si>
    <t>3824501000-Beton B25 sulfata davamlı</t>
  </si>
  <si>
    <t>7213914900 Katanka</t>
  </si>
  <si>
    <t>7214200000-Armatura A500C</t>
  </si>
  <si>
    <t>3824509000-Beton B30</t>
  </si>
  <si>
    <t>7214991000-Armatura A500C</t>
  </si>
  <si>
    <t>3824509000-B12,5</t>
  </si>
  <si>
    <t>Drenaj sisteminin quraşdırılması</t>
  </si>
  <si>
    <t>3917211000-0-150. Koruge boru SN-4, 0-150 Salnik-30ədəd</t>
  </si>
  <si>
    <t>mt</t>
  </si>
  <si>
    <t xml:space="preserve">2021-ci ilin Oktyabr ayı ərzində yerinə yetirilmiş işlərin həcmi və dəyəri </t>
  </si>
  <si>
    <t xml:space="preserve"> 7-ci mərtəbənin qəlibin qurulması və betonlanması</t>
  </si>
  <si>
    <t>20 mərt. bina. Yaşayış mərtəbəsinin  dəmir-beton konstruksiyasının qurulması işləri, 27.800 səviyyəsi</t>
  </si>
  <si>
    <t>20 mərt. bina. Yaşayış mərtəbəsinin  dəmir-beton konstruksiyasının qurulması işləri, 24.500 səviyyəsi</t>
  </si>
  <si>
    <t>8-ci mərtəbəsinin qəlibin qurulması və betonlanması</t>
  </si>
  <si>
    <t>18 mərt. bina. Yaşayış mərtəbəsinin  dəmir-beton konstruksiyasının qurulması işləri,  4.100 səviyyəsi</t>
  </si>
  <si>
    <t>1-ci mərtəbəsinin qəlibin qurulması və betonlanması</t>
  </si>
  <si>
    <t>BİNA №6 və BİNA №9 qeyri yaşayış sahələri</t>
  </si>
  <si>
    <t>Bünövrənin hazırlıq qatı betonun yayılması</t>
  </si>
  <si>
    <t xml:space="preserve">2021-ci ilin 10 Noyabr-30 Dekabr ayları ərzində yerinə yetirilmiş işlərin həcmi və dəyəri </t>
  </si>
  <si>
    <t>3824509000-Beton  DC-350</t>
  </si>
  <si>
    <t>8311200000 Elektrod ASR143/2,5mm</t>
  </si>
  <si>
    <t>4407119300-Küknar ağacı "PİCEA ABİES KARST"</t>
  </si>
  <si>
    <t>Z3 mərtəbəsinin qəlibin qurulması və betonlanması</t>
  </si>
  <si>
    <t xml:space="preserve">2021-ci ilin 10 Noyabr aylı ərzində yerinə yetirilmiş işlərin həcmi və dəyəri </t>
  </si>
  <si>
    <t>18 mərt. bina. Yaşayış mərtəbəsinin  dəmir-beton konstruksiyasının qurulması işləri,  8.000 səviyyəsi</t>
  </si>
  <si>
    <t>2-ci mərtəbəsinin qəlibin qurulması və betonlanması</t>
  </si>
  <si>
    <t>BİNA №9. Yeraltı avtodayanacaq</t>
  </si>
  <si>
    <t>3824501000-Beton B20</t>
  </si>
  <si>
    <t>3-cü mərtəbəsinin qəlibin qurulması və betonlanması</t>
  </si>
  <si>
    <t>18 mərt. bina. Yaşayış mərtəbəsinin  dəmir-beton konstruksiyasının qurulması işləri,  11.300 səviyyəsi</t>
  </si>
  <si>
    <t>Z3 mərtəbəsinin  dəmir-beton konstruksiyasının qurulması işləri, -7,600 səviyyəsi</t>
  </si>
  <si>
    <t>3824501000- Beton B15</t>
  </si>
  <si>
    <t>3824501000- Beton B15 sulfata davamlı</t>
  </si>
  <si>
    <t>3824501000- Beton B20</t>
  </si>
  <si>
    <t>3824501000- Beton B22,5</t>
  </si>
  <si>
    <t>3824501000- Beton B25</t>
  </si>
  <si>
    <t>3824509000-B30 sulfata davamlı</t>
  </si>
  <si>
    <t>3824509000-Beton 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</si>
</sst>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/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2" fontId="4" fillId="2" borderId="11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/>
    <xf numFmtId="0" fontId="6" fillId="2" borderId="0" xfId="0" applyFont="1" applyFill="1"/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right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2" fontId="3" fillId="0" borderId="5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right"/>
    </xf>
    <xf numFmtId="2" fontId="6" fillId="2" borderId="12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/>
    <xf numFmtId="0" fontId="4" fillId="2" borderId="0" xfId="0" applyFont="1" applyFill="1" applyBorder="1" applyAlignment="1">
      <alignment horizontal="left" vertical="center"/>
    </xf>
    <xf numFmtId="2" fontId="3" fillId="2" borderId="0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Border="1" applyAlignment="1">
      <alignment vertical="center"/>
    </xf>
    <xf numFmtId="2" fontId="4" fillId="2" borderId="0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4" fillId="2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1" fontId="12" fillId="2" borderId="12" xfId="0" applyNumberFormat="1" applyFont="1" applyFill="1" applyBorder="1" applyAlignment="1">
      <alignment horizontal="center" vertical="center" wrapText="1"/>
    </xf>
    <xf numFmtId="2" fontId="12" fillId="2" borderId="1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2" fontId="6" fillId="2" borderId="11" xfId="0" applyNumberFormat="1" applyFont="1" applyFill="1" applyBorder="1" applyAlignment="1">
      <alignment horizontal="right" vertical="center"/>
    </xf>
    <xf numFmtId="164" fontId="6" fillId="2" borderId="12" xfId="0" applyNumberFormat="1" applyFont="1" applyFill="1" applyBorder="1" applyAlignment="1">
      <alignment horizontal="right" vertical="center" wrapText="1"/>
    </xf>
    <xf numFmtId="0" fontId="13" fillId="2" borderId="11" xfId="0" applyFont="1" applyFill="1" applyBorder="1" applyAlignment="1">
      <alignment horizontal="left" vertical="center" wrapText="1"/>
    </xf>
    <xf numFmtId="2" fontId="6" fillId="0" borderId="5" xfId="0" applyNumberFormat="1" applyFont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164" fontId="15" fillId="2" borderId="12" xfId="0" applyNumberFormat="1" applyFont="1" applyFill="1" applyBorder="1" applyAlignment="1">
      <alignment horizontal="center" vertical="center"/>
    </xf>
    <xf numFmtId="0" fontId="16" fillId="2" borderId="0" xfId="0" applyFont="1" applyFill="1" applyBorder="1"/>
    <xf numFmtId="0" fontId="16" fillId="2" borderId="0" xfId="0" applyFont="1" applyFill="1"/>
    <xf numFmtId="0" fontId="16" fillId="2" borderId="5" xfId="0" applyFont="1" applyFill="1" applyBorder="1" applyAlignment="1">
      <alignment horizontal="center" vertical="center"/>
    </xf>
    <xf numFmtId="2" fontId="16" fillId="2" borderId="5" xfId="0" applyNumberFormat="1" applyFont="1" applyFill="1" applyBorder="1" applyAlignment="1">
      <alignment horizontal="center" vertical="center"/>
    </xf>
    <xf numFmtId="2" fontId="15" fillId="2" borderId="6" xfId="0" applyNumberFormat="1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2" fontId="16" fillId="2" borderId="14" xfId="0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2" fillId="2" borderId="0" xfId="0" applyFont="1" applyFill="1" applyBorder="1" applyAlignment="1">
      <alignment vertical="center"/>
    </xf>
    <xf numFmtId="2" fontId="12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right"/>
    </xf>
    <xf numFmtId="0" fontId="12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2" fontId="6" fillId="2" borderId="12" xfId="0" applyNumberFormat="1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horizontal="left" vertical="center" wrapText="1"/>
    </xf>
    <xf numFmtId="1" fontId="6" fillId="2" borderId="12" xfId="0" applyNumberFormat="1" applyFont="1" applyFill="1" applyBorder="1" applyAlignment="1">
      <alignment horizontal="right" vertical="center" wrapText="1"/>
    </xf>
    <xf numFmtId="0" fontId="10" fillId="2" borderId="11" xfId="0" applyFont="1" applyFill="1" applyBorder="1" applyAlignment="1">
      <alignment horizontal="center" vertical="center"/>
    </xf>
    <xf numFmtId="2" fontId="10" fillId="2" borderId="11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164" fontId="15" fillId="2" borderId="6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4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right"/>
    </xf>
    <xf numFmtId="0" fontId="19" fillId="2" borderId="1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/>
    </xf>
    <xf numFmtId="2" fontId="6" fillId="0" borderId="25" xfId="0" applyNumberFormat="1" applyFont="1" applyBorder="1" applyAlignment="1">
      <alignment horizontal="right"/>
    </xf>
    <xf numFmtId="0" fontId="19" fillId="2" borderId="0" xfId="0" applyFont="1" applyFill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right"/>
    </xf>
    <xf numFmtId="2" fontId="6" fillId="0" borderId="11" xfId="0" applyNumberFormat="1" applyFont="1" applyBorder="1" applyAlignment="1">
      <alignment horizontal="right"/>
    </xf>
    <xf numFmtId="0" fontId="19" fillId="2" borderId="7" xfId="0" applyFont="1" applyFill="1" applyBorder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horizontal="center" vertical="center"/>
    </xf>
    <xf numFmtId="2" fontId="15" fillId="2" borderId="3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19" fillId="2" borderId="0" xfId="0" applyFont="1" applyFill="1"/>
    <xf numFmtId="0" fontId="18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center"/>
    </xf>
    <xf numFmtId="0" fontId="19" fillId="2" borderId="23" xfId="0" applyFont="1" applyFill="1" applyBorder="1" applyAlignment="1">
      <alignment horizontal="center" vertical="center" wrapText="1"/>
    </xf>
    <xf numFmtId="2" fontId="6" fillId="2" borderId="27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center" vertical="center"/>
    </xf>
    <xf numFmtId="2" fontId="10" fillId="2" borderId="2" xfId="0" applyNumberFormat="1" applyFont="1" applyFill="1" applyBorder="1" applyAlignment="1">
      <alignment horizontal="center" vertical="center"/>
    </xf>
    <xf numFmtId="164" fontId="15" fillId="2" borderId="3" xfId="0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right"/>
    </xf>
    <xf numFmtId="0" fontId="19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right" vertical="center" wrapText="1"/>
    </xf>
    <xf numFmtId="165" fontId="6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 wrapText="1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1" fontId="12" fillId="2" borderId="11" xfId="0" applyNumberFormat="1" applyFont="1" applyFill="1" applyBorder="1" applyAlignment="1">
      <alignment vertical="center" wrapText="1"/>
    </xf>
    <xf numFmtId="2" fontId="6" fillId="0" borderId="5" xfId="0" applyNumberFormat="1" applyFont="1" applyBorder="1" applyAlignment="1">
      <alignment vertical="center"/>
    </xf>
    <xf numFmtId="2" fontId="6" fillId="0" borderId="5" xfId="0" applyNumberFormat="1" applyFont="1" applyBorder="1" applyAlignment="1"/>
    <xf numFmtId="2" fontId="6" fillId="2" borderId="11" xfId="0" applyNumberFormat="1" applyFont="1" applyFill="1" applyBorder="1" applyAlignment="1">
      <alignment vertical="center"/>
    </xf>
    <xf numFmtId="2" fontId="3" fillId="2" borderId="0" xfId="0" applyNumberFormat="1" applyFont="1" applyFill="1" applyAlignment="1"/>
    <xf numFmtId="1" fontId="12" fillId="2" borderId="12" xfId="0" applyNumberFormat="1" applyFont="1" applyFill="1" applyBorder="1" applyAlignment="1">
      <alignment vertical="center" wrapText="1"/>
    </xf>
    <xf numFmtId="2" fontId="6" fillId="2" borderId="12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2" fontId="11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Border="1" applyAlignment="1">
      <alignment horizontal="left" vertical="center"/>
    </xf>
    <xf numFmtId="2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1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right"/>
    </xf>
    <xf numFmtId="2" fontId="17" fillId="2" borderId="0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2" fontId="12" fillId="2" borderId="2" xfId="0" applyNumberFormat="1" applyFont="1" applyFill="1" applyBorder="1" applyAlignment="1">
      <alignment horizontal="center" vertical="center" wrapText="1"/>
    </xf>
    <xf numFmtId="2" fontId="12" fillId="2" borderId="5" xfId="0" applyNumberFormat="1" applyFont="1" applyFill="1" applyBorder="1" applyAlignment="1">
      <alignment horizontal="center" vertical="center" wrapText="1"/>
    </xf>
    <xf numFmtId="2" fontId="12" fillId="2" borderId="8" xfId="0" applyNumberFormat="1" applyFont="1" applyFill="1" applyBorder="1" applyAlignment="1">
      <alignment horizontal="center" vertical="center" wrapText="1"/>
    </xf>
    <xf numFmtId="2" fontId="12" fillId="2" borderId="3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2" fontId="12" fillId="2" borderId="9" xfId="0" applyNumberFormat="1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2" fontId="12" fillId="2" borderId="0" xfId="0" applyNumberFormat="1" applyFont="1" applyFill="1" applyAlignment="1"/>
    <xf numFmtId="0" fontId="12" fillId="2" borderId="0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2" fontId="12" fillId="2" borderId="0" xfId="0" applyNumberFormat="1" applyFont="1" applyFill="1" applyAlignment="1">
      <alignment horizontal="right"/>
    </xf>
    <xf numFmtId="0" fontId="18" fillId="2" borderId="1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top" wrapText="1"/>
    </xf>
    <xf numFmtId="0" fontId="15" fillId="2" borderId="17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2" fontId="12" fillId="2" borderId="0" xfId="0" applyNumberFormat="1" applyFont="1" applyFill="1" applyBorder="1" applyAlignment="1">
      <alignment horizontal="left" vertical="center"/>
    </xf>
    <xf numFmtId="2" fontId="12" fillId="2" borderId="0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7" fillId="2" borderId="0" xfId="0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0" fontId="15" fillId="2" borderId="19" xfId="0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1" fontId="6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1"/>
  <sheetViews>
    <sheetView topLeftCell="A16" workbookViewId="0">
      <selection activeCell="G2" sqref="G2"/>
    </sheetView>
  </sheetViews>
  <sheetFormatPr defaultRowHeight="20.25" x14ac:dyDescent="0.3"/>
  <cols>
    <col min="1" max="1" width="6.42578125" style="79" bestFit="1" customWidth="1"/>
    <col min="2" max="2" width="67" style="17" customWidth="1"/>
    <col min="3" max="3" width="8" style="81" customWidth="1"/>
    <col min="4" max="4" width="12.5703125" style="79" customWidth="1"/>
    <col min="5" max="5" width="11.5703125" style="80" customWidth="1"/>
    <col min="6" max="6" width="13.28515625" style="80" customWidth="1"/>
    <col min="7" max="253" width="9.140625" style="8"/>
    <col min="254" max="16384" width="9.140625" style="17"/>
  </cols>
  <sheetData>
    <row r="1" spans="1:253" s="2" customFormat="1" ht="23.25" x14ac:dyDescent="0.35">
      <c r="A1" s="1"/>
      <c r="C1" s="3"/>
      <c r="D1" s="1"/>
      <c r="E1" s="218" t="s">
        <v>0</v>
      </c>
      <c r="F1" s="21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1"/>
      <c r="C2" s="3"/>
      <c r="D2" s="1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6"/>
      <c r="B3" s="7" t="s">
        <v>1</v>
      </c>
      <c r="C3" s="219" t="s">
        <v>2</v>
      </c>
      <c r="D3" s="219"/>
      <c r="E3" s="219"/>
      <c r="F3" s="219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6"/>
      <c r="B4" s="7"/>
      <c r="C4" s="9"/>
      <c r="D4" s="9"/>
      <c r="E4" s="10"/>
      <c r="F4" s="9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1"/>
      <c r="B5" s="12" t="s">
        <v>3</v>
      </c>
      <c r="C5" s="219" t="s">
        <v>2</v>
      </c>
      <c r="D5" s="219"/>
      <c r="E5" s="219"/>
      <c r="F5" s="219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1"/>
      <c r="B6" s="12"/>
      <c r="C6" s="9"/>
      <c r="D6" s="9"/>
      <c r="E6" s="10"/>
      <c r="F6" s="9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15" customFormat="1" ht="26.25" customHeight="1" x14ac:dyDescent="0.25">
      <c r="A7" s="6"/>
      <c r="B7" s="13" t="s">
        <v>4</v>
      </c>
      <c r="C7" s="220" t="s">
        <v>5</v>
      </c>
      <c r="D7" s="220"/>
      <c r="E7" s="220"/>
      <c r="F7" s="220"/>
      <c r="G7" s="2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</row>
    <row r="8" spans="1:253" s="2" customFormat="1" ht="102" customHeight="1" x14ac:dyDescent="0.35">
      <c r="A8" s="11"/>
      <c r="B8" s="13" t="s">
        <v>6</v>
      </c>
      <c r="C8" s="219" t="s">
        <v>7</v>
      </c>
      <c r="D8" s="219"/>
      <c r="E8" s="219"/>
      <c r="F8" s="219"/>
      <c r="G8" s="8"/>
      <c r="H8" s="4"/>
      <c r="I8" s="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1"/>
      <c r="B9" s="13"/>
      <c r="C9" s="219"/>
      <c r="D9" s="219"/>
      <c r="E9" s="219"/>
      <c r="F9" s="219"/>
      <c r="G9" s="8"/>
      <c r="H9" s="4"/>
      <c r="I9" s="4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217" t="s">
        <v>8</v>
      </c>
      <c r="B10" s="217"/>
      <c r="C10" s="217"/>
      <c r="D10" s="217"/>
      <c r="E10" s="217"/>
      <c r="F10" s="217"/>
      <c r="J10" s="11"/>
    </row>
    <row r="11" spans="1:253" ht="29.25" customHeight="1" thickBot="1" x14ac:dyDescent="0.35">
      <c r="A11" s="18"/>
      <c r="B11" s="222" t="s">
        <v>9</v>
      </c>
      <c r="C11" s="222"/>
      <c r="D11" s="222"/>
      <c r="E11" s="222"/>
      <c r="F11" s="222"/>
      <c r="J11" s="11"/>
    </row>
    <row r="12" spans="1:253" ht="16.5" customHeight="1" x14ac:dyDescent="0.3">
      <c r="A12" s="223" t="s">
        <v>10</v>
      </c>
      <c r="B12" s="226" t="s">
        <v>11</v>
      </c>
      <c r="C12" s="229" t="s">
        <v>12</v>
      </c>
      <c r="D12" s="226" t="s">
        <v>13</v>
      </c>
      <c r="E12" s="232" t="s">
        <v>14</v>
      </c>
      <c r="F12" s="235" t="s">
        <v>15</v>
      </c>
    </row>
    <row r="13" spans="1:253" ht="21.75" customHeight="1" x14ac:dyDescent="0.3">
      <c r="A13" s="224"/>
      <c r="B13" s="227"/>
      <c r="C13" s="230"/>
      <c r="D13" s="227"/>
      <c r="E13" s="233"/>
      <c r="F13" s="236"/>
    </row>
    <row r="14" spans="1:253" ht="33" customHeight="1" thickBot="1" x14ac:dyDescent="0.35">
      <c r="A14" s="225"/>
      <c r="B14" s="228"/>
      <c r="C14" s="231"/>
      <c r="D14" s="228"/>
      <c r="E14" s="234"/>
      <c r="F14" s="237"/>
      <c r="K14" s="8" t="s">
        <v>16</v>
      </c>
    </row>
    <row r="15" spans="1:253" x14ac:dyDescent="0.3">
      <c r="A15" s="19">
        <v>1</v>
      </c>
      <c r="B15" s="20">
        <v>2</v>
      </c>
      <c r="C15" s="21">
        <v>3</v>
      </c>
      <c r="D15" s="20">
        <v>4</v>
      </c>
      <c r="E15" s="22">
        <v>5</v>
      </c>
      <c r="F15" s="23">
        <v>6</v>
      </c>
    </row>
    <row r="16" spans="1:253" x14ac:dyDescent="0.3">
      <c r="A16" s="19"/>
      <c r="B16" s="21" t="s">
        <v>17</v>
      </c>
      <c r="C16" s="21"/>
      <c r="D16" s="20"/>
      <c r="E16" s="24"/>
      <c r="F16" s="23"/>
    </row>
    <row r="17" spans="1:253" s="31" customFormat="1" ht="63" customHeight="1" x14ac:dyDescent="0.3">
      <c r="A17" s="25">
        <v>1</v>
      </c>
      <c r="B17" s="26" t="s">
        <v>18</v>
      </c>
      <c r="C17" s="27" t="s">
        <v>19</v>
      </c>
      <c r="D17" s="28">
        <v>8101.85</v>
      </c>
      <c r="E17" s="28">
        <v>2.16</v>
      </c>
      <c r="F17" s="29">
        <f>D17*E17</f>
        <v>17499.996000000003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</row>
    <row r="18" spans="1:253" s="31" customFormat="1" ht="40.5" x14ac:dyDescent="0.3">
      <c r="A18" s="25">
        <v>2</v>
      </c>
      <c r="B18" s="26" t="s">
        <v>20</v>
      </c>
      <c r="C18" s="27" t="s">
        <v>21</v>
      </c>
      <c r="D18" s="32">
        <v>60</v>
      </c>
      <c r="E18" s="28">
        <v>100</v>
      </c>
      <c r="F18" s="29">
        <f>D18*E18</f>
        <v>6000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</row>
    <row r="19" spans="1:253" s="31" customFormat="1" x14ac:dyDescent="0.3">
      <c r="A19" s="25"/>
      <c r="B19" s="33"/>
      <c r="C19" s="27"/>
      <c r="D19" s="32"/>
      <c r="E19" s="34"/>
      <c r="F19" s="35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</row>
    <row r="20" spans="1:253" s="31" customFormat="1" x14ac:dyDescent="0.3">
      <c r="A20" s="25"/>
      <c r="B20" s="36"/>
      <c r="C20" s="27"/>
      <c r="D20" s="32"/>
      <c r="E20" s="37"/>
      <c r="F20" s="35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</row>
    <row r="21" spans="1:253" s="31" customFormat="1" x14ac:dyDescent="0.3">
      <c r="A21" s="25"/>
      <c r="B21" s="36"/>
      <c r="C21" s="27"/>
      <c r="D21" s="32"/>
      <c r="E21" s="34"/>
      <c r="F21" s="35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</row>
    <row r="22" spans="1:253" s="31" customFormat="1" x14ac:dyDescent="0.3">
      <c r="A22" s="25"/>
      <c r="B22" s="36"/>
      <c r="C22" s="27"/>
      <c r="D22" s="32"/>
      <c r="E22" s="34"/>
      <c r="F22" s="35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</row>
    <row r="23" spans="1:253" s="31" customFormat="1" x14ac:dyDescent="0.3">
      <c r="A23" s="25"/>
      <c r="B23" s="36"/>
      <c r="C23" s="27"/>
      <c r="D23" s="32"/>
      <c r="E23" s="34"/>
      <c r="F23" s="35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</row>
    <row r="24" spans="1:253" s="31" customFormat="1" ht="18.75" x14ac:dyDescent="0.3">
      <c r="A24" s="25"/>
      <c r="B24" s="38"/>
      <c r="C24" s="39"/>
      <c r="D24" s="40"/>
      <c r="E24" s="41"/>
      <c r="F24" s="42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</row>
    <row r="25" spans="1:253" ht="21" thickBot="1" x14ac:dyDescent="0.35">
      <c r="A25" s="43"/>
      <c r="B25" s="44"/>
      <c r="C25" s="45"/>
      <c r="D25" s="46"/>
      <c r="E25" s="47"/>
      <c r="F25" s="48"/>
    </row>
    <row r="26" spans="1:253" s="53" customFormat="1" ht="21.75" customHeight="1" x14ac:dyDescent="0.35">
      <c r="A26" s="238" t="s">
        <v>22</v>
      </c>
      <c r="B26" s="239"/>
      <c r="C26" s="49"/>
      <c r="D26" s="49"/>
      <c r="E26" s="50"/>
      <c r="F26" s="51">
        <f>SUM(F17:F25)</f>
        <v>23499.996000000003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</row>
    <row r="27" spans="1:253" s="53" customFormat="1" ht="21.75" customHeight="1" x14ac:dyDescent="0.35">
      <c r="A27" s="240" t="s">
        <v>23</v>
      </c>
      <c r="B27" s="241"/>
      <c r="C27" s="54"/>
      <c r="D27" s="54"/>
      <c r="E27" s="55"/>
      <c r="F27" s="56">
        <f>F26*0.18</f>
        <v>4229.99928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</row>
    <row r="28" spans="1:253" s="53" customFormat="1" ht="21.75" customHeight="1" thickBot="1" x14ac:dyDescent="0.4">
      <c r="A28" s="242" t="s">
        <v>24</v>
      </c>
      <c r="B28" s="243"/>
      <c r="C28" s="57"/>
      <c r="D28" s="57"/>
      <c r="E28" s="58"/>
      <c r="F28" s="59">
        <f>SUM(F26:F27)</f>
        <v>27729.995280000003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</row>
    <row r="29" spans="1:253" s="65" customFormat="1" ht="18.75" customHeight="1" x14ac:dyDescent="0.3">
      <c r="A29" s="60"/>
      <c r="B29" s="60"/>
      <c r="C29" s="61"/>
      <c r="D29" s="61"/>
      <c r="E29" s="62"/>
      <c r="F29" s="63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</row>
    <row r="30" spans="1:253" s="65" customFormat="1" ht="18.75" customHeight="1" x14ac:dyDescent="0.3">
      <c r="A30" s="60"/>
      <c r="B30" s="60"/>
      <c r="C30" s="61"/>
      <c r="D30" s="61"/>
      <c r="E30" s="62"/>
      <c r="F30" s="6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64"/>
      <c r="IP30" s="64"/>
      <c r="IQ30" s="64"/>
      <c r="IR30" s="64"/>
      <c r="IS30" s="64"/>
    </row>
    <row r="31" spans="1:253" s="65" customFormat="1" ht="18.75" customHeight="1" x14ac:dyDescent="0.3">
      <c r="A31" s="60"/>
      <c r="B31" s="60"/>
      <c r="C31" s="61"/>
      <c r="D31" s="61"/>
      <c r="E31" s="62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4"/>
      <c r="GM31" s="64"/>
      <c r="GN31" s="64"/>
      <c r="GO31" s="64"/>
      <c r="GP31" s="64"/>
      <c r="GQ31" s="64"/>
      <c r="GR31" s="64"/>
      <c r="GS31" s="64"/>
      <c r="GT31" s="64"/>
      <c r="GU31" s="64"/>
      <c r="GV31" s="64"/>
      <c r="GW31" s="64"/>
      <c r="GX31" s="64"/>
      <c r="GY31" s="64"/>
      <c r="GZ31" s="64"/>
      <c r="HA31" s="64"/>
      <c r="HB31" s="64"/>
      <c r="HC31" s="64"/>
      <c r="HD31" s="64"/>
      <c r="HE31" s="64"/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64"/>
      <c r="HQ31" s="64"/>
      <c r="HR31" s="64"/>
      <c r="HS31" s="64"/>
      <c r="HT31" s="64"/>
      <c r="HU31" s="64"/>
      <c r="HV31" s="64"/>
      <c r="HW31" s="64"/>
      <c r="HX31" s="64"/>
      <c r="HY31" s="64"/>
      <c r="HZ31" s="64"/>
      <c r="IA31" s="64"/>
      <c r="IB31" s="64"/>
      <c r="IC31" s="64"/>
      <c r="ID31" s="64"/>
      <c r="IE31" s="64"/>
      <c r="IF31" s="64"/>
      <c r="IG31" s="64"/>
      <c r="IH31" s="64"/>
      <c r="II31" s="64"/>
      <c r="IJ31" s="64"/>
      <c r="IK31" s="64"/>
      <c r="IL31" s="64"/>
      <c r="IM31" s="64"/>
      <c r="IN31" s="64"/>
      <c r="IO31" s="64"/>
      <c r="IP31" s="64"/>
      <c r="IQ31" s="64"/>
      <c r="IR31" s="64"/>
      <c r="IS31" s="64"/>
    </row>
    <row r="32" spans="1:253" ht="18.75" customHeight="1" x14ac:dyDescent="0.3">
      <c r="A32" s="18"/>
      <c r="B32" s="66"/>
      <c r="C32" s="6"/>
      <c r="D32" s="6"/>
      <c r="E32" s="67"/>
      <c r="F32" s="68"/>
    </row>
    <row r="33" spans="1:253" s="70" customFormat="1" x14ac:dyDescent="0.3">
      <c r="A33" s="244" t="s">
        <v>25</v>
      </c>
      <c r="B33" s="244"/>
      <c r="C33" s="244"/>
      <c r="D33" s="244"/>
      <c r="E33" s="244"/>
      <c r="F33" s="244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</row>
    <row r="34" spans="1:253" ht="18.75" customHeight="1" x14ac:dyDescent="0.3">
      <c r="A34" s="18"/>
      <c r="B34" s="66"/>
      <c r="C34" s="71"/>
      <c r="D34" s="71"/>
      <c r="E34" s="72" t="s">
        <v>26</v>
      </c>
      <c r="F34" s="71"/>
    </row>
    <row r="35" spans="1:253" ht="15.75" customHeight="1" x14ac:dyDescent="0.3">
      <c r="A35" s="17"/>
      <c r="C35" s="71"/>
      <c r="D35" s="71"/>
      <c r="E35" s="72"/>
      <c r="F35" s="71"/>
    </row>
    <row r="36" spans="1:253" ht="15.75" customHeight="1" x14ac:dyDescent="0.3">
      <c r="A36" s="17"/>
      <c r="C36" s="71"/>
      <c r="D36" s="71"/>
      <c r="E36" s="72"/>
      <c r="F36" s="71"/>
    </row>
    <row r="37" spans="1:253" ht="15.75" customHeight="1" x14ac:dyDescent="0.3">
      <c r="A37" s="220"/>
      <c r="B37" s="220"/>
      <c r="C37" s="71"/>
      <c r="D37" s="71"/>
      <c r="E37" s="72"/>
      <c r="F37" s="71"/>
    </row>
    <row r="38" spans="1:253" ht="15.75" customHeight="1" x14ac:dyDescent="0.3">
      <c r="A38" s="66"/>
      <c r="B38" s="66" t="s">
        <v>27</v>
      </c>
      <c r="C38" s="71"/>
      <c r="D38" s="71"/>
      <c r="E38" s="72"/>
      <c r="F38" s="71"/>
    </row>
    <row r="39" spans="1:253" ht="16.5" customHeight="1" x14ac:dyDescent="0.3">
      <c r="A39" s="221"/>
      <c r="B39" s="221"/>
      <c r="C39" s="71"/>
      <c r="D39" s="71"/>
      <c r="E39" s="72"/>
      <c r="F39" s="71"/>
    </row>
    <row r="40" spans="1:253" x14ac:dyDescent="0.3">
      <c r="A40" s="245"/>
      <c r="B40" s="245"/>
      <c r="C40" s="246" t="s">
        <v>26</v>
      </c>
      <c r="D40" s="246"/>
      <c r="E40" s="246"/>
      <c r="F40" s="246"/>
    </row>
    <row r="41" spans="1:253" ht="21.75" customHeight="1" x14ac:dyDescent="0.3">
      <c r="A41" s="73"/>
      <c r="B41" s="73"/>
      <c r="C41" s="73"/>
      <c r="D41" s="74"/>
      <c r="E41" s="75"/>
      <c r="F41" s="75"/>
    </row>
    <row r="42" spans="1:253" ht="16.5" customHeight="1" x14ac:dyDescent="0.3">
      <c r="A42" s="247"/>
      <c r="B42" s="247"/>
      <c r="C42" s="18"/>
      <c r="D42" s="18"/>
      <c r="E42" s="248"/>
      <c r="F42" s="248"/>
    </row>
    <row r="43" spans="1:253" x14ac:dyDescent="0.3">
      <c r="A43" s="245"/>
      <c r="B43" s="245"/>
      <c r="C43" s="73"/>
      <c r="D43" s="74"/>
      <c r="E43" s="249"/>
      <c r="F43" s="249"/>
    </row>
    <row r="44" spans="1:253" ht="10.5" customHeight="1" x14ac:dyDescent="0.3">
      <c r="A44" s="245"/>
      <c r="B44" s="245"/>
      <c r="C44" s="73"/>
      <c r="D44" s="74"/>
      <c r="E44" s="249"/>
      <c r="F44" s="249"/>
    </row>
    <row r="45" spans="1:253" ht="29.25" customHeight="1" x14ac:dyDescent="0.3">
      <c r="A45" s="244"/>
      <c r="B45" s="244"/>
      <c r="C45" s="77"/>
      <c r="D45" s="18"/>
      <c r="E45" s="78"/>
      <c r="F45" s="78"/>
    </row>
    <row r="46" spans="1:253" ht="38.25" customHeight="1" x14ac:dyDescent="0.3">
      <c r="A46" s="250"/>
      <c r="B46" s="251"/>
      <c r="C46" s="77"/>
      <c r="D46" s="18"/>
      <c r="E46" s="248"/>
      <c r="F46" s="248"/>
    </row>
    <row r="47" spans="1:253" ht="10.5" customHeight="1" x14ac:dyDescent="0.3">
      <c r="A47" s="245"/>
      <c r="B47" s="245"/>
      <c r="C47" s="73"/>
      <c r="D47" s="74"/>
      <c r="E47" s="249"/>
      <c r="F47" s="249"/>
    </row>
    <row r="48" spans="1:253" ht="25.5" customHeight="1" x14ac:dyDescent="0.3">
      <c r="A48" s="73"/>
      <c r="B48" s="73"/>
      <c r="C48" s="73"/>
      <c r="D48" s="74"/>
      <c r="E48" s="75"/>
      <c r="F48" s="75"/>
    </row>
    <row r="49" spans="1:6" ht="16.5" customHeight="1" x14ac:dyDescent="0.3">
      <c r="A49" s="247"/>
      <c r="B49" s="247"/>
      <c r="C49" s="18"/>
      <c r="D49" s="18"/>
      <c r="E49" s="248"/>
      <c r="F49" s="248"/>
    </row>
    <row r="50" spans="1:6" x14ac:dyDescent="0.3">
      <c r="A50" s="245"/>
      <c r="B50" s="245"/>
      <c r="C50" s="73"/>
      <c r="D50" s="74"/>
      <c r="E50" s="249"/>
      <c r="F50" s="249"/>
    </row>
    <row r="51" spans="1:6" x14ac:dyDescent="0.3">
      <c r="A51" s="70"/>
      <c r="B51" s="70"/>
      <c r="C51" s="70"/>
    </row>
  </sheetData>
  <mergeCells count="36">
    <mergeCell ref="A49:B49"/>
    <mergeCell ref="E49:F49"/>
    <mergeCell ref="A50:B50"/>
    <mergeCell ref="E50:F50"/>
    <mergeCell ref="A44:B44"/>
    <mergeCell ref="E44:F44"/>
    <mergeCell ref="A45:B45"/>
    <mergeCell ref="A46:B46"/>
    <mergeCell ref="E46:F46"/>
    <mergeCell ref="A47:B47"/>
    <mergeCell ref="E47:F47"/>
    <mergeCell ref="A40:B40"/>
    <mergeCell ref="C40:F40"/>
    <mergeCell ref="A42:B42"/>
    <mergeCell ref="E42:F42"/>
    <mergeCell ref="A43:B43"/>
    <mergeCell ref="E43:F43"/>
    <mergeCell ref="A39:B39"/>
    <mergeCell ref="B11:F11"/>
    <mergeCell ref="A12:A14"/>
    <mergeCell ref="B12:B14"/>
    <mergeCell ref="C12:C14"/>
    <mergeCell ref="D12:D14"/>
    <mergeCell ref="E12:E14"/>
    <mergeCell ref="F12:F14"/>
    <mergeCell ref="A26:B26"/>
    <mergeCell ref="A27:B27"/>
    <mergeCell ref="A28:B28"/>
    <mergeCell ref="A33:F33"/>
    <mergeCell ref="A37:B37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0"/>
  <sheetViews>
    <sheetView topLeftCell="A31" workbookViewId="0">
      <selection activeCell="F46" sqref="F46"/>
    </sheetView>
  </sheetViews>
  <sheetFormatPr defaultRowHeight="18.75" x14ac:dyDescent="0.3"/>
  <cols>
    <col min="1" max="1" width="4.85546875" style="172" bestFit="1" customWidth="1"/>
    <col min="2" max="2" width="72.7109375" style="31" customWidth="1"/>
    <col min="3" max="3" width="9" style="138" bestFit="1" customWidth="1"/>
    <col min="4" max="4" width="12.28515625" style="139" bestFit="1" customWidth="1"/>
    <col min="5" max="5" width="11.28515625" style="195" customWidth="1"/>
    <col min="6" max="6" width="17.140625" style="195" bestFit="1" customWidth="1"/>
    <col min="7" max="253" width="9.140625" style="30"/>
    <col min="254" max="16384" width="9.140625" style="31"/>
  </cols>
  <sheetData>
    <row r="1" spans="1:253" x14ac:dyDescent="0.3">
      <c r="E1" s="288" t="s">
        <v>0</v>
      </c>
      <c r="F1" s="288"/>
    </row>
    <row r="2" spans="1:253" x14ac:dyDescent="0.3">
      <c r="E2" s="140"/>
      <c r="F2" s="140"/>
    </row>
    <row r="3" spans="1:253" ht="23.25" customHeight="1" x14ac:dyDescent="0.3">
      <c r="A3" s="173"/>
      <c r="B3" s="141" t="s">
        <v>1</v>
      </c>
      <c r="C3" s="281" t="s">
        <v>2</v>
      </c>
      <c r="D3" s="281"/>
      <c r="E3" s="281"/>
      <c r="F3" s="281"/>
    </row>
    <row r="4" spans="1:253" ht="6.75" customHeight="1" x14ac:dyDescent="0.3">
      <c r="A4" s="173"/>
      <c r="B4" s="141"/>
      <c r="C4" s="142"/>
      <c r="D4" s="142"/>
      <c r="E4" s="143"/>
      <c r="F4" s="142"/>
    </row>
    <row r="5" spans="1:253" ht="21.75" customHeight="1" x14ac:dyDescent="0.3">
      <c r="A5" s="174"/>
      <c r="B5" s="144" t="s">
        <v>3</v>
      </c>
      <c r="C5" s="281" t="s">
        <v>2</v>
      </c>
      <c r="D5" s="281"/>
      <c r="E5" s="281"/>
      <c r="F5" s="281"/>
    </row>
    <row r="6" spans="1:253" ht="11.25" customHeight="1" x14ac:dyDescent="0.3">
      <c r="A6" s="174"/>
      <c r="B6" s="144"/>
      <c r="C6" s="142"/>
      <c r="D6" s="142"/>
      <c r="E6" s="143"/>
      <c r="F6" s="142"/>
    </row>
    <row r="7" spans="1:253" s="106" customFormat="1" ht="20.25" customHeight="1" x14ac:dyDescent="0.25">
      <c r="A7" s="173"/>
      <c r="B7" s="145" t="s">
        <v>4</v>
      </c>
      <c r="C7" s="276" t="s">
        <v>5</v>
      </c>
      <c r="D7" s="276"/>
      <c r="E7" s="276"/>
      <c r="F7" s="276"/>
      <c r="G7" s="276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ht="80.25" customHeight="1" x14ac:dyDescent="0.3">
      <c r="A8" s="174"/>
      <c r="B8" s="145" t="s">
        <v>6</v>
      </c>
      <c r="C8" s="292" t="s">
        <v>68</v>
      </c>
      <c r="D8" s="292"/>
      <c r="E8" s="292"/>
      <c r="F8" s="292"/>
      <c r="J8" s="175"/>
    </row>
    <row r="9" spans="1:253" ht="9" customHeight="1" x14ac:dyDescent="0.3">
      <c r="A9" s="174"/>
      <c r="B9" s="145"/>
      <c r="C9" s="292"/>
      <c r="D9" s="292"/>
      <c r="E9" s="292"/>
      <c r="F9" s="292"/>
      <c r="J9" s="175"/>
      <c r="N9" s="30" t="s">
        <v>16</v>
      </c>
    </row>
    <row r="10" spans="1:253" ht="18.75" customHeight="1" x14ac:dyDescent="0.3">
      <c r="A10" s="279" t="s">
        <v>128</v>
      </c>
      <c r="B10" s="279"/>
      <c r="C10" s="279"/>
      <c r="D10" s="279"/>
      <c r="E10" s="279"/>
      <c r="F10" s="279"/>
      <c r="J10" s="175"/>
    </row>
    <row r="11" spans="1:253" ht="24.75" customHeight="1" thickBot="1" x14ac:dyDescent="0.35">
      <c r="A11" s="176"/>
      <c r="B11" s="279" t="s">
        <v>9</v>
      </c>
      <c r="C11" s="279"/>
      <c r="D11" s="279"/>
      <c r="E11" s="279"/>
      <c r="F11" s="279"/>
      <c r="J11" s="175"/>
    </row>
    <row r="12" spans="1:253" ht="16.5" customHeight="1" x14ac:dyDescent="0.3">
      <c r="A12" s="289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90"/>
      <c r="B13" s="258"/>
      <c r="C13" s="261"/>
      <c r="D13" s="258"/>
      <c r="E13" s="264"/>
      <c r="F13" s="267"/>
    </row>
    <row r="14" spans="1:253" ht="18.75" customHeight="1" thickBot="1" x14ac:dyDescent="0.35">
      <c r="A14" s="291"/>
      <c r="B14" s="259"/>
      <c r="C14" s="262"/>
      <c r="D14" s="259"/>
      <c r="E14" s="265"/>
      <c r="F14" s="268"/>
    </row>
    <row r="15" spans="1:253" x14ac:dyDescent="0.3">
      <c r="A15" s="164"/>
      <c r="B15" s="92">
        <v>2</v>
      </c>
      <c r="C15" s="93">
        <v>3</v>
      </c>
      <c r="D15" s="92">
        <v>4</v>
      </c>
      <c r="E15" s="94">
        <v>5</v>
      </c>
      <c r="F15" s="95">
        <v>6</v>
      </c>
    </row>
    <row r="16" spans="1:253" x14ac:dyDescent="0.3">
      <c r="A16" s="25"/>
      <c r="B16" s="163" t="s">
        <v>65</v>
      </c>
      <c r="C16" s="39"/>
      <c r="D16" s="40"/>
      <c r="E16" s="148"/>
      <c r="F16" s="42"/>
    </row>
    <row r="17" spans="1:253" ht="37.5" x14ac:dyDescent="0.3">
      <c r="A17" s="164">
        <v>3</v>
      </c>
      <c r="B17" s="93" t="s">
        <v>139</v>
      </c>
      <c r="C17" s="39"/>
      <c r="D17" s="40"/>
      <c r="E17" s="165"/>
      <c r="F17" s="15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</row>
    <row r="18" spans="1:253" x14ac:dyDescent="0.3">
      <c r="A18" s="166">
        <v>1</v>
      </c>
      <c r="B18" s="151" t="s">
        <v>138</v>
      </c>
      <c r="C18" s="39" t="s">
        <v>43</v>
      </c>
      <c r="D18" s="147">
        <v>620</v>
      </c>
      <c r="E18" s="98">
        <v>0</v>
      </c>
      <c r="F18" s="152">
        <f t="shared" ref="F18:F29" si="0">D18*E18</f>
        <v>0</v>
      </c>
    </row>
    <row r="19" spans="1:253" x14ac:dyDescent="0.3">
      <c r="A19" s="166">
        <v>3</v>
      </c>
      <c r="B19" s="38" t="s">
        <v>73</v>
      </c>
      <c r="C19" s="39" t="s">
        <v>21</v>
      </c>
      <c r="D19" s="147">
        <v>90</v>
      </c>
      <c r="E19" s="41">
        <v>84</v>
      </c>
      <c r="F19" s="152">
        <f t="shared" si="0"/>
        <v>7560</v>
      </c>
    </row>
    <row r="20" spans="1:253" x14ac:dyDescent="0.3">
      <c r="A20" s="166">
        <v>4</v>
      </c>
      <c r="B20" s="38" t="s">
        <v>111</v>
      </c>
      <c r="C20" s="39" t="s">
        <v>33</v>
      </c>
      <c r="D20" s="147">
        <v>7.5</v>
      </c>
      <c r="E20" s="41">
        <v>1390</v>
      </c>
      <c r="F20" s="152">
        <f t="shared" si="0"/>
        <v>10425</v>
      </c>
      <c r="J20" s="30" t="s">
        <v>16</v>
      </c>
    </row>
    <row r="21" spans="1:253" ht="20.25" customHeight="1" x14ac:dyDescent="0.3">
      <c r="A21" s="166">
        <v>5</v>
      </c>
      <c r="B21" s="38" t="s">
        <v>112</v>
      </c>
      <c r="C21" s="39" t="s">
        <v>33</v>
      </c>
      <c r="D21" s="147">
        <v>19.399999999999999</v>
      </c>
      <c r="E21" s="41">
        <v>1390</v>
      </c>
      <c r="F21" s="152">
        <f t="shared" si="0"/>
        <v>26965.999999999996</v>
      </c>
    </row>
    <row r="22" spans="1:253" ht="20.25" customHeight="1" x14ac:dyDescent="0.3">
      <c r="A22" s="166">
        <v>6</v>
      </c>
      <c r="B22" s="38" t="s">
        <v>112</v>
      </c>
      <c r="C22" s="39" t="s">
        <v>33</v>
      </c>
      <c r="D22" s="147">
        <v>40.5</v>
      </c>
      <c r="E22" s="41">
        <v>1200</v>
      </c>
      <c r="F22" s="152">
        <f t="shared" si="0"/>
        <v>48600</v>
      </c>
    </row>
    <row r="23" spans="1:253" x14ac:dyDescent="0.3">
      <c r="A23" s="166">
        <v>7</v>
      </c>
      <c r="B23" s="38" t="s">
        <v>129</v>
      </c>
      <c r="C23" s="39" t="s">
        <v>19</v>
      </c>
      <c r="D23" s="147">
        <v>9</v>
      </c>
      <c r="E23" s="41">
        <v>77.12</v>
      </c>
      <c r="F23" s="152">
        <f t="shared" si="0"/>
        <v>694.08</v>
      </c>
    </row>
    <row r="24" spans="1:253" x14ac:dyDescent="0.3">
      <c r="A24" s="166">
        <v>8</v>
      </c>
      <c r="B24" s="38" t="s">
        <v>113</v>
      </c>
      <c r="C24" s="39" t="s">
        <v>19</v>
      </c>
      <c r="D24" s="147">
        <v>273</v>
      </c>
      <c r="E24" s="41">
        <v>78.81</v>
      </c>
      <c r="F24" s="152">
        <f t="shared" si="0"/>
        <v>21515.13</v>
      </c>
    </row>
    <row r="25" spans="1:253" x14ac:dyDescent="0.3">
      <c r="A25" s="166">
        <v>9</v>
      </c>
      <c r="B25" s="38" t="s">
        <v>39</v>
      </c>
      <c r="C25" s="39" t="s">
        <v>40</v>
      </c>
      <c r="D25" s="147">
        <v>20</v>
      </c>
      <c r="E25" s="41">
        <v>16</v>
      </c>
      <c r="F25" s="152">
        <f t="shared" si="0"/>
        <v>320</v>
      </c>
    </row>
    <row r="26" spans="1:253" x14ac:dyDescent="0.3">
      <c r="A26" s="166">
        <v>10</v>
      </c>
      <c r="B26" s="38" t="s">
        <v>52</v>
      </c>
      <c r="C26" s="39" t="s">
        <v>40</v>
      </c>
      <c r="D26" s="147">
        <v>10</v>
      </c>
      <c r="E26" s="41">
        <v>10</v>
      </c>
      <c r="F26" s="152">
        <f t="shared" si="0"/>
        <v>100</v>
      </c>
    </row>
    <row r="27" spans="1:253" x14ac:dyDescent="0.3">
      <c r="A27" s="166">
        <v>11</v>
      </c>
      <c r="B27" s="38" t="s">
        <v>130</v>
      </c>
      <c r="C27" s="39" t="s">
        <v>40</v>
      </c>
      <c r="D27" s="147">
        <v>10</v>
      </c>
      <c r="E27" s="41">
        <v>7.1</v>
      </c>
      <c r="F27" s="152">
        <f t="shared" si="0"/>
        <v>71</v>
      </c>
    </row>
    <row r="28" spans="1:253" x14ac:dyDescent="0.3">
      <c r="A28" s="166">
        <v>12</v>
      </c>
      <c r="B28" s="38" t="s">
        <v>95</v>
      </c>
      <c r="C28" s="39" t="s">
        <v>19</v>
      </c>
      <c r="D28" s="40">
        <v>5</v>
      </c>
      <c r="E28" s="41">
        <v>325</v>
      </c>
      <c r="F28" s="152">
        <f t="shared" si="0"/>
        <v>1625</v>
      </c>
    </row>
    <row r="29" spans="1:253" x14ac:dyDescent="0.3">
      <c r="A29" s="166">
        <v>13</v>
      </c>
      <c r="B29" s="38" t="s">
        <v>131</v>
      </c>
      <c r="C29" s="39" t="s">
        <v>19</v>
      </c>
      <c r="D29" s="40">
        <v>5</v>
      </c>
      <c r="E29" s="41">
        <v>325</v>
      </c>
      <c r="F29" s="152">
        <f t="shared" si="0"/>
        <v>1625</v>
      </c>
    </row>
    <row r="30" spans="1:253" x14ac:dyDescent="0.3">
      <c r="A30" s="166"/>
      <c r="B30" s="38"/>
      <c r="C30" s="39"/>
      <c r="D30" s="147"/>
      <c r="E30" s="41"/>
      <c r="F30" s="152"/>
    </row>
    <row r="31" spans="1:253" x14ac:dyDescent="0.3">
      <c r="A31" s="25"/>
      <c r="B31" s="163" t="s">
        <v>136</v>
      </c>
      <c r="C31" s="39"/>
      <c r="D31" s="40"/>
      <c r="E31" s="148"/>
      <c r="F31" s="42"/>
    </row>
    <row r="32" spans="1:253" ht="37.5" x14ac:dyDescent="0.3">
      <c r="A32" s="164">
        <v>2</v>
      </c>
      <c r="B32" s="93" t="s">
        <v>140</v>
      </c>
      <c r="C32" s="93"/>
      <c r="D32" s="92"/>
      <c r="E32" s="96"/>
      <c r="F32" s="95"/>
      <c r="I32" s="30" t="s">
        <v>16</v>
      </c>
    </row>
    <row r="33" spans="1:253" x14ac:dyDescent="0.3">
      <c r="A33" s="166">
        <v>1</v>
      </c>
      <c r="B33" s="151" t="s">
        <v>132</v>
      </c>
      <c r="C33" s="39" t="s">
        <v>43</v>
      </c>
      <c r="D33" s="147">
        <v>2205.1999999999998</v>
      </c>
      <c r="E33" s="98">
        <v>0</v>
      </c>
      <c r="F33" s="152">
        <f t="shared" ref="F33:F44" si="1">D33*E33</f>
        <v>0</v>
      </c>
    </row>
    <row r="34" spans="1:253" x14ac:dyDescent="0.3">
      <c r="A34" s="166">
        <v>3</v>
      </c>
      <c r="B34" s="38" t="s">
        <v>73</v>
      </c>
      <c r="C34" s="39" t="s">
        <v>21</v>
      </c>
      <c r="D34" s="147">
        <v>90</v>
      </c>
      <c r="E34" s="41">
        <v>84</v>
      </c>
      <c r="F34" s="152">
        <f t="shared" si="1"/>
        <v>7560</v>
      </c>
    </row>
    <row r="35" spans="1:253" x14ac:dyDescent="0.3">
      <c r="A35" s="166">
        <v>4</v>
      </c>
      <c r="B35" s="38" t="s">
        <v>111</v>
      </c>
      <c r="C35" s="39" t="s">
        <v>33</v>
      </c>
      <c r="D35" s="147">
        <v>7.45</v>
      </c>
      <c r="E35" s="41">
        <v>1390</v>
      </c>
      <c r="F35" s="152">
        <f t="shared" si="1"/>
        <v>10355.5</v>
      </c>
      <c r="J35" s="30" t="s">
        <v>16</v>
      </c>
    </row>
    <row r="36" spans="1:253" ht="20.25" customHeight="1" x14ac:dyDescent="0.3">
      <c r="A36" s="166">
        <v>5</v>
      </c>
      <c r="B36" s="38" t="s">
        <v>112</v>
      </c>
      <c r="C36" s="39" t="s">
        <v>33</v>
      </c>
      <c r="D36" s="147">
        <v>50.61</v>
      </c>
      <c r="E36" s="41">
        <v>1200</v>
      </c>
      <c r="F36" s="152">
        <f t="shared" si="1"/>
        <v>60732</v>
      </c>
    </row>
    <row r="37" spans="1:253" ht="20.25" customHeight="1" x14ac:dyDescent="0.3">
      <c r="A37" s="166">
        <v>6</v>
      </c>
      <c r="B37" s="38" t="s">
        <v>112</v>
      </c>
      <c r="C37" s="39" t="s">
        <v>33</v>
      </c>
      <c r="D37" s="147">
        <v>64.754999999999995</v>
      </c>
      <c r="E37" s="41">
        <v>1200</v>
      </c>
      <c r="F37" s="152">
        <f t="shared" si="1"/>
        <v>77706</v>
      </c>
    </row>
    <row r="38" spans="1:253" x14ac:dyDescent="0.3">
      <c r="A38" s="166">
        <v>8</v>
      </c>
      <c r="B38" s="38" t="s">
        <v>129</v>
      </c>
      <c r="C38" s="39" t="s">
        <v>19</v>
      </c>
      <c r="D38" s="147">
        <v>2</v>
      </c>
      <c r="E38" s="41">
        <v>77.12</v>
      </c>
      <c r="F38" s="152">
        <f t="shared" si="1"/>
        <v>154.24</v>
      </c>
    </row>
    <row r="39" spans="1:253" x14ac:dyDescent="0.3">
      <c r="A39" s="166">
        <v>7</v>
      </c>
      <c r="B39" s="38" t="s">
        <v>147</v>
      </c>
      <c r="C39" s="39" t="s">
        <v>19</v>
      </c>
      <c r="D39" s="147">
        <v>699.5</v>
      </c>
      <c r="E39" s="41">
        <v>78.81</v>
      </c>
      <c r="F39" s="152">
        <f t="shared" si="1"/>
        <v>55127.595000000001</v>
      </c>
    </row>
    <row r="40" spans="1:253" x14ac:dyDescent="0.3">
      <c r="A40" s="166">
        <v>8</v>
      </c>
      <c r="B40" s="38" t="s">
        <v>39</v>
      </c>
      <c r="C40" s="39" t="s">
        <v>40</v>
      </c>
      <c r="D40" s="147">
        <v>20</v>
      </c>
      <c r="E40" s="41">
        <v>16</v>
      </c>
      <c r="F40" s="152">
        <f t="shared" si="1"/>
        <v>320</v>
      </c>
    </row>
    <row r="41" spans="1:253" x14ac:dyDescent="0.3">
      <c r="A41" s="166">
        <v>9</v>
      </c>
      <c r="B41" s="38" t="s">
        <v>52</v>
      </c>
      <c r="C41" s="39" t="s">
        <v>40</v>
      </c>
      <c r="D41" s="147">
        <v>10</v>
      </c>
      <c r="E41" s="41">
        <v>10</v>
      </c>
      <c r="F41" s="152">
        <f t="shared" si="1"/>
        <v>100</v>
      </c>
    </row>
    <row r="42" spans="1:253" x14ac:dyDescent="0.3">
      <c r="A42" s="166">
        <v>6</v>
      </c>
      <c r="B42" s="38" t="s">
        <v>130</v>
      </c>
      <c r="C42" s="39" t="s">
        <v>40</v>
      </c>
      <c r="D42" s="147">
        <v>10</v>
      </c>
      <c r="E42" s="41">
        <v>7.1</v>
      </c>
      <c r="F42" s="152">
        <f t="shared" si="1"/>
        <v>71</v>
      </c>
    </row>
    <row r="43" spans="1:253" x14ac:dyDescent="0.3">
      <c r="A43" s="166">
        <v>10</v>
      </c>
      <c r="B43" s="38" t="s">
        <v>95</v>
      </c>
      <c r="C43" s="39" t="s">
        <v>19</v>
      </c>
      <c r="D43" s="40">
        <v>5</v>
      </c>
      <c r="E43" s="41">
        <v>325</v>
      </c>
      <c r="F43" s="152">
        <f t="shared" si="1"/>
        <v>1625</v>
      </c>
    </row>
    <row r="44" spans="1:253" x14ac:dyDescent="0.3">
      <c r="A44" s="166"/>
      <c r="B44" s="38" t="s">
        <v>131</v>
      </c>
      <c r="C44" s="39" t="s">
        <v>19</v>
      </c>
      <c r="D44" s="40">
        <v>5</v>
      </c>
      <c r="E44" s="41">
        <v>325</v>
      </c>
      <c r="F44" s="152">
        <f t="shared" si="1"/>
        <v>1625</v>
      </c>
    </row>
    <row r="45" spans="1:253" ht="19.5" thickBot="1" x14ac:dyDescent="0.35">
      <c r="A45" s="180"/>
      <c r="B45" s="108"/>
      <c r="C45" s="109"/>
      <c r="D45" s="110"/>
      <c r="E45" s="181"/>
      <c r="F45" s="112"/>
    </row>
    <row r="46" spans="1:253" s="117" customFormat="1" ht="19.5" x14ac:dyDescent="0.3">
      <c r="A46" s="293" t="s">
        <v>22</v>
      </c>
      <c r="B46" s="294"/>
      <c r="C46" s="182"/>
      <c r="D46" s="182"/>
      <c r="E46" s="183"/>
      <c r="F46" s="184">
        <f>SUM(F17:F45)</f>
        <v>334877.54500000004</v>
      </c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/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  <c r="FE46" s="116"/>
      <c r="FF46" s="116"/>
      <c r="FG46" s="116"/>
      <c r="FH46" s="116"/>
      <c r="FI46" s="116"/>
      <c r="FJ46" s="116"/>
      <c r="FK46" s="116"/>
      <c r="FL46" s="116"/>
      <c r="FM46" s="116"/>
      <c r="FN46" s="116"/>
      <c r="FO46" s="116"/>
      <c r="FP46" s="116"/>
      <c r="FQ46" s="116"/>
      <c r="FR46" s="116"/>
      <c r="FS46" s="116"/>
      <c r="FT46" s="116"/>
      <c r="FU46" s="116"/>
      <c r="FV46" s="116"/>
      <c r="FW46" s="116"/>
      <c r="FX46" s="116"/>
      <c r="FY46" s="116"/>
      <c r="FZ46" s="116"/>
      <c r="GA46" s="116"/>
      <c r="GB46" s="116"/>
      <c r="GC46" s="116"/>
      <c r="GD46" s="116"/>
      <c r="GE46" s="116"/>
      <c r="GF46" s="116"/>
      <c r="GG46" s="116"/>
      <c r="GH46" s="116"/>
      <c r="GI46" s="116"/>
      <c r="GJ46" s="116"/>
      <c r="GK46" s="116"/>
      <c r="GL46" s="116"/>
      <c r="GM46" s="116"/>
      <c r="GN46" s="116"/>
      <c r="GO46" s="116"/>
      <c r="GP46" s="116"/>
      <c r="GQ46" s="116"/>
      <c r="GR46" s="116"/>
      <c r="GS46" s="116"/>
      <c r="GT46" s="116"/>
      <c r="GU46" s="116"/>
      <c r="GV46" s="116"/>
      <c r="GW46" s="116"/>
      <c r="GX46" s="116"/>
      <c r="GY46" s="116"/>
      <c r="GZ46" s="116"/>
      <c r="HA46" s="116"/>
      <c r="HB46" s="116"/>
      <c r="HC46" s="116"/>
      <c r="HD46" s="116"/>
      <c r="HE46" s="116"/>
      <c r="HF46" s="116"/>
      <c r="HG46" s="116"/>
      <c r="HH46" s="116"/>
      <c r="HI46" s="116"/>
      <c r="HJ46" s="116"/>
      <c r="HK46" s="116"/>
      <c r="HL46" s="116"/>
      <c r="HM46" s="116"/>
      <c r="HN46" s="116"/>
      <c r="HO46" s="116"/>
      <c r="HP46" s="116"/>
      <c r="HQ46" s="116"/>
      <c r="HR46" s="116"/>
      <c r="HS46" s="116"/>
      <c r="HT46" s="116"/>
      <c r="HU46" s="116"/>
      <c r="HV46" s="116"/>
      <c r="HW46" s="116"/>
      <c r="HX46" s="116"/>
      <c r="HY46" s="116"/>
      <c r="HZ46" s="116"/>
      <c r="IA46" s="116"/>
      <c r="IB46" s="116"/>
      <c r="IC46" s="116"/>
      <c r="ID46" s="116"/>
      <c r="IE46" s="116"/>
      <c r="IF46" s="116"/>
      <c r="IG46" s="116"/>
      <c r="IH46" s="116"/>
      <c r="II46" s="116"/>
      <c r="IJ46" s="116"/>
      <c r="IK46" s="116"/>
      <c r="IL46" s="116"/>
      <c r="IM46" s="116"/>
      <c r="IN46" s="116"/>
      <c r="IO46" s="116"/>
      <c r="IP46" s="116"/>
      <c r="IQ46" s="116"/>
      <c r="IR46" s="116"/>
      <c r="IS46" s="116"/>
    </row>
    <row r="47" spans="1:253" s="117" customFormat="1" ht="19.5" x14ac:dyDescent="0.3">
      <c r="A47" s="300" t="s">
        <v>23</v>
      </c>
      <c r="B47" s="301"/>
      <c r="C47" s="118"/>
      <c r="D47" s="118"/>
      <c r="E47" s="119"/>
      <c r="F47" s="120">
        <f>F46*0.18</f>
        <v>60277.958100000003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/>
      <c r="DY47" s="116"/>
      <c r="DZ47" s="116"/>
      <c r="EA47" s="116"/>
      <c r="EB47" s="116"/>
      <c r="EC47" s="116"/>
      <c r="ED47" s="116"/>
      <c r="EE47" s="116"/>
      <c r="EF47" s="116"/>
      <c r="EG47" s="116"/>
      <c r="EH47" s="116"/>
      <c r="EI47" s="116"/>
      <c r="EJ47" s="116"/>
      <c r="EK47" s="116"/>
      <c r="EL47" s="116"/>
      <c r="EM47" s="116"/>
      <c r="EN47" s="116"/>
      <c r="EO47" s="116"/>
      <c r="EP47" s="116"/>
      <c r="EQ47" s="116"/>
      <c r="ER47" s="116"/>
      <c r="ES47" s="116"/>
      <c r="ET47" s="116"/>
      <c r="EU47" s="116"/>
      <c r="EV47" s="116"/>
      <c r="EW47" s="116"/>
      <c r="EX47" s="116"/>
      <c r="EY47" s="116"/>
      <c r="EZ47" s="116"/>
      <c r="FA47" s="116"/>
      <c r="FB47" s="116"/>
      <c r="FC47" s="116"/>
      <c r="FD47" s="116"/>
      <c r="FE47" s="116"/>
      <c r="FF47" s="116"/>
      <c r="FG47" s="116"/>
      <c r="FH47" s="116"/>
      <c r="FI47" s="116"/>
      <c r="FJ47" s="116"/>
      <c r="FK47" s="116"/>
      <c r="FL47" s="116"/>
      <c r="FM47" s="116"/>
      <c r="FN47" s="116"/>
      <c r="FO47" s="116"/>
      <c r="FP47" s="116"/>
      <c r="FQ47" s="116"/>
      <c r="FR47" s="116"/>
      <c r="FS47" s="116"/>
      <c r="FT47" s="116"/>
      <c r="FU47" s="116"/>
      <c r="FV47" s="116"/>
      <c r="FW47" s="116"/>
      <c r="FX47" s="116"/>
      <c r="FY47" s="116"/>
      <c r="FZ47" s="116"/>
      <c r="GA47" s="116"/>
      <c r="GB47" s="116"/>
      <c r="GC47" s="116"/>
      <c r="GD47" s="116"/>
      <c r="GE47" s="116"/>
      <c r="GF47" s="116"/>
      <c r="GG47" s="116"/>
      <c r="GH47" s="116"/>
      <c r="GI47" s="116"/>
      <c r="GJ47" s="116"/>
      <c r="GK47" s="116"/>
      <c r="GL47" s="116"/>
      <c r="GM47" s="116"/>
      <c r="GN47" s="116"/>
      <c r="GO47" s="116"/>
      <c r="GP47" s="116"/>
      <c r="GQ47" s="116"/>
      <c r="GR47" s="116"/>
      <c r="GS47" s="116"/>
      <c r="GT47" s="116"/>
      <c r="GU47" s="116"/>
      <c r="GV47" s="116"/>
      <c r="GW47" s="116"/>
      <c r="GX47" s="116"/>
      <c r="GY47" s="116"/>
      <c r="GZ47" s="116"/>
      <c r="HA47" s="116"/>
      <c r="HB47" s="116"/>
      <c r="HC47" s="116"/>
      <c r="HD47" s="116"/>
      <c r="HE47" s="116"/>
      <c r="HF47" s="116"/>
      <c r="HG47" s="116"/>
      <c r="HH47" s="116"/>
      <c r="HI47" s="116"/>
      <c r="HJ47" s="116"/>
      <c r="HK47" s="116"/>
      <c r="HL47" s="116"/>
      <c r="HM47" s="116"/>
      <c r="HN47" s="116"/>
      <c r="HO47" s="116"/>
      <c r="HP47" s="116"/>
      <c r="HQ47" s="116"/>
      <c r="HR47" s="116"/>
      <c r="HS47" s="116"/>
      <c r="HT47" s="116"/>
      <c r="HU47" s="116"/>
      <c r="HV47" s="116"/>
      <c r="HW47" s="116"/>
      <c r="HX47" s="116"/>
      <c r="HY47" s="116"/>
      <c r="HZ47" s="116"/>
      <c r="IA47" s="116"/>
      <c r="IB47" s="116"/>
      <c r="IC47" s="116"/>
      <c r="ID47" s="116"/>
      <c r="IE47" s="116"/>
      <c r="IF47" s="116"/>
      <c r="IG47" s="116"/>
      <c r="IH47" s="116"/>
      <c r="II47" s="116"/>
      <c r="IJ47" s="116"/>
      <c r="IK47" s="116"/>
      <c r="IL47" s="116"/>
      <c r="IM47" s="116"/>
      <c r="IN47" s="116"/>
      <c r="IO47" s="116"/>
      <c r="IP47" s="116"/>
      <c r="IQ47" s="116"/>
      <c r="IR47" s="116"/>
      <c r="IS47" s="116"/>
    </row>
    <row r="48" spans="1:253" s="117" customFormat="1" ht="20.25" thickBot="1" x14ac:dyDescent="0.35">
      <c r="A48" s="302" t="s">
        <v>24</v>
      </c>
      <c r="B48" s="303"/>
      <c r="C48" s="121"/>
      <c r="D48" s="121"/>
      <c r="E48" s="122"/>
      <c r="F48" s="185">
        <f>SUM(F46:F47)</f>
        <v>395155.50310000003</v>
      </c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  <c r="DP48" s="116"/>
      <c r="DQ48" s="116"/>
      <c r="DR48" s="116"/>
      <c r="DS48" s="116"/>
      <c r="DT48" s="116"/>
      <c r="DU48" s="116"/>
      <c r="DV48" s="116"/>
      <c r="DW48" s="116"/>
      <c r="DX48" s="116"/>
      <c r="DY48" s="116"/>
      <c r="DZ48" s="116"/>
      <c r="EA48" s="116"/>
      <c r="EB48" s="116"/>
      <c r="EC48" s="116"/>
      <c r="ED48" s="116"/>
      <c r="EE48" s="116"/>
      <c r="EF48" s="116"/>
      <c r="EG48" s="116"/>
      <c r="EH48" s="116"/>
      <c r="EI48" s="116"/>
      <c r="EJ48" s="116"/>
      <c r="EK48" s="116"/>
      <c r="EL48" s="116"/>
      <c r="EM48" s="116"/>
      <c r="EN48" s="116"/>
      <c r="EO48" s="116"/>
      <c r="EP48" s="116"/>
      <c r="EQ48" s="116"/>
      <c r="ER48" s="116"/>
      <c r="ES48" s="116"/>
      <c r="ET48" s="116"/>
      <c r="EU48" s="116"/>
      <c r="EV48" s="116"/>
      <c r="EW48" s="116"/>
      <c r="EX48" s="116"/>
      <c r="EY48" s="116"/>
      <c r="EZ48" s="116"/>
      <c r="FA48" s="116"/>
      <c r="FB48" s="116"/>
      <c r="FC48" s="116"/>
      <c r="FD48" s="116"/>
      <c r="FE48" s="116"/>
      <c r="FF48" s="116"/>
      <c r="FG48" s="116"/>
      <c r="FH48" s="116"/>
      <c r="FI48" s="116"/>
      <c r="FJ48" s="116"/>
      <c r="FK48" s="116"/>
      <c r="FL48" s="116"/>
      <c r="FM48" s="116"/>
      <c r="FN48" s="116"/>
      <c r="FO48" s="116"/>
      <c r="FP48" s="116"/>
      <c r="FQ48" s="116"/>
      <c r="FR48" s="116"/>
      <c r="FS48" s="116"/>
      <c r="FT48" s="116"/>
      <c r="FU48" s="116"/>
      <c r="FV48" s="116"/>
      <c r="FW48" s="116"/>
      <c r="FX48" s="116"/>
      <c r="FY48" s="116"/>
      <c r="FZ48" s="116"/>
      <c r="GA48" s="116"/>
      <c r="GB48" s="116"/>
      <c r="GC48" s="116"/>
      <c r="GD48" s="116"/>
      <c r="GE48" s="116"/>
      <c r="GF48" s="116"/>
      <c r="GG48" s="116"/>
      <c r="GH48" s="116"/>
      <c r="GI48" s="116"/>
      <c r="GJ48" s="116"/>
      <c r="GK48" s="116"/>
      <c r="GL48" s="116"/>
      <c r="GM48" s="116"/>
      <c r="GN48" s="116"/>
      <c r="GO48" s="116"/>
      <c r="GP48" s="116"/>
      <c r="GQ48" s="116"/>
      <c r="GR48" s="116"/>
      <c r="GS48" s="116"/>
      <c r="GT48" s="116"/>
      <c r="GU48" s="116"/>
      <c r="GV48" s="116"/>
      <c r="GW48" s="116"/>
      <c r="GX48" s="116"/>
      <c r="GY48" s="116"/>
      <c r="GZ48" s="116"/>
      <c r="HA48" s="116"/>
      <c r="HB48" s="116"/>
      <c r="HC48" s="116"/>
      <c r="HD48" s="116"/>
      <c r="HE48" s="116"/>
      <c r="HF48" s="116"/>
      <c r="HG48" s="116"/>
      <c r="HH48" s="116"/>
      <c r="HI48" s="116"/>
      <c r="HJ48" s="116"/>
      <c r="HK48" s="116"/>
      <c r="HL48" s="116"/>
      <c r="HM48" s="116"/>
      <c r="HN48" s="116"/>
      <c r="HO48" s="116"/>
      <c r="HP48" s="116"/>
      <c r="HQ48" s="116"/>
      <c r="HR48" s="116"/>
      <c r="HS48" s="116"/>
      <c r="HT48" s="116"/>
      <c r="HU48" s="116"/>
      <c r="HV48" s="116"/>
      <c r="HW48" s="116"/>
      <c r="HX48" s="116"/>
      <c r="HY48" s="116"/>
      <c r="HZ48" s="116"/>
      <c r="IA48" s="116"/>
      <c r="IB48" s="116"/>
      <c r="IC48" s="116"/>
      <c r="ID48" s="116"/>
      <c r="IE48" s="116"/>
      <c r="IF48" s="116"/>
      <c r="IG48" s="116"/>
      <c r="IH48" s="116"/>
      <c r="II48" s="116"/>
      <c r="IJ48" s="116"/>
      <c r="IK48" s="116"/>
      <c r="IL48" s="116"/>
      <c r="IM48" s="116"/>
      <c r="IN48" s="116"/>
      <c r="IO48" s="116"/>
      <c r="IP48" s="116"/>
      <c r="IQ48" s="116"/>
      <c r="IR48" s="116"/>
      <c r="IS48" s="116"/>
    </row>
    <row r="49" spans="1:253" s="117" customFormat="1" ht="18.75" customHeight="1" x14ac:dyDescent="0.3">
      <c r="A49" s="186"/>
      <c r="B49" s="124"/>
      <c r="C49" s="125"/>
      <c r="D49" s="125"/>
      <c r="E49" s="126"/>
      <c r="F49" s="127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  <c r="DP49" s="116"/>
      <c r="DQ49" s="116"/>
      <c r="DR49" s="116"/>
      <c r="DS49" s="116"/>
      <c r="DT49" s="116"/>
      <c r="DU49" s="116"/>
      <c r="DV49" s="116"/>
      <c r="DW49" s="116"/>
      <c r="DX49" s="116"/>
      <c r="DY49" s="116"/>
      <c r="DZ49" s="116"/>
      <c r="EA49" s="116"/>
      <c r="EB49" s="116"/>
      <c r="EC49" s="116"/>
      <c r="ED49" s="116"/>
      <c r="EE49" s="116"/>
      <c r="EF49" s="116"/>
      <c r="EG49" s="116"/>
      <c r="EH49" s="116"/>
      <c r="EI49" s="116"/>
      <c r="EJ49" s="116"/>
      <c r="EK49" s="116"/>
      <c r="EL49" s="116"/>
      <c r="EM49" s="116"/>
      <c r="EN49" s="116"/>
      <c r="EO49" s="116"/>
      <c r="EP49" s="116"/>
      <c r="EQ49" s="116"/>
      <c r="ER49" s="116"/>
      <c r="ES49" s="116"/>
      <c r="ET49" s="116"/>
      <c r="EU49" s="116"/>
      <c r="EV49" s="116"/>
      <c r="EW49" s="116"/>
      <c r="EX49" s="116"/>
      <c r="EY49" s="116"/>
      <c r="EZ49" s="116"/>
      <c r="FA49" s="116"/>
      <c r="FB49" s="116"/>
      <c r="FC49" s="116"/>
      <c r="FD49" s="116"/>
      <c r="FE49" s="116"/>
      <c r="FF49" s="116"/>
      <c r="FG49" s="116"/>
      <c r="FH49" s="116"/>
      <c r="FI49" s="116"/>
      <c r="FJ49" s="116"/>
      <c r="FK49" s="116"/>
      <c r="FL49" s="116"/>
      <c r="FM49" s="116"/>
      <c r="FN49" s="116"/>
      <c r="FO49" s="116"/>
      <c r="FP49" s="116"/>
      <c r="FQ49" s="116"/>
      <c r="FR49" s="116"/>
      <c r="FS49" s="116"/>
      <c r="FT49" s="116"/>
      <c r="FU49" s="116"/>
      <c r="FV49" s="116"/>
      <c r="FW49" s="116"/>
      <c r="FX49" s="116"/>
      <c r="FY49" s="116"/>
      <c r="FZ49" s="116"/>
      <c r="GA49" s="116"/>
      <c r="GB49" s="116"/>
      <c r="GC49" s="116"/>
      <c r="GD49" s="116"/>
      <c r="GE49" s="116"/>
      <c r="GF49" s="116"/>
      <c r="GG49" s="116"/>
      <c r="GH49" s="116"/>
      <c r="GI49" s="116"/>
      <c r="GJ49" s="116"/>
      <c r="GK49" s="116"/>
      <c r="GL49" s="116"/>
      <c r="GM49" s="116"/>
      <c r="GN49" s="116"/>
      <c r="GO49" s="116"/>
      <c r="GP49" s="116"/>
      <c r="GQ49" s="116"/>
      <c r="GR49" s="116"/>
      <c r="GS49" s="116"/>
      <c r="GT49" s="116"/>
      <c r="GU49" s="116"/>
      <c r="GV49" s="116"/>
      <c r="GW49" s="116"/>
      <c r="GX49" s="116"/>
      <c r="GY49" s="116"/>
      <c r="GZ49" s="116"/>
      <c r="HA49" s="116"/>
      <c r="HB49" s="116"/>
      <c r="HC49" s="116"/>
      <c r="HD49" s="116"/>
      <c r="HE49" s="116"/>
      <c r="HF49" s="116"/>
      <c r="HG49" s="116"/>
      <c r="HH49" s="116"/>
      <c r="HI49" s="116"/>
      <c r="HJ49" s="116"/>
      <c r="HK49" s="116"/>
      <c r="HL49" s="116"/>
      <c r="HM49" s="116"/>
      <c r="HN49" s="116"/>
      <c r="HO49" s="116"/>
      <c r="HP49" s="116"/>
      <c r="HQ49" s="116"/>
      <c r="HR49" s="116"/>
      <c r="HS49" s="116"/>
      <c r="HT49" s="116"/>
      <c r="HU49" s="116"/>
      <c r="HV49" s="116"/>
      <c r="HW49" s="116"/>
      <c r="HX49" s="116"/>
      <c r="HY49" s="116"/>
      <c r="HZ49" s="116"/>
      <c r="IA49" s="116"/>
      <c r="IB49" s="116"/>
      <c r="IC49" s="116"/>
      <c r="ID49" s="116"/>
      <c r="IE49" s="116"/>
      <c r="IF49" s="116"/>
      <c r="IG49" s="116"/>
      <c r="IH49" s="116"/>
      <c r="II49" s="116"/>
      <c r="IJ49" s="116"/>
      <c r="IK49" s="116"/>
      <c r="IL49" s="116"/>
      <c r="IM49" s="116"/>
      <c r="IN49" s="116"/>
      <c r="IO49" s="116"/>
      <c r="IP49" s="116"/>
      <c r="IQ49" s="116"/>
      <c r="IR49" s="116"/>
      <c r="IS49" s="116"/>
    </row>
    <row r="50" spans="1:253" s="117" customFormat="1" ht="18.75" customHeight="1" x14ac:dyDescent="0.3">
      <c r="A50" s="186"/>
      <c r="B50" s="124"/>
      <c r="C50" s="125"/>
      <c r="D50" s="125"/>
      <c r="E50" s="126"/>
      <c r="F50" s="127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  <c r="DP50" s="116"/>
      <c r="DQ50" s="116"/>
      <c r="DR50" s="116"/>
      <c r="DS50" s="116"/>
      <c r="DT50" s="116"/>
      <c r="DU50" s="116"/>
      <c r="DV50" s="116"/>
      <c r="DW50" s="116"/>
      <c r="DX50" s="116"/>
      <c r="DY50" s="116"/>
      <c r="DZ50" s="116"/>
      <c r="EA50" s="116"/>
      <c r="EB50" s="116"/>
      <c r="EC50" s="116"/>
      <c r="ED50" s="116"/>
      <c r="EE50" s="116"/>
      <c r="EF50" s="116"/>
      <c r="EG50" s="116"/>
      <c r="EH50" s="116"/>
      <c r="EI50" s="116"/>
      <c r="EJ50" s="116"/>
      <c r="EK50" s="116"/>
      <c r="EL50" s="116"/>
      <c r="EM50" s="116"/>
      <c r="EN50" s="116"/>
      <c r="EO50" s="116"/>
      <c r="EP50" s="116"/>
      <c r="EQ50" s="116"/>
      <c r="ER50" s="116"/>
      <c r="ES50" s="116"/>
      <c r="ET50" s="116"/>
      <c r="EU50" s="116"/>
      <c r="EV50" s="116"/>
      <c r="EW50" s="116"/>
      <c r="EX50" s="116"/>
      <c r="EY50" s="116"/>
      <c r="EZ50" s="116"/>
      <c r="FA50" s="116"/>
      <c r="FB50" s="116"/>
      <c r="FC50" s="116"/>
      <c r="FD50" s="116"/>
      <c r="FE50" s="116"/>
      <c r="FF50" s="116"/>
      <c r="FG50" s="116"/>
      <c r="FH50" s="116"/>
      <c r="FI50" s="116"/>
      <c r="FJ50" s="116"/>
      <c r="FK50" s="116"/>
      <c r="FL50" s="116"/>
      <c r="FM50" s="116"/>
      <c r="FN50" s="116"/>
      <c r="FO50" s="116"/>
      <c r="FP50" s="116"/>
      <c r="FQ50" s="116"/>
      <c r="FR50" s="116"/>
      <c r="FS50" s="116"/>
      <c r="FT50" s="116"/>
      <c r="FU50" s="116"/>
      <c r="FV50" s="116"/>
      <c r="FW50" s="116"/>
      <c r="FX50" s="116"/>
      <c r="FY50" s="116"/>
      <c r="FZ50" s="116"/>
      <c r="GA50" s="116"/>
      <c r="GB50" s="116"/>
      <c r="GC50" s="116"/>
      <c r="GD50" s="116"/>
      <c r="GE50" s="116"/>
      <c r="GF50" s="116"/>
      <c r="GG50" s="116"/>
      <c r="GH50" s="116"/>
      <c r="GI50" s="116"/>
      <c r="GJ50" s="116"/>
      <c r="GK50" s="116"/>
      <c r="GL50" s="116"/>
      <c r="GM50" s="116"/>
      <c r="GN50" s="116"/>
      <c r="GO50" s="116"/>
      <c r="GP50" s="116"/>
      <c r="GQ50" s="116"/>
      <c r="GR50" s="116"/>
      <c r="GS50" s="116"/>
      <c r="GT50" s="116"/>
      <c r="GU50" s="116"/>
      <c r="GV50" s="116"/>
      <c r="GW50" s="116"/>
      <c r="GX50" s="116"/>
      <c r="GY50" s="116"/>
      <c r="GZ50" s="116"/>
      <c r="HA50" s="116"/>
      <c r="HB50" s="116"/>
      <c r="HC50" s="116"/>
      <c r="HD50" s="116"/>
      <c r="HE50" s="116"/>
      <c r="HF50" s="116"/>
      <c r="HG50" s="116"/>
      <c r="HH50" s="116"/>
      <c r="HI50" s="116"/>
      <c r="HJ50" s="116"/>
      <c r="HK50" s="116"/>
      <c r="HL50" s="116"/>
      <c r="HM50" s="116"/>
      <c r="HN50" s="116"/>
      <c r="HO50" s="116"/>
      <c r="HP50" s="116"/>
      <c r="HQ50" s="116"/>
      <c r="HR50" s="116"/>
      <c r="HS50" s="116"/>
      <c r="HT50" s="116"/>
      <c r="HU50" s="116"/>
      <c r="HV50" s="116"/>
      <c r="HW50" s="116"/>
      <c r="HX50" s="116"/>
      <c r="HY50" s="116"/>
      <c r="HZ50" s="116"/>
      <c r="IA50" s="116"/>
      <c r="IB50" s="116"/>
      <c r="IC50" s="116"/>
      <c r="ID50" s="116"/>
      <c r="IE50" s="116"/>
      <c r="IF50" s="116"/>
      <c r="IG50" s="116"/>
      <c r="IH50" s="116"/>
      <c r="II50" s="116"/>
      <c r="IJ50" s="116"/>
      <c r="IK50" s="116"/>
      <c r="IL50" s="116"/>
      <c r="IM50" s="116"/>
      <c r="IN50" s="116"/>
      <c r="IO50" s="116"/>
      <c r="IP50" s="116"/>
      <c r="IQ50" s="116"/>
      <c r="IR50" s="116"/>
      <c r="IS50" s="116"/>
    </row>
    <row r="51" spans="1:253" s="117" customFormat="1" ht="18.75" customHeight="1" x14ac:dyDescent="0.3">
      <c r="A51" s="186"/>
      <c r="B51" s="124"/>
      <c r="C51" s="125"/>
      <c r="D51" s="125"/>
      <c r="E51" s="126"/>
      <c r="F51" s="127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  <c r="DP51" s="116"/>
      <c r="DQ51" s="116"/>
      <c r="DR51" s="116"/>
      <c r="DS51" s="116"/>
      <c r="DT51" s="116"/>
      <c r="DU51" s="116"/>
      <c r="DV51" s="116"/>
      <c r="DW51" s="116"/>
      <c r="DX51" s="116"/>
      <c r="DY51" s="116"/>
      <c r="DZ51" s="116"/>
      <c r="EA51" s="116"/>
      <c r="EB51" s="116"/>
      <c r="EC51" s="116"/>
      <c r="ED51" s="116"/>
      <c r="EE51" s="116"/>
      <c r="EF51" s="116"/>
      <c r="EG51" s="116"/>
      <c r="EH51" s="116"/>
      <c r="EI51" s="116"/>
      <c r="EJ51" s="116"/>
      <c r="EK51" s="116"/>
      <c r="EL51" s="116"/>
      <c r="EM51" s="116"/>
      <c r="EN51" s="116"/>
      <c r="EO51" s="116"/>
      <c r="EP51" s="116"/>
      <c r="EQ51" s="116"/>
      <c r="ER51" s="116"/>
      <c r="ES51" s="116"/>
      <c r="ET51" s="116"/>
      <c r="EU51" s="116"/>
      <c r="EV51" s="116"/>
      <c r="EW51" s="116"/>
      <c r="EX51" s="116"/>
      <c r="EY51" s="116"/>
      <c r="EZ51" s="116"/>
      <c r="FA51" s="116"/>
      <c r="FB51" s="116"/>
      <c r="FC51" s="116"/>
      <c r="FD51" s="116"/>
      <c r="FE51" s="116"/>
      <c r="FF51" s="116"/>
      <c r="FG51" s="116"/>
      <c r="FH51" s="116"/>
      <c r="FI51" s="116"/>
      <c r="FJ51" s="116"/>
      <c r="FK51" s="116"/>
      <c r="FL51" s="116"/>
      <c r="FM51" s="116"/>
      <c r="FN51" s="116"/>
      <c r="FO51" s="116"/>
      <c r="FP51" s="116"/>
      <c r="FQ51" s="116"/>
      <c r="FR51" s="116"/>
      <c r="FS51" s="116"/>
      <c r="FT51" s="116"/>
      <c r="FU51" s="116"/>
      <c r="FV51" s="116"/>
      <c r="FW51" s="116"/>
      <c r="FX51" s="116"/>
      <c r="FY51" s="116"/>
      <c r="FZ51" s="116"/>
      <c r="GA51" s="116"/>
      <c r="GB51" s="116"/>
      <c r="GC51" s="116"/>
      <c r="GD51" s="116"/>
      <c r="GE51" s="116"/>
      <c r="GF51" s="116"/>
      <c r="GG51" s="116"/>
      <c r="GH51" s="116"/>
      <c r="GI51" s="116"/>
      <c r="GJ51" s="116"/>
      <c r="GK51" s="116"/>
      <c r="GL51" s="116"/>
      <c r="GM51" s="116"/>
      <c r="GN51" s="116"/>
      <c r="GO51" s="116"/>
      <c r="GP51" s="116"/>
      <c r="GQ51" s="116"/>
      <c r="GR51" s="116"/>
      <c r="GS51" s="116"/>
      <c r="GT51" s="116"/>
      <c r="GU51" s="116"/>
      <c r="GV51" s="116"/>
      <c r="GW51" s="116"/>
      <c r="GX51" s="116"/>
      <c r="GY51" s="116"/>
      <c r="GZ51" s="116"/>
      <c r="HA51" s="116"/>
      <c r="HB51" s="116"/>
      <c r="HC51" s="116"/>
      <c r="HD51" s="116"/>
      <c r="HE51" s="116"/>
      <c r="HF51" s="116"/>
      <c r="HG51" s="116"/>
      <c r="HH51" s="116"/>
      <c r="HI51" s="116"/>
      <c r="HJ51" s="116"/>
      <c r="HK51" s="116"/>
      <c r="HL51" s="116"/>
      <c r="HM51" s="116"/>
      <c r="HN51" s="116"/>
      <c r="HO51" s="116"/>
      <c r="HP51" s="116"/>
      <c r="HQ51" s="116"/>
      <c r="HR51" s="116"/>
      <c r="HS51" s="116"/>
      <c r="HT51" s="116"/>
      <c r="HU51" s="116"/>
      <c r="HV51" s="116"/>
      <c r="HW51" s="116"/>
      <c r="HX51" s="116"/>
      <c r="HY51" s="116"/>
      <c r="HZ51" s="116"/>
      <c r="IA51" s="116"/>
      <c r="IB51" s="116"/>
      <c r="IC51" s="116"/>
      <c r="ID51" s="116"/>
      <c r="IE51" s="116"/>
      <c r="IF51" s="116"/>
      <c r="IG51" s="116"/>
      <c r="IH51" s="116"/>
      <c r="II51" s="116"/>
      <c r="IJ51" s="116"/>
      <c r="IK51" s="116"/>
      <c r="IL51" s="116"/>
      <c r="IM51" s="116"/>
      <c r="IN51" s="116"/>
      <c r="IO51" s="116"/>
      <c r="IP51" s="116"/>
      <c r="IQ51" s="116"/>
      <c r="IR51" s="116"/>
      <c r="IS51" s="116"/>
    </row>
    <row r="52" spans="1:253" ht="18.75" customHeight="1" x14ac:dyDescent="0.3">
      <c r="A52" s="176"/>
      <c r="B52" s="137"/>
      <c r="C52" s="130"/>
      <c r="D52" s="130"/>
      <c r="E52" s="131"/>
      <c r="F52" s="132"/>
    </row>
    <row r="53" spans="1:253" s="134" customFormat="1" x14ac:dyDescent="0.3">
      <c r="A53" s="275" t="s">
        <v>25</v>
      </c>
      <c r="B53" s="275"/>
      <c r="C53" s="275"/>
      <c r="D53" s="275"/>
      <c r="E53" s="275"/>
      <c r="F53" s="275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  <c r="HR53" s="133"/>
      <c r="HS53" s="133"/>
      <c r="HT53" s="133"/>
      <c r="HU53" s="133"/>
      <c r="HV53" s="133"/>
      <c r="HW53" s="133"/>
      <c r="HX53" s="133"/>
      <c r="HY53" s="133"/>
      <c r="HZ53" s="133"/>
      <c r="IA53" s="133"/>
      <c r="IB53" s="133"/>
      <c r="IC53" s="133"/>
      <c r="ID53" s="133"/>
      <c r="IE53" s="133"/>
      <c r="IF53" s="133"/>
      <c r="IG53" s="133"/>
      <c r="IH53" s="133"/>
      <c r="II53" s="133"/>
      <c r="IJ53" s="133"/>
      <c r="IK53" s="133"/>
      <c r="IL53" s="133"/>
      <c r="IM53" s="133"/>
      <c r="IN53" s="133"/>
      <c r="IO53" s="133"/>
      <c r="IP53" s="133"/>
      <c r="IQ53" s="133"/>
      <c r="IR53" s="133"/>
      <c r="IS53" s="133"/>
    </row>
    <row r="54" spans="1:253" ht="18.75" customHeight="1" x14ac:dyDescent="0.3">
      <c r="A54" s="176"/>
      <c r="B54" s="137"/>
      <c r="C54" s="135"/>
      <c r="D54" s="135"/>
      <c r="E54" s="135" t="s">
        <v>26</v>
      </c>
      <c r="F54" s="135"/>
    </row>
    <row r="55" spans="1:253" ht="15.75" customHeight="1" x14ac:dyDescent="0.3">
      <c r="A55" s="187"/>
      <c r="C55" s="135"/>
      <c r="D55" s="135"/>
      <c r="E55" s="135"/>
      <c r="F55" s="135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</row>
    <row r="56" spans="1:253" ht="15.75" customHeight="1" x14ac:dyDescent="0.3">
      <c r="A56" s="187"/>
      <c r="C56" s="135"/>
      <c r="D56" s="135"/>
      <c r="E56" s="135"/>
      <c r="F56" s="135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</row>
    <row r="57" spans="1:253" ht="15.75" customHeight="1" x14ac:dyDescent="0.3">
      <c r="A57" s="187"/>
      <c r="C57" s="135"/>
      <c r="D57" s="135"/>
      <c r="E57" s="135"/>
      <c r="F57" s="135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</row>
    <row r="58" spans="1:253" ht="15.75" customHeight="1" x14ac:dyDescent="0.3">
      <c r="A58" s="187"/>
      <c r="C58" s="135"/>
      <c r="D58" s="135"/>
      <c r="E58" s="135"/>
      <c r="F58" s="135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</row>
    <row r="59" spans="1:253" ht="15.75" customHeight="1" x14ac:dyDescent="0.3">
      <c r="A59" s="187"/>
      <c r="C59" s="135"/>
      <c r="D59" s="135"/>
      <c r="E59" s="135"/>
      <c r="F59" s="135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</row>
    <row r="60" spans="1:253" ht="15.75" customHeight="1" x14ac:dyDescent="0.3">
      <c r="A60" s="187"/>
      <c r="C60" s="135"/>
      <c r="D60" s="135"/>
      <c r="E60" s="135"/>
      <c r="F60" s="135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</row>
    <row r="61" spans="1:253" ht="15.75" customHeight="1" x14ac:dyDescent="0.3">
      <c r="A61" s="276"/>
      <c r="B61" s="276"/>
      <c r="C61" s="135"/>
      <c r="D61" s="135"/>
      <c r="E61" s="135"/>
      <c r="F61" s="135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</row>
    <row r="62" spans="1:253" ht="15.75" customHeight="1" x14ac:dyDescent="0.3">
      <c r="A62" s="188"/>
      <c r="B62" s="137" t="s">
        <v>27</v>
      </c>
      <c r="C62" s="135"/>
      <c r="D62" s="135"/>
      <c r="E62" s="135"/>
      <c r="F62" s="135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</row>
    <row r="63" spans="1:253" ht="16.5" customHeight="1" x14ac:dyDescent="0.3">
      <c r="A63" s="253"/>
      <c r="B63" s="253"/>
      <c r="C63" s="135"/>
      <c r="D63" s="135"/>
      <c r="E63" s="135"/>
      <c r="F63" s="135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</row>
    <row r="64" spans="1:253" x14ac:dyDescent="0.3">
      <c r="A64" s="277"/>
      <c r="B64" s="277"/>
      <c r="C64" s="278" t="s">
        <v>26</v>
      </c>
      <c r="D64" s="278"/>
      <c r="E64" s="278"/>
      <c r="F64" s="27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</row>
    <row r="65" spans="1:253" ht="38.25" customHeight="1" x14ac:dyDescent="0.3">
      <c r="A65" s="298"/>
      <c r="B65" s="299"/>
      <c r="C65" s="189"/>
      <c r="D65" s="146"/>
      <c r="E65" s="296"/>
      <c r="F65" s="296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</row>
    <row r="66" spans="1:253" ht="10.5" customHeight="1" x14ac:dyDescent="0.3">
      <c r="A66" s="277"/>
      <c r="B66" s="277"/>
      <c r="C66" s="190"/>
      <c r="D66" s="191"/>
      <c r="E66" s="297"/>
      <c r="F66" s="297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</row>
    <row r="67" spans="1:253" ht="25.5" customHeight="1" x14ac:dyDescent="0.3">
      <c r="A67" s="192"/>
      <c r="B67" s="190"/>
      <c r="C67" s="190"/>
      <c r="D67" s="191"/>
      <c r="E67" s="193"/>
      <c r="F67" s="193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</row>
    <row r="68" spans="1:253" ht="16.5" customHeight="1" x14ac:dyDescent="0.3">
      <c r="A68" s="295"/>
      <c r="B68" s="295"/>
      <c r="C68" s="146"/>
      <c r="D68" s="146"/>
      <c r="E68" s="296"/>
      <c r="F68" s="296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</row>
    <row r="69" spans="1:253" x14ac:dyDescent="0.3">
      <c r="A69" s="277"/>
      <c r="B69" s="277"/>
      <c r="C69" s="190"/>
      <c r="D69" s="191"/>
      <c r="E69" s="297"/>
      <c r="F69" s="297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</row>
    <row r="70" spans="1:253" x14ac:dyDescent="0.3">
      <c r="A70" s="194"/>
      <c r="B70" s="134"/>
      <c r="C70" s="134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</row>
  </sheetData>
  <mergeCells count="29">
    <mergeCell ref="A10:F10"/>
    <mergeCell ref="E1:F1"/>
    <mergeCell ref="C3:F3"/>
    <mergeCell ref="C5:F5"/>
    <mergeCell ref="C7:G7"/>
    <mergeCell ref="C8:F9"/>
    <mergeCell ref="A63:B63"/>
    <mergeCell ref="B11:F11"/>
    <mergeCell ref="A12:A14"/>
    <mergeCell ref="B12:B14"/>
    <mergeCell ref="C12:C14"/>
    <mergeCell ref="D12:D14"/>
    <mergeCell ref="E12:E14"/>
    <mergeCell ref="F12:F14"/>
    <mergeCell ref="A46:B46"/>
    <mergeCell ref="A47:B47"/>
    <mergeCell ref="A48:B48"/>
    <mergeCell ref="A53:F53"/>
    <mergeCell ref="A61:B61"/>
    <mergeCell ref="A68:B68"/>
    <mergeCell ref="E68:F68"/>
    <mergeCell ref="A69:B69"/>
    <mergeCell ref="E69:F69"/>
    <mergeCell ref="A64:B64"/>
    <mergeCell ref="C64:F64"/>
    <mergeCell ref="A65:B65"/>
    <mergeCell ref="E65:F65"/>
    <mergeCell ref="A66:B66"/>
    <mergeCell ref="E66:F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5"/>
  <sheetViews>
    <sheetView topLeftCell="A16" workbookViewId="0">
      <selection activeCell="B5" sqref="B5"/>
    </sheetView>
  </sheetViews>
  <sheetFormatPr defaultRowHeight="20.25" x14ac:dyDescent="0.3"/>
  <cols>
    <col min="1" max="1" width="6.42578125" style="79" bestFit="1" customWidth="1"/>
    <col min="2" max="2" width="67.28515625" style="17" customWidth="1"/>
    <col min="3" max="3" width="7.5703125" style="81" customWidth="1"/>
    <col min="4" max="4" width="13" style="79" customWidth="1"/>
    <col min="5" max="5" width="11.28515625" style="80" customWidth="1"/>
    <col min="6" max="6" width="17.140625" style="80" bestFit="1" customWidth="1"/>
    <col min="7" max="253" width="9.140625" style="8"/>
    <col min="254" max="16384" width="9.140625" style="17"/>
  </cols>
  <sheetData>
    <row r="1" spans="1:253" s="2" customFormat="1" ht="23.25" x14ac:dyDescent="0.35">
      <c r="A1" s="1"/>
      <c r="C1" s="3"/>
      <c r="D1" s="1"/>
      <c r="E1" s="218" t="s">
        <v>0</v>
      </c>
      <c r="F1" s="21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1"/>
      <c r="C2" s="3"/>
      <c r="D2" s="1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6"/>
      <c r="B3" s="7" t="s">
        <v>1</v>
      </c>
      <c r="C3" s="219" t="s">
        <v>2</v>
      </c>
      <c r="D3" s="219"/>
      <c r="E3" s="219"/>
      <c r="F3" s="219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6"/>
      <c r="B4" s="7"/>
      <c r="C4" s="9"/>
      <c r="D4" s="9"/>
      <c r="E4" s="10"/>
      <c r="F4" s="9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1"/>
      <c r="B5" s="12" t="s">
        <v>3</v>
      </c>
      <c r="C5" s="219" t="s">
        <v>2</v>
      </c>
      <c r="D5" s="219"/>
      <c r="E5" s="219"/>
      <c r="F5" s="219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1"/>
      <c r="B6" s="12"/>
      <c r="C6" s="9"/>
      <c r="D6" s="9"/>
      <c r="E6" s="10"/>
      <c r="F6" s="9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15" customFormat="1" ht="26.25" customHeight="1" x14ac:dyDescent="0.25">
      <c r="A7" s="6"/>
      <c r="B7" s="13" t="s">
        <v>4</v>
      </c>
      <c r="C7" s="220" t="s">
        <v>5</v>
      </c>
      <c r="D7" s="220"/>
      <c r="E7" s="220"/>
      <c r="F7" s="220"/>
      <c r="G7" s="2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</row>
    <row r="8" spans="1:253" s="2" customFormat="1" ht="102" customHeight="1" x14ac:dyDescent="0.35">
      <c r="A8" s="11"/>
      <c r="B8" s="13" t="s">
        <v>6</v>
      </c>
      <c r="C8" s="219" t="s">
        <v>7</v>
      </c>
      <c r="D8" s="219"/>
      <c r="E8" s="219"/>
      <c r="F8" s="219"/>
      <c r="G8" s="8"/>
      <c r="H8" s="4"/>
      <c r="I8" s="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1"/>
      <c r="B9" s="13"/>
      <c r="C9" s="219"/>
      <c r="D9" s="219"/>
      <c r="E9" s="219"/>
      <c r="F9" s="219"/>
      <c r="G9" s="8"/>
      <c r="H9" s="4"/>
      <c r="I9" s="4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217" t="s">
        <v>28</v>
      </c>
      <c r="B10" s="217"/>
      <c r="C10" s="217"/>
      <c r="D10" s="217"/>
      <c r="E10" s="217"/>
      <c r="F10" s="217"/>
      <c r="J10" s="11"/>
    </row>
    <row r="11" spans="1:253" ht="29.25" customHeight="1" thickBot="1" x14ac:dyDescent="0.35">
      <c r="A11" s="18"/>
      <c r="B11" s="222" t="s">
        <v>9</v>
      </c>
      <c r="C11" s="222"/>
      <c r="D11" s="222"/>
      <c r="E11" s="222"/>
      <c r="F11" s="222"/>
      <c r="J11" s="11"/>
    </row>
    <row r="12" spans="1:253" ht="16.5" customHeight="1" x14ac:dyDescent="0.3">
      <c r="A12" s="223" t="s">
        <v>10</v>
      </c>
      <c r="B12" s="226" t="s">
        <v>11</v>
      </c>
      <c r="C12" s="229" t="s">
        <v>12</v>
      </c>
      <c r="D12" s="226" t="s">
        <v>13</v>
      </c>
      <c r="E12" s="232" t="s">
        <v>14</v>
      </c>
      <c r="F12" s="235" t="s">
        <v>15</v>
      </c>
    </row>
    <row r="13" spans="1:253" ht="21.75" customHeight="1" x14ac:dyDescent="0.3">
      <c r="A13" s="224"/>
      <c r="B13" s="227"/>
      <c r="C13" s="230"/>
      <c r="D13" s="227"/>
      <c r="E13" s="233"/>
      <c r="F13" s="236"/>
    </row>
    <row r="14" spans="1:253" ht="33" customHeight="1" thickBot="1" x14ac:dyDescent="0.35">
      <c r="A14" s="225"/>
      <c r="B14" s="228"/>
      <c r="C14" s="231"/>
      <c r="D14" s="228"/>
      <c r="E14" s="234"/>
      <c r="F14" s="237"/>
      <c r="K14" s="8" t="s">
        <v>16</v>
      </c>
    </row>
    <row r="15" spans="1:253" x14ac:dyDescent="0.3">
      <c r="A15" s="19">
        <v>1</v>
      </c>
      <c r="B15" s="20">
        <v>2</v>
      </c>
      <c r="C15" s="21">
        <v>3</v>
      </c>
      <c r="D15" s="20">
        <v>4</v>
      </c>
      <c r="E15" s="22">
        <v>5</v>
      </c>
      <c r="F15" s="23">
        <v>6</v>
      </c>
    </row>
    <row r="16" spans="1:253" x14ac:dyDescent="0.3">
      <c r="A16" s="19"/>
      <c r="B16" s="21" t="s">
        <v>17</v>
      </c>
      <c r="C16" s="21"/>
      <c r="D16" s="20"/>
      <c r="E16" s="24"/>
      <c r="F16" s="23"/>
    </row>
    <row r="17" spans="1:253" s="31" customFormat="1" ht="63" customHeight="1" x14ac:dyDescent="0.3">
      <c r="A17" s="25">
        <v>1</v>
      </c>
      <c r="B17" s="26" t="s">
        <v>18</v>
      </c>
      <c r="C17" s="27" t="s">
        <v>19</v>
      </c>
      <c r="D17" s="32">
        <v>24259.26</v>
      </c>
      <c r="E17" s="28">
        <v>2.16</v>
      </c>
      <c r="F17" s="29">
        <f>D17*E17</f>
        <v>52400.001600000003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</row>
    <row r="18" spans="1:253" s="31" customFormat="1" ht="40.5" x14ac:dyDescent="0.3">
      <c r="A18" s="25">
        <v>2</v>
      </c>
      <c r="B18" s="26" t="s">
        <v>20</v>
      </c>
      <c r="C18" s="27" t="s">
        <v>21</v>
      </c>
      <c r="D18" s="32">
        <v>126</v>
      </c>
      <c r="E18" s="28">
        <v>100</v>
      </c>
      <c r="F18" s="29">
        <f>D18*E18</f>
        <v>12600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</row>
    <row r="19" spans="1:253" s="31" customFormat="1" x14ac:dyDescent="0.3">
      <c r="A19" s="25"/>
      <c r="B19" s="33"/>
      <c r="C19" s="27"/>
      <c r="D19" s="32"/>
      <c r="E19" s="34"/>
      <c r="F19" s="35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</row>
    <row r="20" spans="1:253" s="31" customFormat="1" x14ac:dyDescent="0.3">
      <c r="A20" s="25"/>
      <c r="B20" s="36"/>
      <c r="C20" s="27"/>
      <c r="D20" s="32"/>
      <c r="E20" s="37"/>
      <c r="F20" s="35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</row>
    <row r="21" spans="1:253" s="31" customFormat="1" x14ac:dyDescent="0.3">
      <c r="A21" s="25"/>
      <c r="B21" s="36"/>
      <c r="C21" s="27"/>
      <c r="D21" s="32"/>
      <c r="E21" s="34"/>
      <c r="F21" s="35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</row>
    <row r="22" spans="1:253" s="31" customFormat="1" x14ac:dyDescent="0.3">
      <c r="A22" s="25"/>
      <c r="B22" s="36"/>
      <c r="C22" s="27"/>
      <c r="D22" s="32"/>
      <c r="E22" s="34"/>
      <c r="F22" s="35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</row>
    <row r="23" spans="1:253" s="31" customFormat="1" x14ac:dyDescent="0.3">
      <c r="A23" s="25"/>
      <c r="B23" s="36"/>
      <c r="C23" s="27"/>
      <c r="D23" s="32"/>
      <c r="E23" s="34"/>
      <c r="F23" s="35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</row>
    <row r="24" spans="1:253" s="31" customFormat="1" ht="18.75" x14ac:dyDescent="0.3">
      <c r="A24" s="25"/>
      <c r="B24" s="38"/>
      <c r="C24" s="39"/>
      <c r="D24" s="40"/>
      <c r="E24" s="41"/>
      <c r="F24" s="42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</row>
    <row r="25" spans="1:253" ht="21" thickBot="1" x14ac:dyDescent="0.35">
      <c r="A25" s="43"/>
      <c r="B25" s="44"/>
      <c r="C25" s="45"/>
      <c r="D25" s="46"/>
      <c r="E25" s="47"/>
      <c r="F25" s="48"/>
    </row>
    <row r="26" spans="1:253" s="53" customFormat="1" ht="21.75" customHeight="1" x14ac:dyDescent="0.35">
      <c r="A26" s="238" t="s">
        <v>22</v>
      </c>
      <c r="B26" s="239"/>
      <c r="C26" s="49"/>
      <c r="D26" s="49"/>
      <c r="E26" s="50"/>
      <c r="F26" s="51">
        <f>SUM(F17:F25)</f>
        <v>65000.001600000003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</row>
    <row r="27" spans="1:253" s="53" customFormat="1" ht="21.75" customHeight="1" x14ac:dyDescent="0.35">
      <c r="A27" s="240" t="s">
        <v>23</v>
      </c>
      <c r="B27" s="241"/>
      <c r="C27" s="54"/>
      <c r="D27" s="54"/>
      <c r="E27" s="55"/>
      <c r="F27" s="56">
        <f>F26*0.18</f>
        <v>11700.000287999999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</row>
    <row r="28" spans="1:253" s="53" customFormat="1" ht="21.75" customHeight="1" thickBot="1" x14ac:dyDescent="0.4">
      <c r="A28" s="242" t="s">
        <v>24</v>
      </c>
      <c r="B28" s="243"/>
      <c r="C28" s="57"/>
      <c r="D28" s="57"/>
      <c r="E28" s="58"/>
      <c r="F28" s="59">
        <f>SUM(F26:F27)</f>
        <v>76700.001887999999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</row>
    <row r="29" spans="1:253" s="65" customFormat="1" ht="18.75" customHeight="1" x14ac:dyDescent="0.3">
      <c r="A29" s="60"/>
      <c r="B29" s="60"/>
      <c r="C29" s="61"/>
      <c r="D29" s="61"/>
      <c r="E29" s="62"/>
      <c r="F29" s="63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</row>
    <row r="30" spans="1:253" s="65" customFormat="1" ht="18.75" customHeight="1" x14ac:dyDescent="0.3">
      <c r="A30" s="60"/>
      <c r="B30" s="60"/>
      <c r="C30" s="61"/>
      <c r="D30" s="61"/>
      <c r="E30" s="62"/>
      <c r="F30" s="6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/>
      <c r="II30" s="64"/>
      <c r="IJ30" s="64"/>
      <c r="IK30" s="64"/>
      <c r="IL30" s="64"/>
      <c r="IM30" s="64"/>
      <c r="IN30" s="64"/>
      <c r="IO30" s="64"/>
      <c r="IP30" s="64"/>
      <c r="IQ30" s="64"/>
      <c r="IR30" s="64"/>
      <c r="IS30" s="64"/>
    </row>
    <row r="31" spans="1:253" s="65" customFormat="1" ht="18.75" customHeight="1" x14ac:dyDescent="0.3">
      <c r="A31" s="60"/>
      <c r="B31" s="60"/>
      <c r="C31" s="61"/>
      <c r="D31" s="61"/>
      <c r="E31" s="62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/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4"/>
      <c r="GM31" s="64"/>
      <c r="GN31" s="64"/>
      <c r="GO31" s="64"/>
      <c r="GP31" s="64"/>
      <c r="GQ31" s="64"/>
      <c r="GR31" s="64"/>
      <c r="GS31" s="64"/>
      <c r="GT31" s="64"/>
      <c r="GU31" s="64"/>
      <c r="GV31" s="64"/>
      <c r="GW31" s="64"/>
      <c r="GX31" s="64"/>
      <c r="GY31" s="64"/>
      <c r="GZ31" s="64"/>
      <c r="HA31" s="64"/>
      <c r="HB31" s="64"/>
      <c r="HC31" s="64"/>
      <c r="HD31" s="64"/>
      <c r="HE31" s="64"/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64"/>
      <c r="HQ31" s="64"/>
      <c r="HR31" s="64"/>
      <c r="HS31" s="64"/>
      <c r="HT31" s="64"/>
      <c r="HU31" s="64"/>
      <c r="HV31" s="64"/>
      <c r="HW31" s="64"/>
      <c r="HX31" s="64"/>
      <c r="HY31" s="64"/>
      <c r="HZ31" s="64"/>
      <c r="IA31" s="64"/>
      <c r="IB31" s="64"/>
      <c r="IC31" s="64"/>
      <c r="ID31" s="64"/>
      <c r="IE31" s="64"/>
      <c r="IF31" s="64"/>
      <c r="IG31" s="64"/>
      <c r="IH31" s="64"/>
      <c r="II31" s="64"/>
      <c r="IJ31" s="64"/>
      <c r="IK31" s="64"/>
      <c r="IL31" s="64"/>
      <c r="IM31" s="64"/>
      <c r="IN31" s="64"/>
      <c r="IO31" s="64"/>
      <c r="IP31" s="64"/>
      <c r="IQ31" s="64"/>
      <c r="IR31" s="64"/>
      <c r="IS31" s="64"/>
    </row>
    <row r="32" spans="1:253" ht="18.75" customHeight="1" x14ac:dyDescent="0.3">
      <c r="A32" s="18"/>
      <c r="B32" s="66"/>
      <c r="C32" s="6"/>
      <c r="D32" s="6"/>
      <c r="E32" s="67"/>
      <c r="F32" s="68"/>
    </row>
    <row r="33" spans="1:253" s="70" customFormat="1" x14ac:dyDescent="0.3">
      <c r="A33" s="244" t="s">
        <v>25</v>
      </c>
      <c r="B33" s="244"/>
      <c r="C33" s="244"/>
      <c r="D33" s="244"/>
      <c r="E33" s="244"/>
      <c r="F33" s="244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</row>
    <row r="34" spans="1:253" ht="18.75" customHeight="1" x14ac:dyDescent="0.3">
      <c r="A34" s="18"/>
      <c r="B34" s="66"/>
      <c r="C34" s="71"/>
      <c r="D34" s="71"/>
      <c r="E34" s="72" t="s">
        <v>26</v>
      </c>
      <c r="F34" s="71"/>
    </row>
    <row r="35" spans="1:253" ht="15.75" customHeight="1" x14ac:dyDescent="0.3">
      <c r="A35" s="17"/>
      <c r="C35" s="71"/>
      <c r="D35" s="71"/>
      <c r="E35" s="72"/>
      <c r="F35" s="71"/>
    </row>
    <row r="36" spans="1:253" ht="15.75" customHeight="1" x14ac:dyDescent="0.3">
      <c r="A36" s="17"/>
      <c r="C36" s="71"/>
      <c r="D36" s="71"/>
      <c r="E36" s="72"/>
      <c r="F36" s="71"/>
    </row>
    <row r="37" spans="1:253" ht="15.75" customHeight="1" x14ac:dyDescent="0.3">
      <c r="A37" s="17"/>
      <c r="C37" s="71"/>
      <c r="D37" s="71"/>
      <c r="E37" s="72"/>
      <c r="F37" s="71"/>
    </row>
    <row r="38" spans="1:253" ht="15.75" customHeight="1" x14ac:dyDescent="0.3">
      <c r="A38" s="17"/>
      <c r="C38" s="71"/>
      <c r="D38" s="71"/>
      <c r="E38" s="72"/>
      <c r="F38" s="71"/>
    </row>
    <row r="39" spans="1:253" ht="15.75" customHeight="1" x14ac:dyDescent="0.3">
      <c r="A39" s="17"/>
      <c r="C39" s="71"/>
      <c r="D39" s="71"/>
      <c r="E39" s="72"/>
      <c r="F39" s="71"/>
    </row>
    <row r="40" spans="1:253" ht="15.75" customHeight="1" x14ac:dyDescent="0.3">
      <c r="A40" s="17"/>
      <c r="C40" s="71"/>
      <c r="D40" s="71"/>
      <c r="E40" s="72"/>
      <c r="F40" s="71"/>
    </row>
    <row r="41" spans="1:253" ht="15.75" customHeight="1" x14ac:dyDescent="0.3">
      <c r="A41" s="220"/>
      <c r="B41" s="220"/>
      <c r="C41" s="71"/>
      <c r="D41" s="71"/>
      <c r="E41" s="72"/>
      <c r="F41" s="71"/>
    </row>
    <row r="42" spans="1:253" ht="15.75" customHeight="1" x14ac:dyDescent="0.3">
      <c r="A42" s="66"/>
      <c r="B42" s="66" t="s">
        <v>27</v>
      </c>
      <c r="C42" s="71"/>
      <c r="D42" s="71"/>
      <c r="E42" s="72"/>
      <c r="F42" s="71"/>
    </row>
    <row r="43" spans="1:253" ht="16.5" customHeight="1" x14ac:dyDescent="0.3">
      <c r="A43" s="221"/>
      <c r="B43" s="221"/>
      <c r="C43" s="71"/>
      <c r="D43" s="71"/>
      <c r="E43" s="72"/>
      <c r="F43" s="71"/>
    </row>
    <row r="44" spans="1:253" x14ac:dyDescent="0.3">
      <c r="A44" s="245"/>
      <c r="B44" s="245"/>
      <c r="C44" s="246" t="s">
        <v>26</v>
      </c>
      <c r="D44" s="246"/>
      <c r="E44" s="246"/>
      <c r="F44" s="246"/>
    </row>
    <row r="45" spans="1:253" ht="21.75" customHeight="1" x14ac:dyDescent="0.3">
      <c r="A45" s="73"/>
      <c r="B45" s="73"/>
      <c r="C45" s="73"/>
      <c r="D45" s="74"/>
      <c r="E45" s="76"/>
      <c r="F45" s="76"/>
    </row>
    <row r="46" spans="1:253" ht="16.5" customHeight="1" x14ac:dyDescent="0.3">
      <c r="A46" s="247"/>
      <c r="B46" s="247"/>
      <c r="C46" s="18"/>
      <c r="D46" s="18"/>
      <c r="E46" s="248"/>
      <c r="F46" s="248"/>
    </row>
    <row r="47" spans="1:253" x14ac:dyDescent="0.3">
      <c r="A47" s="245"/>
      <c r="B47" s="245"/>
      <c r="C47" s="73"/>
      <c r="D47" s="74"/>
      <c r="E47" s="249"/>
      <c r="F47" s="249"/>
    </row>
    <row r="48" spans="1:253" ht="10.5" customHeight="1" x14ac:dyDescent="0.3">
      <c r="A48" s="245"/>
      <c r="B48" s="245"/>
      <c r="C48" s="73"/>
      <c r="D48" s="74"/>
      <c r="E48" s="249"/>
      <c r="F48" s="249"/>
    </row>
    <row r="49" spans="1:6" ht="29.25" customHeight="1" x14ac:dyDescent="0.3">
      <c r="A49" s="244"/>
      <c r="B49" s="244"/>
      <c r="C49" s="77"/>
      <c r="D49" s="18"/>
      <c r="E49" s="78"/>
      <c r="F49" s="78"/>
    </row>
    <row r="50" spans="1:6" ht="38.25" customHeight="1" x14ac:dyDescent="0.3">
      <c r="A50" s="250"/>
      <c r="B50" s="251"/>
      <c r="C50" s="77"/>
      <c r="D50" s="18"/>
      <c r="E50" s="248"/>
      <c r="F50" s="248"/>
    </row>
    <row r="51" spans="1:6" ht="10.5" customHeight="1" x14ac:dyDescent="0.3">
      <c r="A51" s="245"/>
      <c r="B51" s="245"/>
      <c r="C51" s="73"/>
      <c r="D51" s="74"/>
      <c r="E51" s="249"/>
      <c r="F51" s="249"/>
    </row>
    <row r="52" spans="1:6" ht="25.5" customHeight="1" x14ac:dyDescent="0.3">
      <c r="A52" s="73"/>
      <c r="B52" s="73"/>
      <c r="C52" s="73"/>
      <c r="D52" s="74"/>
      <c r="E52" s="76"/>
      <c r="F52" s="76"/>
    </row>
    <row r="53" spans="1:6" ht="16.5" customHeight="1" x14ac:dyDescent="0.3">
      <c r="A53" s="247"/>
      <c r="B53" s="247"/>
      <c r="C53" s="18"/>
      <c r="D53" s="18"/>
      <c r="E53" s="248"/>
      <c r="F53" s="248"/>
    </row>
    <row r="54" spans="1:6" x14ac:dyDescent="0.3">
      <c r="A54" s="245"/>
      <c r="B54" s="245"/>
      <c r="C54" s="73"/>
      <c r="D54" s="74"/>
      <c r="E54" s="249"/>
      <c r="F54" s="249"/>
    </row>
    <row r="55" spans="1:6" x14ac:dyDescent="0.3">
      <c r="A55" s="70"/>
      <c r="B55" s="70"/>
      <c r="C55" s="70"/>
    </row>
  </sheetData>
  <mergeCells count="36">
    <mergeCell ref="A10:F10"/>
    <mergeCell ref="E1:F1"/>
    <mergeCell ref="C3:F3"/>
    <mergeCell ref="C5:F5"/>
    <mergeCell ref="C7:G7"/>
    <mergeCell ref="C8:F9"/>
    <mergeCell ref="A43:B43"/>
    <mergeCell ref="B11:F11"/>
    <mergeCell ref="A12:A14"/>
    <mergeCell ref="B12:B14"/>
    <mergeCell ref="C12:C14"/>
    <mergeCell ref="D12:D14"/>
    <mergeCell ref="E12:E14"/>
    <mergeCell ref="F12:F14"/>
    <mergeCell ref="A26:B26"/>
    <mergeCell ref="A27:B27"/>
    <mergeCell ref="A28:B28"/>
    <mergeCell ref="A33:F33"/>
    <mergeCell ref="A41:B41"/>
    <mergeCell ref="A44:B44"/>
    <mergeCell ref="C44:F44"/>
    <mergeCell ref="A46:B46"/>
    <mergeCell ref="E46:F46"/>
    <mergeCell ref="A47:B47"/>
    <mergeCell ref="E47:F47"/>
    <mergeCell ref="A53:B53"/>
    <mergeCell ref="E53:F53"/>
    <mergeCell ref="A54:B54"/>
    <mergeCell ref="E54:F54"/>
    <mergeCell ref="A48:B48"/>
    <mergeCell ref="E48:F48"/>
    <mergeCell ref="A49:B49"/>
    <mergeCell ref="A50:B50"/>
    <mergeCell ref="E50:F50"/>
    <mergeCell ref="A51:B51"/>
    <mergeCell ref="E51:F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6"/>
  <sheetViews>
    <sheetView topLeftCell="A16" workbookViewId="0">
      <selection activeCell="B23" sqref="B23"/>
    </sheetView>
  </sheetViews>
  <sheetFormatPr defaultRowHeight="20.25" x14ac:dyDescent="0.3"/>
  <cols>
    <col min="1" max="1" width="6.42578125" style="79" bestFit="1" customWidth="1"/>
    <col min="2" max="2" width="66.28515625" style="17" customWidth="1"/>
    <col min="3" max="3" width="7.28515625" style="81" customWidth="1"/>
    <col min="4" max="4" width="11.42578125" style="79" customWidth="1"/>
    <col min="5" max="5" width="11.28515625" style="80" customWidth="1"/>
    <col min="6" max="6" width="14.7109375" style="80" customWidth="1"/>
    <col min="7" max="253" width="9.140625" style="8"/>
    <col min="254" max="16384" width="9.140625" style="17"/>
  </cols>
  <sheetData>
    <row r="1" spans="1:253" s="2" customFormat="1" ht="23.25" x14ac:dyDescent="0.35">
      <c r="A1" s="79"/>
      <c r="B1" s="17"/>
      <c r="C1" s="81"/>
      <c r="D1" s="79"/>
      <c r="E1" s="252" t="s">
        <v>0</v>
      </c>
      <c r="F1" s="252"/>
      <c r="G1" s="8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79"/>
      <c r="B2" s="17"/>
      <c r="C2" s="81"/>
      <c r="D2" s="79"/>
      <c r="E2" s="90"/>
      <c r="F2" s="90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6"/>
      <c r="B3" s="7" t="s">
        <v>1</v>
      </c>
      <c r="C3" s="219" t="s">
        <v>2</v>
      </c>
      <c r="D3" s="219"/>
      <c r="E3" s="219"/>
      <c r="F3" s="219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6"/>
      <c r="B4" s="7"/>
      <c r="C4" s="88"/>
      <c r="D4" s="88"/>
      <c r="E4" s="10"/>
      <c r="F4" s="88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1"/>
      <c r="B5" s="12" t="s">
        <v>3</v>
      </c>
      <c r="C5" s="219" t="s">
        <v>2</v>
      </c>
      <c r="D5" s="219"/>
      <c r="E5" s="219"/>
      <c r="F5" s="219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1"/>
      <c r="B6" s="12"/>
      <c r="C6" s="88"/>
      <c r="D6" s="88"/>
      <c r="E6" s="10"/>
      <c r="F6" s="8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15" customFormat="1" ht="26.25" customHeight="1" x14ac:dyDescent="0.25">
      <c r="A7" s="6"/>
      <c r="B7" s="13" t="s">
        <v>4</v>
      </c>
      <c r="C7" s="220" t="s">
        <v>5</v>
      </c>
      <c r="D7" s="220"/>
      <c r="E7" s="220"/>
      <c r="F7" s="220"/>
      <c r="G7" s="2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</row>
    <row r="8" spans="1:253" s="2" customFormat="1" ht="102" customHeight="1" x14ac:dyDescent="0.35">
      <c r="A8" s="11"/>
      <c r="B8" s="13" t="s">
        <v>6</v>
      </c>
      <c r="C8" s="219" t="s">
        <v>7</v>
      </c>
      <c r="D8" s="219"/>
      <c r="E8" s="219"/>
      <c r="F8" s="219"/>
      <c r="G8" s="8"/>
      <c r="H8" s="4"/>
      <c r="I8" s="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1"/>
      <c r="B9" s="13"/>
      <c r="C9" s="219"/>
      <c r="D9" s="219"/>
      <c r="E9" s="219"/>
      <c r="F9" s="219"/>
      <c r="G9" s="8"/>
      <c r="H9" s="4"/>
      <c r="I9" s="4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217" t="s">
        <v>29</v>
      </c>
      <c r="B10" s="217"/>
      <c r="C10" s="217"/>
      <c r="D10" s="217"/>
      <c r="E10" s="217"/>
      <c r="F10" s="217"/>
      <c r="J10" s="11"/>
    </row>
    <row r="11" spans="1:253" ht="29.25" customHeight="1" thickBot="1" x14ac:dyDescent="0.35">
      <c r="A11" s="89"/>
      <c r="B11" s="217" t="s">
        <v>9</v>
      </c>
      <c r="C11" s="217"/>
      <c r="D11" s="217"/>
      <c r="E11" s="217"/>
      <c r="F11" s="217"/>
      <c r="J11" s="11"/>
    </row>
    <row r="12" spans="1:253" ht="16.5" customHeight="1" x14ac:dyDescent="0.3">
      <c r="A12" s="254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55"/>
      <c r="B13" s="258"/>
      <c r="C13" s="261"/>
      <c r="D13" s="258"/>
      <c r="E13" s="264"/>
      <c r="F13" s="267"/>
    </row>
    <row r="14" spans="1:253" ht="33" customHeight="1" thickBot="1" x14ac:dyDescent="0.35">
      <c r="A14" s="256"/>
      <c r="B14" s="259"/>
      <c r="C14" s="262"/>
      <c r="D14" s="259"/>
      <c r="E14" s="265"/>
      <c r="F14" s="268"/>
      <c r="K14" s="8" t="s">
        <v>16</v>
      </c>
    </row>
    <row r="15" spans="1:253" s="31" customFormat="1" ht="18.75" x14ac:dyDescent="0.3">
      <c r="A15" s="91">
        <v>1</v>
      </c>
      <c r="B15" s="92">
        <v>2</v>
      </c>
      <c r="C15" s="93">
        <v>3</v>
      </c>
      <c r="D15" s="92">
        <v>4</v>
      </c>
      <c r="E15" s="94">
        <v>5</v>
      </c>
      <c r="F15" s="95">
        <v>6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</row>
    <row r="16" spans="1:253" s="31" customFormat="1" ht="18.75" x14ac:dyDescent="0.3">
      <c r="A16" s="91"/>
      <c r="B16" s="93" t="s">
        <v>17</v>
      </c>
      <c r="C16" s="93"/>
      <c r="D16" s="92"/>
      <c r="E16" s="96"/>
      <c r="F16" s="9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</row>
    <row r="17" spans="1:253" s="31" customFormat="1" ht="56.25" x14ac:dyDescent="0.3">
      <c r="A17" s="25">
        <v>1</v>
      </c>
      <c r="B17" s="97" t="s">
        <v>18</v>
      </c>
      <c r="C17" s="39" t="s">
        <v>19</v>
      </c>
      <c r="D17" s="40">
        <v>28240.75</v>
      </c>
      <c r="E17" s="98">
        <v>2.16</v>
      </c>
      <c r="F17" s="99">
        <f>D17*E17</f>
        <v>61000.020000000004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</row>
    <row r="18" spans="1:253" s="31" customFormat="1" ht="37.5" x14ac:dyDescent="0.3">
      <c r="A18" s="25">
        <v>2</v>
      </c>
      <c r="B18" s="97" t="s">
        <v>30</v>
      </c>
      <c r="C18" s="39" t="s">
        <v>21</v>
      </c>
      <c r="D18" s="40">
        <v>130</v>
      </c>
      <c r="E18" s="98">
        <v>100</v>
      </c>
      <c r="F18" s="99">
        <f>D18*E18</f>
        <v>13000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</row>
    <row r="19" spans="1:253" s="31" customFormat="1" ht="18.75" x14ac:dyDescent="0.3">
      <c r="A19" s="25"/>
      <c r="B19" s="38"/>
      <c r="C19" s="39"/>
      <c r="D19" s="40"/>
      <c r="E19" s="101"/>
      <c r="F19" s="9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</row>
    <row r="20" spans="1:253" s="31" customFormat="1" ht="18.75" x14ac:dyDescent="0.3">
      <c r="A20" s="25"/>
      <c r="B20" s="162" t="s">
        <v>54</v>
      </c>
      <c r="C20" s="39"/>
      <c r="D20" s="40"/>
      <c r="E20" s="101"/>
      <c r="F20" s="99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</row>
    <row r="21" spans="1:253" s="31" customFormat="1" ht="18.75" x14ac:dyDescent="0.3">
      <c r="A21" s="25">
        <v>5</v>
      </c>
      <c r="B21" s="38" t="s">
        <v>34</v>
      </c>
      <c r="C21" s="39" t="s">
        <v>32</v>
      </c>
      <c r="D21" s="40">
        <v>814</v>
      </c>
      <c r="E21" s="41">
        <v>3.05</v>
      </c>
      <c r="F21" s="99">
        <f>D21*E21</f>
        <v>2482.6999999999998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</row>
    <row r="22" spans="1:253" s="31" customFormat="1" ht="18.75" x14ac:dyDescent="0.3">
      <c r="A22" s="25"/>
      <c r="B22" s="102"/>
      <c r="C22" s="39"/>
      <c r="D22" s="40"/>
      <c r="E22" s="41"/>
      <c r="F22" s="103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</row>
    <row r="23" spans="1:253" s="31" customFormat="1" ht="18.75" x14ac:dyDescent="0.3">
      <c r="A23" s="25"/>
      <c r="B23" s="104"/>
      <c r="C23" s="39"/>
      <c r="D23" s="40"/>
      <c r="E23" s="41"/>
      <c r="F23" s="42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</row>
    <row r="24" spans="1:253" s="31" customFormat="1" ht="18.75" x14ac:dyDescent="0.3">
      <c r="A24" s="25"/>
      <c r="B24" s="104"/>
      <c r="C24" s="39"/>
      <c r="D24" s="40"/>
      <c r="E24" s="41"/>
      <c r="F24" s="42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</row>
    <row r="25" spans="1:253" s="31" customFormat="1" ht="18.75" x14ac:dyDescent="0.3">
      <c r="A25" s="25"/>
      <c r="B25" s="104"/>
      <c r="C25" s="39"/>
      <c r="D25" s="40"/>
      <c r="E25" s="41"/>
      <c r="F25" s="42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</row>
    <row r="26" spans="1:253" s="31" customFormat="1" ht="18.75" x14ac:dyDescent="0.3">
      <c r="A26" s="25"/>
      <c r="B26" s="104"/>
      <c r="C26" s="39"/>
      <c r="D26" s="40"/>
      <c r="E26" s="41"/>
      <c r="F26" s="42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</row>
    <row r="27" spans="1:253" s="31" customFormat="1" ht="18.75" x14ac:dyDescent="0.3">
      <c r="A27" s="25"/>
      <c r="B27" s="104"/>
      <c r="C27" s="39"/>
      <c r="D27" s="40"/>
      <c r="E27" s="41"/>
      <c r="F27" s="42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</row>
    <row r="28" spans="1:253" s="31" customFormat="1" ht="18.75" x14ac:dyDescent="0.3">
      <c r="A28" s="25"/>
      <c r="B28" s="104"/>
      <c r="C28" s="39"/>
      <c r="D28" s="40"/>
      <c r="E28" s="41"/>
      <c r="F28" s="42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</row>
    <row r="29" spans="1:253" s="31" customFormat="1" ht="18.75" x14ac:dyDescent="0.3">
      <c r="A29" s="25"/>
      <c r="B29" s="104"/>
      <c r="C29" s="39"/>
      <c r="D29" s="40"/>
      <c r="E29" s="41"/>
      <c r="F29" s="42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</row>
    <row r="30" spans="1:253" s="31" customFormat="1" ht="18.75" x14ac:dyDescent="0.3">
      <c r="A30" s="25"/>
      <c r="B30" s="104"/>
      <c r="C30" s="39"/>
      <c r="D30" s="40"/>
      <c r="E30" s="41"/>
      <c r="F30" s="42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</row>
    <row r="31" spans="1:253" s="106" customFormat="1" ht="18.75" x14ac:dyDescent="0.25">
      <c r="A31" s="25"/>
      <c r="B31" s="38"/>
      <c r="C31" s="39"/>
      <c r="D31" s="40"/>
      <c r="E31" s="101"/>
      <c r="F31" s="42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  <c r="DQ31" s="105"/>
      <c r="DR31" s="105"/>
      <c r="DS31" s="105"/>
      <c r="DT31" s="105"/>
      <c r="DU31" s="105"/>
      <c r="DV31" s="105"/>
      <c r="DW31" s="105"/>
      <c r="DX31" s="105"/>
      <c r="DY31" s="105"/>
      <c r="DZ31" s="105"/>
      <c r="EA31" s="105"/>
      <c r="EB31" s="105"/>
      <c r="EC31" s="105"/>
      <c r="ED31" s="105"/>
      <c r="EE31" s="105"/>
      <c r="EF31" s="105"/>
      <c r="EG31" s="105"/>
      <c r="EH31" s="105"/>
      <c r="EI31" s="105"/>
      <c r="EJ31" s="105"/>
      <c r="EK31" s="105"/>
      <c r="EL31" s="105"/>
      <c r="EM31" s="105"/>
      <c r="EN31" s="105"/>
      <c r="EO31" s="105"/>
      <c r="EP31" s="105"/>
      <c r="EQ31" s="105"/>
      <c r="ER31" s="105"/>
      <c r="ES31" s="105"/>
      <c r="ET31" s="105"/>
      <c r="EU31" s="105"/>
      <c r="EV31" s="105"/>
      <c r="EW31" s="105"/>
      <c r="EX31" s="105"/>
      <c r="EY31" s="105"/>
      <c r="EZ31" s="105"/>
      <c r="FA31" s="105"/>
      <c r="FB31" s="105"/>
      <c r="FC31" s="105"/>
      <c r="FD31" s="105"/>
      <c r="FE31" s="105"/>
      <c r="FF31" s="105"/>
      <c r="FG31" s="105"/>
      <c r="FH31" s="105"/>
      <c r="FI31" s="105"/>
      <c r="FJ31" s="105"/>
      <c r="FK31" s="105"/>
      <c r="FL31" s="105"/>
      <c r="FM31" s="105"/>
      <c r="FN31" s="105"/>
      <c r="FO31" s="105"/>
      <c r="FP31" s="105"/>
      <c r="FQ31" s="105"/>
      <c r="FR31" s="105"/>
      <c r="FS31" s="105"/>
      <c r="FT31" s="105"/>
      <c r="FU31" s="105"/>
      <c r="FV31" s="105"/>
      <c r="FW31" s="105"/>
      <c r="FX31" s="105"/>
      <c r="FY31" s="105"/>
      <c r="FZ31" s="105"/>
      <c r="GA31" s="105"/>
      <c r="GB31" s="105"/>
      <c r="GC31" s="105"/>
      <c r="GD31" s="105"/>
      <c r="GE31" s="105"/>
      <c r="GF31" s="105"/>
      <c r="GG31" s="105"/>
      <c r="GH31" s="105"/>
      <c r="GI31" s="105"/>
      <c r="GJ31" s="105"/>
      <c r="GK31" s="105"/>
      <c r="GL31" s="105"/>
      <c r="GM31" s="105"/>
      <c r="GN31" s="105"/>
      <c r="GO31" s="105"/>
      <c r="GP31" s="105"/>
      <c r="GQ31" s="105"/>
      <c r="GR31" s="105"/>
      <c r="GS31" s="105"/>
      <c r="GT31" s="105"/>
      <c r="GU31" s="105"/>
      <c r="GV31" s="105"/>
      <c r="GW31" s="105"/>
      <c r="GX31" s="105"/>
      <c r="GY31" s="105"/>
      <c r="GZ31" s="105"/>
      <c r="HA31" s="105"/>
      <c r="HB31" s="105"/>
      <c r="HC31" s="105"/>
      <c r="HD31" s="105"/>
      <c r="HE31" s="105"/>
      <c r="HF31" s="105"/>
      <c r="HG31" s="105"/>
      <c r="HH31" s="105"/>
      <c r="HI31" s="105"/>
      <c r="HJ31" s="105"/>
      <c r="HK31" s="105"/>
      <c r="HL31" s="105"/>
      <c r="HM31" s="105"/>
      <c r="HN31" s="105"/>
      <c r="HO31" s="105"/>
      <c r="HP31" s="105"/>
      <c r="HQ31" s="105"/>
      <c r="HR31" s="105"/>
      <c r="HS31" s="105"/>
      <c r="HT31" s="105"/>
      <c r="HU31" s="105"/>
      <c r="HV31" s="105"/>
      <c r="HW31" s="105"/>
      <c r="HX31" s="105"/>
      <c r="HY31" s="105"/>
      <c r="HZ31" s="105"/>
      <c r="IA31" s="105"/>
      <c r="IB31" s="105"/>
      <c r="IC31" s="105"/>
      <c r="ID31" s="105"/>
      <c r="IE31" s="105"/>
      <c r="IF31" s="105"/>
      <c r="IG31" s="105"/>
      <c r="IH31" s="105"/>
      <c r="II31" s="105"/>
      <c r="IJ31" s="105"/>
      <c r="IK31" s="105"/>
      <c r="IL31" s="105"/>
      <c r="IM31" s="105"/>
      <c r="IN31" s="105"/>
      <c r="IO31" s="105"/>
      <c r="IP31" s="105"/>
      <c r="IQ31" s="105"/>
      <c r="IR31" s="105"/>
      <c r="IS31" s="105"/>
    </row>
    <row r="32" spans="1:253" s="31" customFormat="1" ht="18.75" x14ac:dyDescent="0.3">
      <c r="A32" s="25"/>
      <c r="B32" s="38"/>
      <c r="C32" s="39"/>
      <c r="D32" s="40"/>
      <c r="E32" s="41"/>
      <c r="F32" s="42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</row>
    <row r="33" spans="1:253" s="31" customFormat="1" ht="19.5" thickBot="1" x14ac:dyDescent="0.35">
      <c r="A33" s="107"/>
      <c r="B33" s="108"/>
      <c r="C33" s="109"/>
      <c r="D33" s="110"/>
      <c r="E33" s="111"/>
      <c r="F33" s="112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</row>
    <row r="34" spans="1:253" s="117" customFormat="1" ht="21.75" customHeight="1" x14ac:dyDescent="0.3">
      <c r="A34" s="269" t="s">
        <v>22</v>
      </c>
      <c r="B34" s="270"/>
      <c r="C34" s="113"/>
      <c r="D34" s="113"/>
      <c r="E34" s="114"/>
      <c r="F34" s="115">
        <f>SUM(F17:F33)</f>
        <v>76482.720000000001</v>
      </c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116"/>
      <c r="FX34" s="116"/>
      <c r="FY34" s="116"/>
      <c r="FZ34" s="116"/>
      <c r="GA34" s="116"/>
      <c r="GB34" s="116"/>
      <c r="GC34" s="116"/>
      <c r="GD34" s="116"/>
      <c r="GE34" s="116"/>
      <c r="GF34" s="116"/>
      <c r="GG34" s="116"/>
      <c r="GH34" s="116"/>
      <c r="GI34" s="116"/>
      <c r="GJ34" s="116"/>
      <c r="GK34" s="116"/>
      <c r="GL34" s="116"/>
      <c r="GM34" s="116"/>
      <c r="GN34" s="116"/>
      <c r="GO34" s="116"/>
      <c r="GP34" s="116"/>
      <c r="GQ34" s="116"/>
      <c r="GR34" s="116"/>
      <c r="GS34" s="116"/>
      <c r="GT34" s="116"/>
      <c r="GU34" s="116"/>
      <c r="GV34" s="116"/>
      <c r="GW34" s="116"/>
      <c r="GX34" s="116"/>
      <c r="GY34" s="116"/>
      <c r="GZ34" s="116"/>
      <c r="HA34" s="116"/>
      <c r="HB34" s="116"/>
      <c r="HC34" s="116"/>
      <c r="HD34" s="116"/>
      <c r="HE34" s="116"/>
      <c r="HF34" s="116"/>
      <c r="HG34" s="116"/>
      <c r="HH34" s="116"/>
      <c r="HI34" s="116"/>
      <c r="HJ34" s="116"/>
      <c r="HK34" s="116"/>
      <c r="HL34" s="116"/>
      <c r="HM34" s="116"/>
      <c r="HN34" s="116"/>
      <c r="HO34" s="116"/>
      <c r="HP34" s="116"/>
      <c r="HQ34" s="116"/>
      <c r="HR34" s="116"/>
      <c r="HS34" s="116"/>
      <c r="HT34" s="116"/>
      <c r="HU34" s="116"/>
      <c r="HV34" s="116"/>
      <c r="HW34" s="116"/>
      <c r="HX34" s="116"/>
      <c r="HY34" s="116"/>
      <c r="HZ34" s="116"/>
      <c r="IA34" s="116"/>
      <c r="IB34" s="116"/>
      <c r="IC34" s="116"/>
      <c r="ID34" s="116"/>
      <c r="IE34" s="116"/>
      <c r="IF34" s="116"/>
      <c r="IG34" s="116"/>
      <c r="IH34" s="116"/>
      <c r="II34" s="116"/>
      <c r="IJ34" s="116"/>
      <c r="IK34" s="116"/>
      <c r="IL34" s="116"/>
      <c r="IM34" s="116"/>
      <c r="IN34" s="116"/>
      <c r="IO34" s="116"/>
      <c r="IP34" s="116"/>
      <c r="IQ34" s="116"/>
      <c r="IR34" s="116"/>
      <c r="IS34" s="116"/>
    </row>
    <row r="35" spans="1:253" s="117" customFormat="1" ht="21.75" customHeight="1" x14ac:dyDescent="0.3">
      <c r="A35" s="271" t="s">
        <v>23</v>
      </c>
      <c r="B35" s="272"/>
      <c r="C35" s="118"/>
      <c r="D35" s="118"/>
      <c r="E35" s="119"/>
      <c r="F35" s="120">
        <f>F34*0.18</f>
        <v>13766.8896</v>
      </c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116"/>
      <c r="FX35" s="116"/>
      <c r="FY35" s="116"/>
      <c r="FZ35" s="116"/>
      <c r="GA35" s="116"/>
      <c r="GB35" s="116"/>
      <c r="GC35" s="116"/>
      <c r="GD35" s="116"/>
      <c r="GE35" s="116"/>
      <c r="GF35" s="116"/>
      <c r="GG35" s="116"/>
      <c r="GH35" s="116"/>
      <c r="GI35" s="116"/>
      <c r="GJ35" s="116"/>
      <c r="GK35" s="116"/>
      <c r="GL35" s="116"/>
      <c r="GM35" s="116"/>
      <c r="GN35" s="116"/>
      <c r="GO35" s="116"/>
      <c r="GP35" s="116"/>
      <c r="GQ35" s="116"/>
      <c r="GR35" s="116"/>
      <c r="GS35" s="116"/>
      <c r="GT35" s="116"/>
      <c r="GU35" s="116"/>
      <c r="GV35" s="116"/>
      <c r="GW35" s="116"/>
      <c r="GX35" s="116"/>
      <c r="GY35" s="116"/>
      <c r="GZ35" s="116"/>
      <c r="HA35" s="116"/>
      <c r="HB35" s="116"/>
      <c r="HC35" s="116"/>
      <c r="HD35" s="116"/>
      <c r="HE35" s="116"/>
      <c r="HF35" s="116"/>
      <c r="HG35" s="116"/>
      <c r="HH35" s="116"/>
      <c r="HI35" s="116"/>
      <c r="HJ35" s="116"/>
      <c r="HK35" s="116"/>
      <c r="HL35" s="116"/>
      <c r="HM35" s="116"/>
      <c r="HN35" s="116"/>
      <c r="HO35" s="116"/>
      <c r="HP35" s="116"/>
      <c r="HQ35" s="116"/>
      <c r="HR35" s="116"/>
      <c r="HS35" s="116"/>
      <c r="HT35" s="116"/>
      <c r="HU35" s="116"/>
      <c r="HV35" s="116"/>
      <c r="HW35" s="116"/>
      <c r="HX35" s="116"/>
      <c r="HY35" s="116"/>
      <c r="HZ35" s="116"/>
      <c r="IA35" s="116"/>
      <c r="IB35" s="116"/>
      <c r="IC35" s="116"/>
      <c r="ID35" s="116"/>
      <c r="IE35" s="116"/>
      <c r="IF35" s="116"/>
      <c r="IG35" s="116"/>
      <c r="IH35" s="116"/>
      <c r="II35" s="116"/>
      <c r="IJ35" s="116"/>
      <c r="IK35" s="116"/>
      <c r="IL35" s="116"/>
      <c r="IM35" s="116"/>
      <c r="IN35" s="116"/>
      <c r="IO35" s="116"/>
      <c r="IP35" s="116"/>
      <c r="IQ35" s="116"/>
      <c r="IR35" s="116"/>
      <c r="IS35" s="116"/>
    </row>
    <row r="36" spans="1:253" s="117" customFormat="1" ht="21.75" customHeight="1" thickBot="1" x14ac:dyDescent="0.35">
      <c r="A36" s="273" t="s">
        <v>24</v>
      </c>
      <c r="B36" s="274"/>
      <c r="C36" s="121"/>
      <c r="D36" s="121"/>
      <c r="E36" s="122"/>
      <c r="F36" s="123">
        <f>SUM(F34:F35)</f>
        <v>90249.609599999996</v>
      </c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116"/>
      <c r="FX36" s="116"/>
      <c r="FY36" s="116"/>
      <c r="FZ36" s="116"/>
      <c r="GA36" s="116"/>
      <c r="GB36" s="116"/>
      <c r="GC36" s="116"/>
      <c r="GD36" s="116"/>
      <c r="GE36" s="116"/>
      <c r="GF36" s="116"/>
      <c r="GG36" s="116"/>
      <c r="GH36" s="116"/>
      <c r="GI36" s="116"/>
      <c r="GJ36" s="116"/>
      <c r="GK36" s="116"/>
      <c r="GL36" s="116"/>
      <c r="GM36" s="116"/>
      <c r="GN36" s="116"/>
      <c r="GO36" s="116"/>
      <c r="GP36" s="116"/>
      <c r="GQ36" s="116"/>
      <c r="GR36" s="116"/>
      <c r="GS36" s="116"/>
      <c r="GT36" s="116"/>
      <c r="GU36" s="116"/>
      <c r="GV36" s="116"/>
      <c r="GW36" s="116"/>
      <c r="GX36" s="116"/>
      <c r="GY36" s="116"/>
      <c r="GZ36" s="116"/>
      <c r="HA36" s="116"/>
      <c r="HB36" s="116"/>
      <c r="HC36" s="116"/>
      <c r="HD36" s="116"/>
      <c r="HE36" s="116"/>
      <c r="HF36" s="116"/>
      <c r="HG36" s="116"/>
      <c r="HH36" s="116"/>
      <c r="HI36" s="116"/>
      <c r="HJ36" s="116"/>
      <c r="HK36" s="116"/>
      <c r="HL36" s="116"/>
      <c r="HM36" s="116"/>
      <c r="HN36" s="116"/>
      <c r="HO36" s="116"/>
      <c r="HP36" s="116"/>
      <c r="HQ36" s="116"/>
      <c r="HR36" s="116"/>
      <c r="HS36" s="116"/>
      <c r="HT36" s="116"/>
      <c r="HU36" s="116"/>
      <c r="HV36" s="116"/>
      <c r="HW36" s="116"/>
      <c r="HX36" s="116"/>
      <c r="HY36" s="116"/>
      <c r="HZ36" s="116"/>
      <c r="IA36" s="116"/>
      <c r="IB36" s="116"/>
      <c r="IC36" s="116"/>
      <c r="ID36" s="116"/>
      <c r="IE36" s="116"/>
      <c r="IF36" s="116"/>
      <c r="IG36" s="116"/>
      <c r="IH36" s="116"/>
      <c r="II36" s="116"/>
      <c r="IJ36" s="116"/>
      <c r="IK36" s="116"/>
      <c r="IL36" s="116"/>
      <c r="IM36" s="116"/>
      <c r="IN36" s="116"/>
      <c r="IO36" s="116"/>
      <c r="IP36" s="116"/>
      <c r="IQ36" s="116"/>
      <c r="IR36" s="116"/>
      <c r="IS36" s="116"/>
    </row>
    <row r="37" spans="1:253" s="117" customFormat="1" ht="18.75" customHeight="1" x14ac:dyDescent="0.3">
      <c r="A37" s="124"/>
      <c r="B37" s="124"/>
      <c r="C37" s="125"/>
      <c r="D37" s="125"/>
      <c r="E37" s="126"/>
      <c r="F37" s="127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116"/>
      <c r="FX37" s="116"/>
      <c r="FY37" s="116"/>
      <c r="FZ37" s="116"/>
      <c r="GA37" s="116"/>
      <c r="GB37" s="116"/>
      <c r="GC37" s="116"/>
      <c r="GD37" s="116"/>
      <c r="GE37" s="116"/>
      <c r="GF37" s="116"/>
      <c r="GG37" s="116"/>
      <c r="GH37" s="116"/>
      <c r="GI37" s="116"/>
      <c r="GJ37" s="116"/>
      <c r="GK37" s="116"/>
      <c r="GL37" s="116"/>
      <c r="GM37" s="116"/>
      <c r="GN37" s="116"/>
      <c r="GO37" s="116"/>
      <c r="GP37" s="116"/>
      <c r="GQ37" s="116"/>
      <c r="GR37" s="116"/>
      <c r="GS37" s="116"/>
      <c r="GT37" s="116"/>
      <c r="GU37" s="116"/>
      <c r="GV37" s="116"/>
      <c r="GW37" s="116"/>
      <c r="GX37" s="116"/>
      <c r="GY37" s="116"/>
      <c r="GZ37" s="116"/>
      <c r="HA37" s="116"/>
      <c r="HB37" s="116"/>
      <c r="HC37" s="116"/>
      <c r="HD37" s="116"/>
      <c r="HE37" s="116"/>
      <c r="HF37" s="116"/>
      <c r="HG37" s="116"/>
      <c r="HH37" s="116"/>
      <c r="HI37" s="116"/>
      <c r="HJ37" s="116"/>
      <c r="HK37" s="116"/>
      <c r="HL37" s="116"/>
      <c r="HM37" s="116"/>
      <c r="HN37" s="116"/>
      <c r="HO37" s="116"/>
      <c r="HP37" s="116"/>
      <c r="HQ37" s="116"/>
      <c r="HR37" s="116"/>
      <c r="HS37" s="116"/>
      <c r="HT37" s="116"/>
      <c r="HU37" s="116"/>
      <c r="HV37" s="116"/>
      <c r="HW37" s="116"/>
      <c r="HX37" s="116"/>
      <c r="HY37" s="116"/>
      <c r="HZ37" s="116"/>
      <c r="IA37" s="116"/>
      <c r="IB37" s="116"/>
      <c r="IC37" s="116"/>
      <c r="ID37" s="116"/>
      <c r="IE37" s="116"/>
      <c r="IF37" s="116"/>
      <c r="IG37" s="116"/>
      <c r="IH37" s="116"/>
      <c r="II37" s="116"/>
      <c r="IJ37" s="116"/>
      <c r="IK37" s="116"/>
      <c r="IL37" s="116"/>
      <c r="IM37" s="116"/>
      <c r="IN37" s="116"/>
      <c r="IO37" s="116"/>
      <c r="IP37" s="116"/>
      <c r="IQ37" s="116"/>
      <c r="IR37" s="116"/>
      <c r="IS37" s="116"/>
    </row>
    <row r="38" spans="1:253" s="117" customFormat="1" ht="18.75" customHeight="1" x14ac:dyDescent="0.3">
      <c r="A38" s="124"/>
      <c r="B38" s="124"/>
      <c r="C38" s="125"/>
      <c r="D38" s="125"/>
      <c r="E38" s="126"/>
      <c r="F38" s="127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116"/>
      <c r="FX38" s="116"/>
      <c r="FY38" s="116"/>
      <c r="FZ38" s="116"/>
      <c r="GA38" s="116"/>
      <c r="GB38" s="116"/>
      <c r="GC38" s="116"/>
      <c r="GD38" s="116"/>
      <c r="GE38" s="116"/>
      <c r="GF38" s="116"/>
      <c r="GG38" s="116"/>
      <c r="GH38" s="116"/>
      <c r="GI38" s="116"/>
      <c r="GJ38" s="116"/>
      <c r="GK38" s="116"/>
      <c r="GL38" s="116"/>
      <c r="GM38" s="116"/>
      <c r="GN38" s="116"/>
      <c r="GO38" s="116"/>
      <c r="GP38" s="116"/>
      <c r="GQ38" s="116"/>
      <c r="GR38" s="116"/>
      <c r="GS38" s="116"/>
      <c r="GT38" s="116"/>
      <c r="GU38" s="116"/>
      <c r="GV38" s="116"/>
      <c r="GW38" s="116"/>
      <c r="GX38" s="116"/>
      <c r="GY38" s="116"/>
      <c r="GZ38" s="116"/>
      <c r="HA38" s="116"/>
      <c r="HB38" s="116"/>
      <c r="HC38" s="116"/>
      <c r="HD38" s="116"/>
      <c r="HE38" s="116"/>
      <c r="HF38" s="116"/>
      <c r="HG38" s="116"/>
      <c r="HH38" s="116"/>
      <c r="HI38" s="116"/>
      <c r="HJ38" s="116"/>
      <c r="HK38" s="116"/>
      <c r="HL38" s="116"/>
      <c r="HM38" s="116"/>
      <c r="HN38" s="116"/>
      <c r="HO38" s="116"/>
      <c r="HP38" s="116"/>
      <c r="HQ38" s="116"/>
      <c r="HR38" s="116"/>
      <c r="HS38" s="116"/>
      <c r="HT38" s="116"/>
      <c r="HU38" s="116"/>
      <c r="HV38" s="116"/>
      <c r="HW38" s="116"/>
      <c r="HX38" s="116"/>
      <c r="HY38" s="116"/>
      <c r="HZ38" s="116"/>
      <c r="IA38" s="116"/>
      <c r="IB38" s="116"/>
      <c r="IC38" s="116"/>
      <c r="ID38" s="116"/>
      <c r="IE38" s="116"/>
      <c r="IF38" s="116"/>
      <c r="IG38" s="116"/>
      <c r="IH38" s="116"/>
      <c r="II38" s="116"/>
      <c r="IJ38" s="116"/>
      <c r="IK38" s="116"/>
      <c r="IL38" s="116"/>
      <c r="IM38" s="116"/>
      <c r="IN38" s="116"/>
      <c r="IO38" s="116"/>
      <c r="IP38" s="116"/>
      <c r="IQ38" s="116"/>
      <c r="IR38" s="116"/>
      <c r="IS38" s="116"/>
    </row>
    <row r="39" spans="1:253" s="31" customFormat="1" ht="18.75" customHeight="1" x14ac:dyDescent="0.3">
      <c r="A39" s="128"/>
      <c r="B39" s="129"/>
      <c r="C39" s="130"/>
      <c r="D39" s="130"/>
      <c r="E39" s="131"/>
      <c r="F39" s="132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</row>
    <row r="40" spans="1:253" s="134" customFormat="1" ht="18.75" x14ac:dyDescent="0.3">
      <c r="A40" s="275" t="s">
        <v>25</v>
      </c>
      <c r="B40" s="275"/>
      <c r="C40" s="275"/>
      <c r="D40" s="275"/>
      <c r="E40" s="275"/>
      <c r="F40" s="275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  <c r="CT40" s="133"/>
      <c r="CU40" s="133"/>
      <c r="CV40" s="133"/>
      <c r="CW40" s="133"/>
      <c r="CX40" s="133"/>
      <c r="CY40" s="133"/>
      <c r="CZ40" s="133"/>
      <c r="DA40" s="133"/>
      <c r="DB40" s="133"/>
      <c r="DC40" s="133"/>
      <c r="DD40" s="133"/>
      <c r="DE40" s="133"/>
      <c r="DF40" s="133"/>
      <c r="DG40" s="133"/>
      <c r="DH40" s="133"/>
      <c r="DI40" s="133"/>
      <c r="DJ40" s="133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  <c r="EK40" s="133"/>
      <c r="EL40" s="133"/>
      <c r="EM40" s="133"/>
      <c r="EN40" s="133"/>
      <c r="EO40" s="133"/>
      <c r="EP40" s="133"/>
      <c r="EQ40" s="133"/>
      <c r="ER40" s="133"/>
      <c r="ES40" s="133"/>
      <c r="ET40" s="133"/>
      <c r="EU40" s="133"/>
      <c r="EV40" s="133"/>
      <c r="EW40" s="133"/>
      <c r="EX40" s="133"/>
      <c r="EY40" s="133"/>
      <c r="EZ40" s="133"/>
      <c r="FA40" s="133"/>
      <c r="FB40" s="133"/>
      <c r="FC40" s="133"/>
      <c r="FD40" s="133"/>
      <c r="FE40" s="133"/>
      <c r="FF40" s="133"/>
      <c r="FG40" s="133"/>
      <c r="FH40" s="133"/>
      <c r="FI40" s="133"/>
      <c r="FJ40" s="133"/>
      <c r="FK40" s="133"/>
      <c r="FL40" s="133"/>
      <c r="FM40" s="133"/>
      <c r="FN40" s="133"/>
      <c r="FO40" s="133"/>
      <c r="FP40" s="133"/>
      <c r="FQ40" s="133"/>
      <c r="FR40" s="133"/>
      <c r="FS40" s="133"/>
      <c r="FT40" s="133"/>
      <c r="FU40" s="133"/>
      <c r="FV40" s="133"/>
      <c r="FW40" s="133"/>
      <c r="FX40" s="133"/>
      <c r="FY40" s="133"/>
      <c r="FZ40" s="133"/>
      <c r="GA40" s="133"/>
      <c r="GB40" s="133"/>
      <c r="GC40" s="133"/>
      <c r="GD40" s="133"/>
      <c r="GE40" s="133"/>
      <c r="GF40" s="133"/>
      <c r="GG40" s="133"/>
      <c r="GH40" s="133"/>
      <c r="GI40" s="133"/>
      <c r="GJ40" s="133"/>
      <c r="GK40" s="133"/>
      <c r="GL40" s="133"/>
      <c r="GM40" s="133"/>
      <c r="GN40" s="133"/>
      <c r="GO40" s="133"/>
      <c r="GP40" s="133"/>
      <c r="GQ40" s="133"/>
      <c r="GR40" s="133"/>
      <c r="GS40" s="133"/>
      <c r="GT40" s="133"/>
      <c r="GU40" s="133"/>
      <c r="GV40" s="133"/>
      <c r="GW40" s="133"/>
      <c r="GX40" s="133"/>
      <c r="GY40" s="133"/>
      <c r="GZ40" s="133"/>
      <c r="HA40" s="133"/>
      <c r="HB40" s="133"/>
      <c r="HC40" s="133"/>
      <c r="HD40" s="133"/>
      <c r="HE40" s="133"/>
      <c r="HF40" s="133"/>
      <c r="HG40" s="133"/>
      <c r="HH40" s="133"/>
      <c r="HI40" s="133"/>
      <c r="HJ40" s="133"/>
      <c r="HK40" s="133"/>
      <c r="HL40" s="133"/>
      <c r="HM40" s="133"/>
      <c r="HN40" s="133"/>
      <c r="HO40" s="133"/>
      <c r="HP40" s="133"/>
      <c r="HQ40" s="133"/>
      <c r="HR40" s="133"/>
      <c r="HS40" s="133"/>
      <c r="HT40" s="133"/>
      <c r="HU40" s="133"/>
      <c r="HV40" s="133"/>
      <c r="HW40" s="133"/>
      <c r="HX40" s="133"/>
      <c r="HY40" s="133"/>
      <c r="HZ40" s="133"/>
      <c r="IA40" s="133"/>
      <c r="IB40" s="133"/>
      <c r="IC40" s="133"/>
      <c r="ID40" s="133"/>
      <c r="IE40" s="133"/>
      <c r="IF40" s="133"/>
      <c r="IG40" s="133"/>
      <c r="IH40" s="133"/>
      <c r="II40" s="133"/>
      <c r="IJ40" s="133"/>
      <c r="IK40" s="133"/>
      <c r="IL40" s="133"/>
      <c r="IM40" s="133"/>
      <c r="IN40" s="133"/>
      <c r="IO40" s="133"/>
      <c r="IP40" s="133"/>
      <c r="IQ40" s="133"/>
      <c r="IR40" s="133"/>
      <c r="IS40" s="133"/>
    </row>
    <row r="41" spans="1:253" s="31" customFormat="1" ht="18.75" customHeight="1" x14ac:dyDescent="0.3">
      <c r="A41" s="128"/>
      <c r="B41" s="129"/>
      <c r="C41" s="135"/>
      <c r="D41" s="135"/>
      <c r="E41" s="136" t="s">
        <v>26</v>
      </c>
      <c r="F41" s="135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</row>
    <row r="42" spans="1:253" s="31" customFormat="1" ht="15.75" customHeight="1" x14ac:dyDescent="0.3">
      <c r="A42" s="276"/>
      <c r="B42" s="276"/>
      <c r="C42" s="135"/>
      <c r="D42" s="135"/>
      <c r="E42" s="136"/>
      <c r="F42" s="135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</row>
    <row r="43" spans="1:253" s="31" customFormat="1" ht="15.75" customHeight="1" x14ac:dyDescent="0.3">
      <c r="A43" s="129"/>
      <c r="B43" s="129" t="s">
        <v>27</v>
      </c>
      <c r="C43" s="135"/>
      <c r="D43" s="135"/>
      <c r="E43" s="136"/>
      <c r="F43" s="135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</row>
    <row r="44" spans="1:253" s="31" customFormat="1" ht="16.5" customHeight="1" x14ac:dyDescent="0.3">
      <c r="A44" s="253"/>
      <c r="B44" s="253"/>
      <c r="C44" s="135"/>
      <c r="D44" s="135"/>
      <c r="E44" s="136"/>
      <c r="F44" s="135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</row>
    <row r="45" spans="1:253" s="31" customFormat="1" ht="18.75" x14ac:dyDescent="0.3">
      <c r="A45" s="277"/>
      <c r="B45" s="277"/>
      <c r="C45" s="278" t="s">
        <v>26</v>
      </c>
      <c r="D45" s="278"/>
      <c r="E45" s="278"/>
      <c r="F45" s="278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</row>
    <row r="46" spans="1:253" ht="21.75" customHeight="1" x14ac:dyDescent="0.3">
      <c r="A46" s="83"/>
      <c r="B46" s="83"/>
      <c r="C46" s="83"/>
      <c r="D46" s="86"/>
      <c r="E46" s="84"/>
      <c r="F46" s="84"/>
    </row>
    <row r="47" spans="1:253" ht="16.5" customHeight="1" x14ac:dyDescent="0.3">
      <c r="A47" s="247"/>
      <c r="B47" s="247"/>
      <c r="C47" s="89"/>
      <c r="D47" s="89"/>
      <c r="E47" s="248"/>
      <c r="F47" s="248"/>
    </row>
    <row r="48" spans="1:253" x14ac:dyDescent="0.3">
      <c r="A48" s="245"/>
      <c r="B48" s="245"/>
      <c r="C48" s="83"/>
      <c r="D48" s="86"/>
      <c r="E48" s="249"/>
      <c r="F48" s="249"/>
    </row>
    <row r="49" spans="1:6" ht="10.5" customHeight="1" x14ac:dyDescent="0.3">
      <c r="A49" s="245"/>
      <c r="B49" s="245"/>
      <c r="C49" s="83"/>
      <c r="D49" s="86"/>
      <c r="E49" s="249"/>
      <c r="F49" s="249"/>
    </row>
    <row r="50" spans="1:6" ht="29.25" customHeight="1" x14ac:dyDescent="0.3">
      <c r="A50" s="244"/>
      <c r="B50" s="244"/>
      <c r="C50" s="85"/>
      <c r="D50" s="89"/>
      <c r="E50" s="82"/>
      <c r="F50" s="82"/>
    </row>
    <row r="51" spans="1:6" ht="38.25" customHeight="1" x14ac:dyDescent="0.3">
      <c r="A51" s="250"/>
      <c r="B51" s="251"/>
      <c r="C51" s="85"/>
      <c r="D51" s="89"/>
      <c r="E51" s="248"/>
      <c r="F51" s="248"/>
    </row>
    <row r="52" spans="1:6" ht="10.5" customHeight="1" x14ac:dyDescent="0.3">
      <c r="A52" s="245"/>
      <c r="B52" s="245"/>
      <c r="C52" s="83"/>
      <c r="D52" s="86"/>
      <c r="E52" s="249"/>
      <c r="F52" s="249"/>
    </row>
    <row r="53" spans="1:6" ht="25.5" customHeight="1" x14ac:dyDescent="0.3">
      <c r="A53" s="83"/>
      <c r="B53" s="83"/>
      <c r="C53" s="83"/>
      <c r="D53" s="86"/>
      <c r="E53" s="84"/>
      <c r="F53" s="84"/>
    </row>
    <row r="54" spans="1:6" ht="16.5" customHeight="1" x14ac:dyDescent="0.3">
      <c r="A54" s="247"/>
      <c r="B54" s="247"/>
      <c r="C54" s="89"/>
      <c r="D54" s="89"/>
      <c r="E54" s="248"/>
      <c r="F54" s="248"/>
    </row>
    <row r="55" spans="1:6" x14ac:dyDescent="0.3">
      <c r="A55" s="245"/>
      <c r="B55" s="245"/>
      <c r="C55" s="83"/>
      <c r="D55" s="86"/>
      <c r="E55" s="249"/>
      <c r="F55" s="249"/>
    </row>
    <row r="56" spans="1:6" x14ac:dyDescent="0.3">
      <c r="A56" s="70"/>
      <c r="B56" s="70"/>
      <c r="C56" s="70"/>
    </row>
  </sheetData>
  <mergeCells count="36">
    <mergeCell ref="A54:B54"/>
    <mergeCell ref="E54:F54"/>
    <mergeCell ref="A55:B55"/>
    <mergeCell ref="E55:F55"/>
    <mergeCell ref="A49:B49"/>
    <mergeCell ref="E49:F49"/>
    <mergeCell ref="A50:B50"/>
    <mergeCell ref="A51:B51"/>
    <mergeCell ref="E51:F51"/>
    <mergeCell ref="A52:B52"/>
    <mergeCell ref="E52:F52"/>
    <mergeCell ref="A45:B45"/>
    <mergeCell ref="C45:F45"/>
    <mergeCell ref="A47:B47"/>
    <mergeCell ref="E47:F47"/>
    <mergeCell ref="A48:B48"/>
    <mergeCell ref="E48:F48"/>
    <mergeCell ref="A44:B44"/>
    <mergeCell ref="B11:F11"/>
    <mergeCell ref="A12:A14"/>
    <mergeCell ref="B12:B14"/>
    <mergeCell ref="C12:C14"/>
    <mergeCell ref="D12:D14"/>
    <mergeCell ref="E12:E14"/>
    <mergeCell ref="F12:F14"/>
    <mergeCell ref="A34:B34"/>
    <mergeCell ref="A35:B35"/>
    <mergeCell ref="A36:B36"/>
    <mergeCell ref="A40:F40"/>
    <mergeCell ref="A42:B42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0"/>
  <sheetViews>
    <sheetView workbookViewId="0">
      <selection activeCell="B3" sqref="B3"/>
    </sheetView>
  </sheetViews>
  <sheetFormatPr defaultRowHeight="20.25" x14ac:dyDescent="0.3"/>
  <cols>
    <col min="1" max="1" width="3.7109375" style="79" customWidth="1"/>
    <col min="2" max="2" width="65.7109375" style="17" customWidth="1"/>
    <col min="3" max="3" width="8.42578125" style="81" customWidth="1"/>
    <col min="4" max="4" width="11.42578125" style="79" customWidth="1"/>
    <col min="5" max="5" width="10.5703125" style="214" customWidth="1"/>
    <col min="6" max="6" width="14.5703125" style="214" customWidth="1"/>
    <col min="7" max="253" width="9.140625" style="8"/>
    <col min="254" max="16384" width="9.140625" style="17"/>
  </cols>
  <sheetData>
    <row r="1" spans="1:253" s="2" customFormat="1" ht="23.25" x14ac:dyDescent="0.35">
      <c r="A1" s="1" t="s">
        <v>35</v>
      </c>
      <c r="B1" s="31"/>
      <c r="C1" s="138"/>
      <c r="D1" s="139"/>
      <c r="E1" s="280" t="s">
        <v>0</v>
      </c>
      <c r="F1" s="280"/>
      <c r="G1" s="3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12" customHeight="1" x14ac:dyDescent="0.35">
      <c r="A2" s="1"/>
      <c r="B2" s="31"/>
      <c r="C2" s="138"/>
      <c r="D2" s="139"/>
      <c r="E2" s="140"/>
      <c r="F2" s="140"/>
      <c r="G2" s="3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3.25" x14ac:dyDescent="0.35">
      <c r="A3" s="6"/>
      <c r="B3" s="141" t="s">
        <v>1</v>
      </c>
      <c r="C3" s="281" t="s">
        <v>2</v>
      </c>
      <c r="D3" s="281"/>
      <c r="E3" s="281"/>
      <c r="F3" s="281"/>
      <c r="G3" s="3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6"/>
      <c r="B4" s="141"/>
      <c r="C4" s="142"/>
      <c r="D4" s="142"/>
      <c r="E4" s="143"/>
      <c r="F4" s="142"/>
      <c r="G4" s="3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11"/>
      <c r="B5" s="144" t="s">
        <v>3</v>
      </c>
      <c r="C5" s="281" t="s">
        <v>2</v>
      </c>
      <c r="D5" s="281"/>
      <c r="E5" s="281"/>
      <c r="F5" s="281"/>
      <c r="G5" s="3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11"/>
      <c r="B6" s="144"/>
      <c r="C6" s="142"/>
      <c r="D6" s="142"/>
      <c r="E6" s="143"/>
      <c r="F6" s="142"/>
      <c r="G6" s="3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15" customFormat="1" ht="26.25" customHeight="1" x14ac:dyDescent="0.25">
      <c r="A7" s="6"/>
      <c r="B7" s="145" t="s">
        <v>4</v>
      </c>
      <c r="C7" s="276" t="s">
        <v>5</v>
      </c>
      <c r="D7" s="276"/>
      <c r="E7" s="276"/>
      <c r="F7" s="276"/>
      <c r="G7" s="276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</row>
    <row r="8" spans="1:253" s="2" customFormat="1" ht="102" customHeight="1" x14ac:dyDescent="0.35">
      <c r="A8" s="11"/>
      <c r="B8" s="145" t="s">
        <v>6</v>
      </c>
      <c r="C8" s="281" t="s">
        <v>7</v>
      </c>
      <c r="D8" s="281"/>
      <c r="E8" s="281"/>
      <c r="F8" s="281"/>
      <c r="G8" s="30"/>
      <c r="H8" s="4"/>
      <c r="I8" s="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11"/>
      <c r="B9" s="145"/>
      <c r="C9" s="281"/>
      <c r="D9" s="281"/>
      <c r="E9" s="281"/>
      <c r="F9" s="281"/>
      <c r="G9" s="30"/>
      <c r="H9" s="4"/>
      <c r="I9" s="4"/>
      <c r="J9" s="1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279" t="s">
        <v>36</v>
      </c>
      <c r="B10" s="279"/>
      <c r="C10" s="279"/>
      <c r="D10" s="279"/>
      <c r="E10" s="279"/>
      <c r="F10" s="279"/>
      <c r="J10" s="11"/>
    </row>
    <row r="11" spans="1:253" ht="21" customHeight="1" thickBot="1" x14ac:dyDescent="0.35">
      <c r="A11" s="89"/>
      <c r="B11" s="217" t="s">
        <v>9</v>
      </c>
      <c r="C11" s="217"/>
      <c r="D11" s="217"/>
      <c r="E11" s="217"/>
      <c r="F11" s="217"/>
      <c r="J11" s="11"/>
    </row>
    <row r="12" spans="1:253" ht="16.5" customHeight="1" x14ac:dyDescent="0.3">
      <c r="A12" s="254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  <c r="J12" s="8" t="s">
        <v>37</v>
      </c>
    </row>
    <row r="13" spans="1:253" s="31" customFormat="1" ht="21.75" customHeight="1" x14ac:dyDescent="0.3">
      <c r="A13" s="255"/>
      <c r="B13" s="258"/>
      <c r="C13" s="261"/>
      <c r="D13" s="258"/>
      <c r="E13" s="264"/>
      <c r="F13" s="267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</row>
    <row r="14" spans="1:253" s="31" customFormat="1" ht="56.25" customHeight="1" thickBot="1" x14ac:dyDescent="0.35">
      <c r="A14" s="256"/>
      <c r="B14" s="259"/>
      <c r="C14" s="262"/>
      <c r="D14" s="259"/>
      <c r="E14" s="265"/>
      <c r="F14" s="268"/>
      <c r="G14" s="30"/>
      <c r="H14" s="30"/>
      <c r="I14" s="30"/>
      <c r="J14" s="30"/>
      <c r="K14" s="30" t="s">
        <v>16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</row>
    <row r="15" spans="1:253" s="31" customFormat="1" ht="18.75" x14ac:dyDescent="0.3">
      <c r="A15" s="91">
        <v>1</v>
      </c>
      <c r="B15" s="92">
        <v>2</v>
      </c>
      <c r="C15" s="93">
        <v>3</v>
      </c>
      <c r="D15" s="92">
        <v>4</v>
      </c>
      <c r="E15" s="210">
        <v>5</v>
      </c>
      <c r="F15" s="215">
        <v>6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</row>
    <row r="16" spans="1:253" s="31" customFormat="1" ht="18.75" x14ac:dyDescent="0.3">
      <c r="A16" s="91"/>
      <c r="B16" s="93" t="s">
        <v>17</v>
      </c>
      <c r="C16" s="93"/>
      <c r="D16" s="92"/>
      <c r="E16" s="96"/>
      <c r="F16" s="9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</row>
    <row r="17" spans="1:253" s="31" customFormat="1" ht="58.5" customHeight="1" x14ac:dyDescent="0.3">
      <c r="A17" s="25">
        <v>1</v>
      </c>
      <c r="B17" s="97" t="s">
        <v>18</v>
      </c>
      <c r="C17" s="39" t="s">
        <v>19</v>
      </c>
      <c r="D17" s="147">
        <v>14305.56</v>
      </c>
      <c r="E17" s="147">
        <v>2.16</v>
      </c>
      <c r="F17" s="103">
        <f t="shared" ref="F17:F33" si="0">D17*E17</f>
        <v>30900.009600000001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</row>
    <row r="18" spans="1:253" s="31" customFormat="1" ht="37.5" x14ac:dyDescent="0.3">
      <c r="A18" s="25">
        <v>2</v>
      </c>
      <c r="B18" s="97" t="s">
        <v>30</v>
      </c>
      <c r="C18" s="39" t="s">
        <v>21</v>
      </c>
      <c r="D18" s="40">
        <v>61</v>
      </c>
      <c r="E18" s="147">
        <v>100</v>
      </c>
      <c r="F18" s="103">
        <f t="shared" si="0"/>
        <v>6100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</row>
    <row r="19" spans="1:253" s="31" customFormat="1" ht="45" customHeight="1" x14ac:dyDescent="0.3">
      <c r="A19" s="25">
        <v>3</v>
      </c>
      <c r="B19" s="100" t="s">
        <v>31</v>
      </c>
      <c r="C19" s="39" t="s">
        <v>32</v>
      </c>
      <c r="D19" s="40">
        <v>175</v>
      </c>
      <c r="E19" s="41"/>
      <c r="F19" s="103">
        <f t="shared" si="0"/>
        <v>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</row>
    <row r="20" spans="1:253" s="31" customFormat="1" ht="18.75" x14ac:dyDescent="0.3">
      <c r="A20" s="25">
        <v>4</v>
      </c>
      <c r="B20" s="38" t="s">
        <v>38</v>
      </c>
      <c r="C20" s="39" t="s">
        <v>33</v>
      </c>
      <c r="D20" s="40">
        <f>115.5-2.23</f>
        <v>113.27</v>
      </c>
      <c r="E20" s="148">
        <v>1152.25</v>
      </c>
      <c r="F20" s="103">
        <f t="shared" si="0"/>
        <v>130515.3575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</row>
    <row r="21" spans="1:253" s="31" customFormat="1" ht="18.75" x14ac:dyDescent="0.3">
      <c r="A21" s="25">
        <v>5</v>
      </c>
      <c r="B21" s="38" t="s">
        <v>38</v>
      </c>
      <c r="C21" s="39" t="s">
        <v>33</v>
      </c>
      <c r="D21" s="40">
        <v>50.57</v>
      </c>
      <c r="E21" s="148">
        <v>1052.45</v>
      </c>
      <c r="F21" s="103">
        <f t="shared" si="0"/>
        <v>53222.396500000003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</row>
    <row r="22" spans="1:253" s="31" customFormat="1" ht="18.75" x14ac:dyDescent="0.3">
      <c r="A22" s="25">
        <v>6</v>
      </c>
      <c r="B22" s="38" t="s">
        <v>38</v>
      </c>
      <c r="C22" s="39" t="s">
        <v>33</v>
      </c>
      <c r="D22" s="40">
        <v>36.67</v>
      </c>
      <c r="E22" s="148">
        <v>1053.2</v>
      </c>
      <c r="F22" s="103">
        <f t="shared" si="0"/>
        <v>38620.844000000005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</row>
    <row r="23" spans="1:253" s="31" customFormat="1" ht="18.75" x14ac:dyDescent="0.3">
      <c r="A23" s="25">
        <v>7</v>
      </c>
      <c r="B23" s="38" t="s">
        <v>38</v>
      </c>
      <c r="C23" s="39" t="s">
        <v>33</v>
      </c>
      <c r="D23" s="40">
        <v>29.355</v>
      </c>
      <c r="E23" s="148">
        <v>1050</v>
      </c>
      <c r="F23" s="103">
        <f t="shared" si="0"/>
        <v>30822.75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</row>
    <row r="24" spans="1:253" s="31" customFormat="1" ht="18.75" x14ac:dyDescent="0.3">
      <c r="A24" s="25">
        <v>8</v>
      </c>
      <c r="B24" s="38" t="s">
        <v>38</v>
      </c>
      <c r="C24" s="39" t="s">
        <v>33</v>
      </c>
      <c r="D24" s="40">
        <v>56.164999999999999</v>
      </c>
      <c r="E24" s="148">
        <v>1050</v>
      </c>
      <c r="F24" s="103">
        <f t="shared" si="0"/>
        <v>58973.25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</row>
    <row r="25" spans="1:253" s="31" customFormat="1" ht="18.75" x14ac:dyDescent="0.3">
      <c r="A25" s="25">
        <v>9</v>
      </c>
      <c r="B25" s="38" t="s">
        <v>39</v>
      </c>
      <c r="C25" s="39" t="s">
        <v>40</v>
      </c>
      <c r="D25" s="40">
        <v>11</v>
      </c>
      <c r="E25" s="41">
        <v>14.5</v>
      </c>
      <c r="F25" s="99">
        <f t="shared" si="0"/>
        <v>159.5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</row>
    <row r="26" spans="1:253" s="31" customFormat="1" ht="18.75" x14ac:dyDescent="0.3">
      <c r="A26" s="25">
        <v>10</v>
      </c>
      <c r="B26" s="149" t="s">
        <v>41</v>
      </c>
      <c r="C26" s="39"/>
      <c r="D26" s="40"/>
      <c r="E26" s="148"/>
      <c r="F26" s="103">
        <f t="shared" si="0"/>
        <v>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</row>
    <row r="27" spans="1:253" s="31" customFormat="1" ht="18.75" x14ac:dyDescent="0.3">
      <c r="A27" s="25">
        <v>11</v>
      </c>
      <c r="B27" s="150" t="s">
        <v>141</v>
      </c>
      <c r="C27" s="39" t="s">
        <v>19</v>
      </c>
      <c r="D27" s="40">
        <v>33</v>
      </c>
      <c r="E27" s="211">
        <v>62</v>
      </c>
      <c r="F27" s="216">
        <f t="shared" si="0"/>
        <v>2046</v>
      </c>
      <c r="G27" s="30"/>
      <c r="H27" s="30"/>
      <c r="I27" s="30" t="s">
        <v>16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</row>
    <row r="28" spans="1:253" s="31" customFormat="1" ht="18.75" x14ac:dyDescent="0.3">
      <c r="A28" s="25">
        <v>12</v>
      </c>
      <c r="B28" s="150" t="s">
        <v>142</v>
      </c>
      <c r="C28" s="39" t="s">
        <v>19</v>
      </c>
      <c r="D28" s="40">
        <v>196</v>
      </c>
      <c r="E28" s="211">
        <v>80.34</v>
      </c>
      <c r="F28" s="216">
        <f t="shared" si="0"/>
        <v>15746.640000000001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</row>
    <row r="29" spans="1:253" s="31" customFormat="1" ht="18.75" x14ac:dyDescent="0.3">
      <c r="A29" s="25">
        <v>13</v>
      </c>
      <c r="B29" s="150" t="s">
        <v>143</v>
      </c>
      <c r="C29" s="39" t="s">
        <v>19</v>
      </c>
      <c r="D29" s="40">
        <v>39.5</v>
      </c>
      <c r="E29" s="211">
        <v>65</v>
      </c>
      <c r="F29" s="216">
        <f t="shared" si="0"/>
        <v>2567.5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</row>
    <row r="30" spans="1:253" s="31" customFormat="1" ht="18.75" x14ac:dyDescent="0.3">
      <c r="A30" s="25">
        <v>14</v>
      </c>
      <c r="B30" s="150" t="s">
        <v>144</v>
      </c>
      <c r="C30" s="39" t="s">
        <v>19</v>
      </c>
      <c r="D30" s="40">
        <v>68</v>
      </c>
      <c r="E30" s="211">
        <v>73.73</v>
      </c>
      <c r="F30" s="216">
        <f>D30*E30</f>
        <v>5013.6400000000003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</row>
    <row r="31" spans="1:253" s="31" customFormat="1" ht="18.75" x14ac:dyDescent="0.3">
      <c r="A31" s="25">
        <v>15</v>
      </c>
      <c r="B31" s="150" t="s">
        <v>144</v>
      </c>
      <c r="C31" s="39" t="s">
        <v>19</v>
      </c>
      <c r="D31" s="40">
        <v>501.5</v>
      </c>
      <c r="E31" s="211">
        <v>68</v>
      </c>
      <c r="F31" s="216">
        <f>D31*E31</f>
        <v>34102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</row>
    <row r="32" spans="1:253" s="31" customFormat="1" ht="18.75" x14ac:dyDescent="0.3">
      <c r="A32" s="25">
        <v>16</v>
      </c>
      <c r="B32" s="150" t="s">
        <v>145</v>
      </c>
      <c r="C32" s="39" t="s">
        <v>19</v>
      </c>
      <c r="D32" s="40">
        <f>1301-105.84</f>
        <v>1195.1600000000001</v>
      </c>
      <c r="E32" s="211">
        <v>77.12</v>
      </c>
      <c r="F32" s="216">
        <f t="shared" si="0"/>
        <v>92170.739200000011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</row>
    <row r="33" spans="1:253" s="31" customFormat="1" ht="18.75" x14ac:dyDescent="0.3">
      <c r="A33" s="25">
        <v>17</v>
      </c>
      <c r="B33" s="150" t="s">
        <v>145</v>
      </c>
      <c r="C33" s="39" t="s">
        <v>19</v>
      </c>
      <c r="D33" s="40">
        <f>373.5-149.5</f>
        <v>224</v>
      </c>
      <c r="E33" s="211">
        <v>73</v>
      </c>
      <c r="F33" s="216">
        <f t="shared" si="0"/>
        <v>16352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</row>
    <row r="34" spans="1:253" s="31" customFormat="1" ht="18.75" x14ac:dyDescent="0.3">
      <c r="A34" s="25"/>
      <c r="B34" s="150"/>
      <c r="C34" s="39"/>
      <c r="D34" s="40"/>
      <c r="E34" s="148"/>
      <c r="F34" s="42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</row>
    <row r="35" spans="1:253" s="31" customFormat="1" ht="18.75" x14ac:dyDescent="0.3">
      <c r="A35" s="25"/>
      <c r="B35" s="163" t="s">
        <v>55</v>
      </c>
      <c r="C35" s="39"/>
      <c r="D35" s="40"/>
      <c r="E35" s="148"/>
      <c r="F35" s="42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</row>
    <row r="36" spans="1:253" s="31" customFormat="1" ht="37.5" x14ac:dyDescent="0.3">
      <c r="A36" s="164"/>
      <c r="B36" s="93" t="s">
        <v>58</v>
      </c>
      <c r="C36" s="39"/>
      <c r="D36" s="40"/>
      <c r="E36" s="165"/>
      <c r="F36" s="152"/>
      <c r="G36" s="30"/>
      <c r="H36" s="30"/>
      <c r="I36" s="30"/>
    </row>
    <row r="37" spans="1:253" s="31" customFormat="1" ht="18.75" x14ac:dyDescent="0.3">
      <c r="A37" s="166">
        <v>1</v>
      </c>
      <c r="B37" s="151" t="s">
        <v>57</v>
      </c>
      <c r="C37" s="39" t="s">
        <v>21</v>
      </c>
      <c r="D37" s="147">
        <v>32</v>
      </c>
      <c r="E37" s="98">
        <v>0</v>
      </c>
      <c r="F37" s="152">
        <f>D37*E37</f>
        <v>0</v>
      </c>
      <c r="G37" s="30"/>
      <c r="H37" s="30"/>
      <c r="I37" s="30"/>
    </row>
    <row r="38" spans="1:253" s="31" customFormat="1" ht="18.75" x14ac:dyDescent="0.3">
      <c r="A38" s="166">
        <v>2</v>
      </c>
      <c r="B38" s="38" t="s">
        <v>38</v>
      </c>
      <c r="C38" s="39" t="s">
        <v>33</v>
      </c>
      <c r="D38" s="147">
        <f>19.2*1.15</f>
        <v>22.08</v>
      </c>
      <c r="E38" s="41">
        <v>1152.8800000000001</v>
      </c>
      <c r="F38" s="152">
        <f>D38*E38</f>
        <v>25455.590400000001</v>
      </c>
      <c r="G38" s="30"/>
      <c r="H38" s="30"/>
      <c r="I38" s="30"/>
    </row>
    <row r="39" spans="1:253" s="31" customFormat="1" ht="18.75" x14ac:dyDescent="0.3">
      <c r="A39" s="166">
        <v>3</v>
      </c>
      <c r="B39" s="38" t="s">
        <v>59</v>
      </c>
      <c r="C39" s="39" t="s">
        <v>19</v>
      </c>
      <c r="D39" s="147">
        <f>130*1.15</f>
        <v>149.5</v>
      </c>
      <c r="E39" s="212">
        <v>77.12</v>
      </c>
      <c r="F39" s="216">
        <f>D39*E39</f>
        <v>11529.44</v>
      </c>
      <c r="G39" s="30"/>
      <c r="H39" s="30" t="s">
        <v>16</v>
      </c>
      <c r="I39" s="30"/>
    </row>
    <row r="40" spans="1:253" s="31" customFormat="1" ht="18.75" x14ac:dyDescent="0.3">
      <c r="A40" s="25">
        <v>4</v>
      </c>
      <c r="B40" s="38" t="s">
        <v>39</v>
      </c>
      <c r="C40" s="39" t="s">
        <v>40</v>
      </c>
      <c r="D40" s="40">
        <v>11</v>
      </c>
      <c r="E40" s="41">
        <v>14.5</v>
      </c>
      <c r="F40" s="99">
        <f>D40*E40</f>
        <v>159.5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</row>
    <row r="41" spans="1:253" s="31" customFormat="1" ht="18.75" x14ac:dyDescent="0.3">
      <c r="A41" s="25"/>
      <c r="B41" s="167"/>
      <c r="C41" s="39"/>
      <c r="D41" s="40"/>
      <c r="E41" s="41"/>
      <c r="F41" s="103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</row>
    <row r="42" spans="1:253" s="31" customFormat="1" ht="37.5" x14ac:dyDescent="0.3">
      <c r="A42" s="91"/>
      <c r="B42" s="93" t="s">
        <v>56</v>
      </c>
      <c r="C42" s="27"/>
      <c r="D42" s="32"/>
      <c r="E42" s="37"/>
      <c r="F42" s="35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</row>
    <row r="43" spans="1:253" s="31" customFormat="1" ht="18.75" x14ac:dyDescent="0.3">
      <c r="A43" s="25">
        <v>1</v>
      </c>
      <c r="B43" s="151" t="s">
        <v>42</v>
      </c>
      <c r="C43" s="39" t="s">
        <v>43</v>
      </c>
      <c r="D43" s="40">
        <v>831</v>
      </c>
      <c r="E43" s="98">
        <v>0</v>
      </c>
      <c r="F43" s="152">
        <f t="shared" ref="F43:F64" si="1">D43*E43</f>
        <v>0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</row>
    <row r="44" spans="1:253" s="31" customFormat="1" ht="18.75" x14ac:dyDescent="0.3">
      <c r="A44" s="25">
        <v>2</v>
      </c>
      <c r="B44" s="151" t="s">
        <v>44</v>
      </c>
      <c r="C44" s="39" t="s">
        <v>19</v>
      </c>
      <c r="D44" s="40">
        <v>200</v>
      </c>
      <c r="E44" s="213">
        <v>56</v>
      </c>
      <c r="F44" s="216">
        <f t="shared" si="1"/>
        <v>11200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</row>
    <row r="45" spans="1:253" s="31" customFormat="1" ht="18.75" x14ac:dyDescent="0.3">
      <c r="A45" s="25">
        <v>3</v>
      </c>
      <c r="B45" s="153" t="s">
        <v>45</v>
      </c>
      <c r="C45" s="39" t="s">
        <v>32</v>
      </c>
      <c r="D45" s="40">
        <v>520</v>
      </c>
      <c r="E45" s="98">
        <v>0</v>
      </c>
      <c r="F45" s="152">
        <f t="shared" si="1"/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</row>
    <row r="46" spans="1:253" s="31" customFormat="1" ht="18.75" x14ac:dyDescent="0.3">
      <c r="A46" s="25">
        <v>4</v>
      </c>
      <c r="B46" s="38" t="s">
        <v>46</v>
      </c>
      <c r="C46" s="39" t="s">
        <v>47</v>
      </c>
      <c r="D46" s="40">
        <v>27.811</v>
      </c>
      <c r="E46" s="41">
        <v>265</v>
      </c>
      <c r="F46" s="154">
        <f t="shared" si="1"/>
        <v>7369.915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</row>
    <row r="47" spans="1:253" s="31" customFormat="1" ht="18.75" x14ac:dyDescent="0.3">
      <c r="A47" s="25">
        <v>5</v>
      </c>
      <c r="B47" s="38" t="s">
        <v>48</v>
      </c>
      <c r="C47" s="39" t="s">
        <v>21</v>
      </c>
      <c r="D47" s="40">
        <v>122</v>
      </c>
      <c r="E47" s="41">
        <v>83.13</v>
      </c>
      <c r="F47" s="152">
        <f t="shared" si="1"/>
        <v>10141.859999999999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</row>
    <row r="48" spans="1:253" s="31" customFormat="1" ht="18.75" x14ac:dyDescent="0.3">
      <c r="A48" s="25">
        <v>6</v>
      </c>
      <c r="B48" s="38" t="s">
        <v>38</v>
      </c>
      <c r="C48" s="39" t="s">
        <v>33</v>
      </c>
      <c r="D48" s="147">
        <f>186*1.15</f>
        <v>213.89999999999998</v>
      </c>
      <c r="E48" s="41">
        <v>1152.25</v>
      </c>
      <c r="F48" s="152">
        <f t="shared" si="1"/>
        <v>246466.27499999997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</row>
    <row r="49" spans="1:253" s="31" customFormat="1" ht="18.75" x14ac:dyDescent="0.3">
      <c r="A49" s="25">
        <v>7</v>
      </c>
      <c r="B49" s="38" t="s">
        <v>63</v>
      </c>
      <c r="C49" s="39" t="s">
        <v>19</v>
      </c>
      <c r="D49" s="40">
        <v>1534</v>
      </c>
      <c r="E49" s="212">
        <v>88.81</v>
      </c>
      <c r="F49" s="216">
        <f>D49*E49</f>
        <v>136234.54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</row>
    <row r="50" spans="1:253" s="31" customFormat="1" ht="18.75" x14ac:dyDescent="0.3">
      <c r="A50" s="25">
        <v>4</v>
      </c>
      <c r="B50" s="38" t="s">
        <v>39</v>
      </c>
      <c r="C50" s="39" t="s">
        <v>40</v>
      </c>
      <c r="D50" s="40">
        <v>11</v>
      </c>
      <c r="E50" s="41">
        <v>14.5</v>
      </c>
      <c r="F50" s="99">
        <f>D50*E50</f>
        <v>159.5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</row>
    <row r="51" spans="1:253" s="31" customFormat="1" ht="18.75" x14ac:dyDescent="0.3">
      <c r="A51" s="25"/>
      <c r="B51" s="167"/>
      <c r="C51" s="39"/>
      <c r="D51" s="40"/>
      <c r="E51" s="41"/>
      <c r="F51" s="152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</row>
    <row r="52" spans="1:253" s="31" customFormat="1" ht="37.5" x14ac:dyDescent="0.3">
      <c r="A52" s="91"/>
      <c r="B52" s="93" t="s">
        <v>84</v>
      </c>
      <c r="C52" s="27"/>
      <c r="D52" s="32"/>
      <c r="E52" s="37"/>
      <c r="F52" s="152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</row>
    <row r="53" spans="1:253" s="31" customFormat="1" ht="18.75" x14ac:dyDescent="0.3">
      <c r="A53" s="25"/>
      <c r="B53" s="38" t="s">
        <v>64</v>
      </c>
      <c r="C53" s="39"/>
      <c r="D53" s="147"/>
      <c r="E53" s="41"/>
      <c r="F53" s="152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</row>
    <row r="54" spans="1:253" s="31" customFormat="1" ht="18.75" x14ac:dyDescent="0.3">
      <c r="A54" s="25">
        <v>8</v>
      </c>
      <c r="B54" s="38" t="s">
        <v>38</v>
      </c>
      <c r="C54" s="39" t="s">
        <v>33</v>
      </c>
      <c r="D54" s="147">
        <v>22</v>
      </c>
      <c r="E54" s="41">
        <v>1165</v>
      </c>
      <c r="F54" s="152">
        <f t="shared" si="1"/>
        <v>25630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</row>
    <row r="55" spans="1:253" s="31" customFormat="1" ht="18.75" x14ac:dyDescent="0.3">
      <c r="A55" s="25"/>
      <c r="B55" s="38" t="s">
        <v>60</v>
      </c>
      <c r="C55" s="39" t="s">
        <v>43</v>
      </c>
      <c r="D55" s="147">
        <v>716</v>
      </c>
      <c r="E55" s="41">
        <v>0</v>
      </c>
      <c r="F55" s="152">
        <f t="shared" si="1"/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</row>
    <row r="56" spans="1:253" s="31" customFormat="1" ht="18.75" x14ac:dyDescent="0.3">
      <c r="A56" s="25">
        <v>9</v>
      </c>
      <c r="B56" s="38" t="s">
        <v>38</v>
      </c>
      <c r="C56" s="39" t="s">
        <v>33</v>
      </c>
      <c r="D56" s="147">
        <f>110-22</f>
        <v>88</v>
      </c>
      <c r="E56" s="41">
        <v>1050</v>
      </c>
      <c r="F56" s="152">
        <f>D56*E56</f>
        <v>92400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</row>
    <row r="57" spans="1:253" s="31" customFormat="1" ht="18.75" x14ac:dyDescent="0.3">
      <c r="A57" s="25">
        <v>9</v>
      </c>
      <c r="B57" s="38" t="s">
        <v>49</v>
      </c>
      <c r="C57" s="39" t="s">
        <v>21</v>
      </c>
      <c r="D57" s="40">
        <v>41</v>
      </c>
      <c r="E57" s="41">
        <v>27</v>
      </c>
      <c r="F57" s="152">
        <f t="shared" si="1"/>
        <v>1107</v>
      </c>
      <c r="G57" s="30"/>
      <c r="H57" s="30"/>
      <c r="I57" s="30" t="s">
        <v>16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</row>
    <row r="58" spans="1:253" s="31" customFormat="1" ht="18.75" x14ac:dyDescent="0.3">
      <c r="A58" s="25">
        <v>10</v>
      </c>
      <c r="B58" s="38" t="s">
        <v>50</v>
      </c>
      <c r="C58" s="39" t="s">
        <v>19</v>
      </c>
      <c r="D58" s="40">
        <v>63.5</v>
      </c>
      <c r="E58" s="212">
        <v>77</v>
      </c>
      <c r="F58" s="216">
        <f t="shared" si="1"/>
        <v>4889.5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</row>
    <row r="59" spans="1:253" s="31" customFormat="1" ht="18.75" x14ac:dyDescent="0.3">
      <c r="A59" s="25">
        <v>11</v>
      </c>
      <c r="B59" s="38" t="s">
        <v>61</v>
      </c>
      <c r="C59" s="39" t="s">
        <v>19</v>
      </c>
      <c r="D59" s="40">
        <v>106</v>
      </c>
      <c r="E59" s="212">
        <v>81</v>
      </c>
      <c r="F59" s="216">
        <f>D59*E59</f>
        <v>8586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</row>
    <row r="60" spans="1:253" s="31" customFormat="1" ht="18.75" x14ac:dyDescent="0.3">
      <c r="A60" s="25">
        <v>12</v>
      </c>
      <c r="B60" s="38" t="s">
        <v>62</v>
      </c>
      <c r="C60" s="39" t="s">
        <v>19</v>
      </c>
      <c r="D60" s="40">
        <f>328.3-63.5-106</f>
        <v>158.80000000000001</v>
      </c>
      <c r="E60" s="212">
        <v>88.81</v>
      </c>
      <c r="F60" s="216">
        <f>D60*E60</f>
        <v>14103.028000000002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</row>
    <row r="61" spans="1:253" s="31" customFormat="1" ht="18.75" x14ac:dyDescent="0.3">
      <c r="A61" s="25">
        <v>11</v>
      </c>
      <c r="B61" s="38" t="s">
        <v>51</v>
      </c>
      <c r="C61" s="39" t="s">
        <v>19</v>
      </c>
      <c r="D61" s="40">
        <v>2</v>
      </c>
      <c r="E61" s="212">
        <v>72.2</v>
      </c>
      <c r="F61" s="216">
        <f t="shared" si="1"/>
        <v>144.4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</row>
    <row r="62" spans="1:253" s="31" customFormat="1" ht="18.75" x14ac:dyDescent="0.3">
      <c r="A62" s="25">
        <v>12</v>
      </c>
      <c r="B62" s="38" t="s">
        <v>39</v>
      </c>
      <c r="C62" s="39" t="s">
        <v>40</v>
      </c>
      <c r="D62" s="40">
        <v>10</v>
      </c>
      <c r="E62" s="41">
        <v>14.5</v>
      </c>
      <c r="F62" s="152">
        <f t="shared" si="1"/>
        <v>145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</row>
    <row r="63" spans="1:253" s="31" customFormat="1" ht="18.75" x14ac:dyDescent="0.3">
      <c r="A63" s="25">
        <v>13</v>
      </c>
      <c r="B63" s="38" t="s">
        <v>52</v>
      </c>
      <c r="C63" s="39" t="s">
        <v>40</v>
      </c>
      <c r="D63" s="40">
        <v>5</v>
      </c>
      <c r="E63" s="41">
        <v>10</v>
      </c>
      <c r="F63" s="152">
        <f t="shared" si="1"/>
        <v>50</v>
      </c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</row>
    <row r="64" spans="1:253" s="31" customFormat="1" ht="18.75" x14ac:dyDescent="0.3">
      <c r="A64" s="25">
        <v>14</v>
      </c>
      <c r="B64" s="38" t="s">
        <v>53</v>
      </c>
      <c r="C64" s="39" t="s">
        <v>19</v>
      </c>
      <c r="D64" s="40">
        <v>30.501000000000001</v>
      </c>
      <c r="E64" s="41">
        <v>197.01</v>
      </c>
      <c r="F64" s="152">
        <f t="shared" si="1"/>
        <v>6009.0020100000002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</row>
    <row r="65" spans="1:253" s="31" customFormat="1" ht="18.75" x14ac:dyDescent="0.3">
      <c r="A65" s="25"/>
      <c r="B65" s="38"/>
      <c r="C65" s="39"/>
      <c r="D65" s="40"/>
      <c r="E65" s="41"/>
      <c r="F65" s="152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</row>
    <row r="66" spans="1:253" s="31" customFormat="1" ht="18.75" x14ac:dyDescent="0.3">
      <c r="A66" s="25"/>
      <c r="B66" s="163" t="s">
        <v>65</v>
      </c>
      <c r="C66" s="39"/>
      <c r="D66" s="40"/>
      <c r="E66" s="148"/>
      <c r="F66" s="42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</row>
    <row r="67" spans="1:253" s="31" customFormat="1" ht="37.5" x14ac:dyDescent="0.3">
      <c r="A67" s="164"/>
      <c r="B67" s="93" t="s">
        <v>58</v>
      </c>
      <c r="C67" s="39"/>
      <c r="D67" s="40"/>
      <c r="E67" s="165"/>
      <c r="F67" s="152"/>
      <c r="G67" s="30"/>
      <c r="H67" s="30"/>
      <c r="I67" s="30"/>
    </row>
    <row r="68" spans="1:253" s="31" customFormat="1" ht="18.75" x14ac:dyDescent="0.3">
      <c r="A68" s="166">
        <v>1</v>
      </c>
      <c r="B68" s="151" t="s">
        <v>57</v>
      </c>
      <c r="C68" s="39" t="s">
        <v>21</v>
      </c>
      <c r="D68" s="147">
        <v>24</v>
      </c>
      <c r="E68" s="98">
        <v>0</v>
      </c>
      <c r="F68" s="152">
        <f>D68*E68</f>
        <v>0</v>
      </c>
      <c r="G68" s="30"/>
      <c r="H68" s="30" t="s">
        <v>16</v>
      </c>
      <c r="I68" s="30"/>
    </row>
    <row r="69" spans="1:253" s="31" customFormat="1" ht="18.75" x14ac:dyDescent="0.3">
      <c r="A69" s="166">
        <v>2</v>
      </c>
      <c r="B69" s="38" t="s">
        <v>38</v>
      </c>
      <c r="C69" s="39" t="s">
        <v>33</v>
      </c>
      <c r="D69" s="147">
        <f>14*1.15</f>
        <v>16.099999999999998</v>
      </c>
      <c r="E69" s="41">
        <v>1052</v>
      </c>
      <c r="F69" s="152">
        <f>D69*E69</f>
        <v>16937.199999999997</v>
      </c>
      <c r="G69" s="30"/>
      <c r="H69" s="30"/>
      <c r="I69" s="30"/>
    </row>
    <row r="70" spans="1:253" s="31" customFormat="1" ht="18.75" x14ac:dyDescent="0.3">
      <c r="A70" s="166">
        <v>3</v>
      </c>
      <c r="B70" s="38" t="s">
        <v>59</v>
      </c>
      <c r="C70" s="39" t="s">
        <v>19</v>
      </c>
      <c r="D70" s="147">
        <f>98*1.08</f>
        <v>105.84</v>
      </c>
      <c r="E70" s="212">
        <v>77.12</v>
      </c>
      <c r="F70" s="216">
        <f>D70*E70</f>
        <v>8162.3808000000008</v>
      </c>
      <c r="G70" s="30"/>
      <c r="H70" s="30"/>
      <c r="I70" s="30"/>
    </row>
    <row r="71" spans="1:253" s="31" customFormat="1" ht="18.75" x14ac:dyDescent="0.3">
      <c r="A71" s="25">
        <v>4</v>
      </c>
      <c r="B71" s="38" t="s">
        <v>39</v>
      </c>
      <c r="C71" s="39" t="s">
        <v>40</v>
      </c>
      <c r="D71" s="40">
        <v>5</v>
      </c>
      <c r="E71" s="41">
        <v>14.5</v>
      </c>
      <c r="F71" s="152">
        <f>D71*E71</f>
        <v>72.5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</row>
    <row r="72" spans="1:253" s="31" customFormat="1" ht="37.5" x14ac:dyDescent="0.3">
      <c r="A72" s="91"/>
      <c r="B72" s="93" t="s">
        <v>56</v>
      </c>
      <c r="C72" s="27"/>
      <c r="D72" s="32"/>
      <c r="E72" s="37"/>
      <c r="F72" s="35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</row>
    <row r="73" spans="1:253" s="31" customFormat="1" ht="18.75" x14ac:dyDescent="0.3">
      <c r="A73" s="25">
        <v>1</v>
      </c>
      <c r="B73" s="151" t="s">
        <v>42</v>
      </c>
      <c r="C73" s="39" t="s">
        <v>43</v>
      </c>
      <c r="D73" s="40">
        <v>666</v>
      </c>
      <c r="E73" s="98">
        <v>0</v>
      </c>
      <c r="F73" s="152">
        <f t="shared" ref="F73:F78" si="2">D73*E73</f>
        <v>0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</row>
    <row r="74" spans="1:253" s="31" customFormat="1" ht="18.75" x14ac:dyDescent="0.3">
      <c r="A74" s="25">
        <v>2</v>
      </c>
      <c r="B74" s="151" t="s">
        <v>66</v>
      </c>
      <c r="C74" s="39" t="s">
        <v>19</v>
      </c>
      <c r="D74" s="40">
        <v>146</v>
      </c>
      <c r="E74" s="213">
        <v>80.34</v>
      </c>
      <c r="F74" s="216">
        <f t="shared" si="2"/>
        <v>11729.640000000001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</row>
    <row r="75" spans="1:253" s="31" customFormat="1" ht="18.75" x14ac:dyDescent="0.3">
      <c r="A75" s="25">
        <v>4</v>
      </c>
      <c r="B75" s="38" t="s">
        <v>67</v>
      </c>
      <c r="C75" s="39" t="s">
        <v>47</v>
      </c>
      <c r="D75" s="40">
        <v>25</v>
      </c>
      <c r="E75" s="41">
        <v>197.01</v>
      </c>
      <c r="F75" s="154">
        <f t="shared" si="2"/>
        <v>4925.25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</row>
    <row r="76" spans="1:253" s="31" customFormat="1" ht="18.75" x14ac:dyDescent="0.3">
      <c r="A76" s="25">
        <v>6</v>
      </c>
      <c r="B76" s="38" t="s">
        <v>38</v>
      </c>
      <c r="C76" s="39" t="s">
        <v>33</v>
      </c>
      <c r="D76" s="147">
        <v>127</v>
      </c>
      <c r="E76" s="41">
        <v>1050</v>
      </c>
      <c r="F76" s="152">
        <f t="shared" si="2"/>
        <v>133350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</row>
    <row r="77" spans="1:253" s="31" customFormat="1" ht="18.75" x14ac:dyDescent="0.3">
      <c r="A77" s="25">
        <v>7</v>
      </c>
      <c r="B77" s="38" t="s">
        <v>63</v>
      </c>
      <c r="C77" s="39" t="s">
        <v>19</v>
      </c>
      <c r="D77" s="40">
        <v>1225.2</v>
      </c>
      <c r="E77" s="212">
        <v>88.81</v>
      </c>
      <c r="F77" s="216">
        <f t="shared" si="2"/>
        <v>108810.012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</row>
    <row r="78" spans="1:253" s="31" customFormat="1" ht="18.75" x14ac:dyDescent="0.3">
      <c r="A78" s="25">
        <v>4</v>
      </c>
      <c r="B78" s="38" t="s">
        <v>39</v>
      </c>
      <c r="C78" s="39" t="s">
        <v>40</v>
      </c>
      <c r="D78" s="40">
        <v>10</v>
      </c>
      <c r="E78" s="41">
        <v>14.5</v>
      </c>
      <c r="F78" s="152">
        <f t="shared" si="2"/>
        <v>145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</row>
    <row r="79" spans="1:253" s="31" customFormat="1" ht="16.5" customHeight="1" x14ac:dyDescent="0.3">
      <c r="A79" s="25"/>
      <c r="B79" s="38"/>
      <c r="C79" s="39"/>
      <c r="D79" s="40"/>
      <c r="E79" s="41"/>
      <c r="F79" s="152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</row>
    <row r="80" spans="1:253" ht="21" thickBot="1" x14ac:dyDescent="0.35">
      <c r="A80" s="43"/>
      <c r="B80" s="44"/>
      <c r="C80" s="45"/>
      <c r="D80" s="46"/>
      <c r="E80" s="47"/>
      <c r="F80" s="48"/>
    </row>
    <row r="81" spans="1:253" s="65" customFormat="1" ht="21.75" customHeight="1" x14ac:dyDescent="0.3">
      <c r="A81" s="282" t="s">
        <v>22</v>
      </c>
      <c r="B81" s="283"/>
      <c r="C81" s="155"/>
      <c r="D81" s="155"/>
      <c r="E81" s="156"/>
      <c r="F81" s="115">
        <f>SUM(F17:F80)</f>
        <v>1403225.1600099998</v>
      </c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  <c r="DT81" s="64"/>
      <c r="DU81" s="64"/>
      <c r="DV81" s="64"/>
      <c r="DW81" s="64"/>
      <c r="DX81" s="64"/>
      <c r="DY81" s="64"/>
      <c r="DZ81" s="64"/>
      <c r="EA81" s="64"/>
      <c r="EB81" s="64"/>
      <c r="EC81" s="64"/>
      <c r="ED81" s="64"/>
      <c r="EE81" s="64"/>
      <c r="EF81" s="64"/>
      <c r="EG81" s="64"/>
      <c r="EH81" s="64"/>
      <c r="EI81" s="64"/>
      <c r="EJ81" s="64"/>
      <c r="EK81" s="64"/>
      <c r="EL81" s="64"/>
      <c r="EM81" s="64"/>
      <c r="EN81" s="64"/>
      <c r="EO81" s="64"/>
      <c r="EP81" s="64"/>
      <c r="EQ81" s="64"/>
      <c r="ER81" s="64"/>
      <c r="ES81" s="64"/>
      <c r="ET81" s="64"/>
      <c r="EU81" s="64"/>
      <c r="EV81" s="64"/>
      <c r="EW81" s="64"/>
      <c r="EX81" s="64"/>
      <c r="EY81" s="64"/>
      <c r="EZ81" s="64"/>
      <c r="FA81" s="64"/>
      <c r="FB81" s="64"/>
      <c r="FC81" s="64"/>
      <c r="FD81" s="64"/>
      <c r="FE81" s="64"/>
      <c r="FF81" s="64"/>
      <c r="FG81" s="64"/>
      <c r="FH81" s="64"/>
      <c r="FI81" s="64"/>
      <c r="FJ81" s="64"/>
      <c r="FK81" s="64"/>
      <c r="FL81" s="64"/>
      <c r="FM81" s="64"/>
      <c r="FN81" s="64"/>
      <c r="FO81" s="64"/>
      <c r="FP81" s="64"/>
      <c r="FQ81" s="64"/>
      <c r="FR81" s="64"/>
      <c r="FS81" s="64"/>
      <c r="FT81" s="64"/>
      <c r="FU81" s="64"/>
      <c r="FV81" s="64"/>
      <c r="FW81" s="64"/>
      <c r="FX81" s="64"/>
      <c r="FY81" s="64"/>
      <c r="FZ81" s="64"/>
      <c r="GA81" s="64"/>
      <c r="GB81" s="64"/>
      <c r="GC81" s="64"/>
      <c r="GD81" s="64"/>
      <c r="GE81" s="64"/>
      <c r="GF81" s="64"/>
      <c r="GG81" s="64"/>
      <c r="GH81" s="64"/>
      <c r="GI81" s="64"/>
      <c r="GJ81" s="64"/>
      <c r="GK81" s="64"/>
      <c r="GL81" s="64"/>
      <c r="GM81" s="64"/>
      <c r="GN81" s="64"/>
      <c r="GO81" s="64"/>
      <c r="GP81" s="64"/>
      <c r="GQ81" s="64"/>
      <c r="GR81" s="64"/>
      <c r="GS81" s="64"/>
      <c r="GT81" s="64"/>
      <c r="GU81" s="64"/>
      <c r="GV81" s="64"/>
      <c r="GW81" s="64"/>
      <c r="GX81" s="64"/>
      <c r="GY81" s="64"/>
      <c r="GZ81" s="64"/>
      <c r="HA81" s="64"/>
      <c r="HB81" s="64"/>
      <c r="HC81" s="64"/>
      <c r="HD81" s="64"/>
      <c r="HE81" s="64"/>
      <c r="HF81" s="64"/>
      <c r="HG81" s="64"/>
      <c r="HH81" s="64"/>
      <c r="HI81" s="64"/>
      <c r="HJ81" s="64"/>
      <c r="HK81" s="64"/>
      <c r="HL81" s="64"/>
      <c r="HM81" s="64"/>
      <c r="HN81" s="64"/>
      <c r="HO81" s="64"/>
      <c r="HP81" s="64"/>
      <c r="HQ81" s="64"/>
      <c r="HR81" s="64"/>
      <c r="HS81" s="64"/>
      <c r="HT81" s="64"/>
      <c r="HU81" s="64"/>
      <c r="HV81" s="64"/>
      <c r="HW81" s="64"/>
      <c r="HX81" s="64"/>
      <c r="HY81" s="64"/>
      <c r="HZ81" s="64"/>
      <c r="IA81" s="64"/>
      <c r="IB81" s="64"/>
      <c r="IC81" s="64"/>
      <c r="ID81" s="64"/>
      <c r="IE81" s="64"/>
      <c r="IF81" s="64"/>
      <c r="IG81" s="64"/>
      <c r="IH81" s="64"/>
      <c r="II81" s="64"/>
      <c r="IJ81" s="64"/>
      <c r="IK81" s="64"/>
      <c r="IL81" s="64"/>
      <c r="IM81" s="64"/>
      <c r="IN81" s="64"/>
      <c r="IO81" s="64"/>
      <c r="IP81" s="64"/>
      <c r="IQ81" s="64"/>
      <c r="IR81" s="64"/>
      <c r="IS81" s="64"/>
    </row>
    <row r="82" spans="1:253" s="65" customFormat="1" ht="21.75" customHeight="1" x14ac:dyDescent="0.3">
      <c r="A82" s="284" t="s">
        <v>23</v>
      </c>
      <c r="B82" s="285"/>
      <c r="C82" s="157"/>
      <c r="D82" s="157"/>
      <c r="E82" s="158"/>
      <c r="F82" s="159">
        <f>F81*0.18</f>
        <v>252580.52880179996</v>
      </c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  <c r="DT82" s="64"/>
      <c r="DU82" s="64"/>
      <c r="DV82" s="64"/>
      <c r="DW82" s="64"/>
      <c r="DX82" s="64"/>
      <c r="DY82" s="64"/>
      <c r="DZ82" s="64"/>
      <c r="EA82" s="64"/>
      <c r="EB82" s="64"/>
      <c r="EC82" s="64"/>
      <c r="ED82" s="64"/>
      <c r="EE82" s="64"/>
      <c r="EF82" s="64"/>
      <c r="EG82" s="64"/>
      <c r="EH82" s="64"/>
      <c r="EI82" s="64"/>
      <c r="EJ82" s="64"/>
      <c r="EK82" s="64"/>
      <c r="EL82" s="64"/>
      <c r="EM82" s="64"/>
      <c r="EN82" s="64"/>
      <c r="EO82" s="64"/>
      <c r="EP82" s="64"/>
      <c r="EQ82" s="64"/>
      <c r="ER82" s="64"/>
      <c r="ES82" s="64"/>
      <c r="ET82" s="64"/>
      <c r="EU82" s="64"/>
      <c r="EV82" s="64"/>
      <c r="EW82" s="64"/>
      <c r="EX82" s="64"/>
      <c r="EY82" s="64"/>
      <c r="EZ82" s="64"/>
      <c r="FA82" s="64"/>
      <c r="FB82" s="64"/>
      <c r="FC82" s="64"/>
      <c r="FD82" s="64"/>
      <c r="FE82" s="64"/>
      <c r="FF82" s="64"/>
      <c r="FG82" s="64"/>
      <c r="FH82" s="64"/>
      <c r="FI82" s="64"/>
      <c r="FJ82" s="64"/>
      <c r="FK82" s="64"/>
      <c r="FL82" s="64"/>
      <c r="FM82" s="64"/>
      <c r="FN82" s="64"/>
      <c r="FO82" s="64"/>
      <c r="FP82" s="64"/>
      <c r="FQ82" s="64"/>
      <c r="FR82" s="64"/>
      <c r="FS82" s="64"/>
      <c r="FT82" s="64"/>
      <c r="FU82" s="64"/>
      <c r="FV82" s="64"/>
      <c r="FW82" s="64"/>
      <c r="FX82" s="64"/>
      <c r="FY82" s="64"/>
      <c r="FZ82" s="64"/>
      <c r="GA82" s="64"/>
      <c r="GB82" s="64"/>
      <c r="GC82" s="64"/>
      <c r="GD82" s="64"/>
      <c r="GE82" s="64"/>
      <c r="GF82" s="64"/>
      <c r="GG82" s="64"/>
      <c r="GH82" s="64"/>
      <c r="GI82" s="64"/>
      <c r="GJ82" s="64"/>
      <c r="GK82" s="64"/>
      <c r="GL82" s="64"/>
      <c r="GM82" s="64"/>
      <c r="GN82" s="64"/>
      <c r="GO82" s="64"/>
      <c r="GP82" s="64"/>
      <c r="GQ82" s="64"/>
      <c r="GR82" s="64"/>
      <c r="GS82" s="64"/>
      <c r="GT82" s="64"/>
      <c r="GU82" s="64"/>
      <c r="GV82" s="64"/>
      <c r="GW82" s="64"/>
      <c r="GX82" s="64"/>
      <c r="GY82" s="64"/>
      <c r="GZ82" s="64"/>
      <c r="HA82" s="64"/>
      <c r="HB82" s="64"/>
      <c r="HC82" s="64"/>
      <c r="HD82" s="64"/>
      <c r="HE82" s="64"/>
      <c r="HF82" s="64"/>
      <c r="HG82" s="64"/>
      <c r="HH82" s="64"/>
      <c r="HI82" s="64"/>
      <c r="HJ82" s="64"/>
      <c r="HK82" s="64"/>
      <c r="HL82" s="64"/>
      <c r="HM82" s="64"/>
      <c r="HN82" s="64"/>
      <c r="HO82" s="64"/>
      <c r="HP82" s="64"/>
      <c r="HQ82" s="64"/>
      <c r="HR82" s="64"/>
      <c r="HS82" s="64"/>
      <c r="HT82" s="64"/>
      <c r="HU82" s="64"/>
      <c r="HV82" s="64"/>
      <c r="HW82" s="64"/>
      <c r="HX82" s="64"/>
      <c r="HY82" s="64"/>
      <c r="HZ82" s="64"/>
      <c r="IA82" s="64"/>
      <c r="IB82" s="64"/>
      <c r="IC82" s="64"/>
      <c r="ID82" s="64"/>
      <c r="IE82" s="64"/>
      <c r="IF82" s="64"/>
      <c r="IG82" s="64"/>
      <c r="IH82" s="64"/>
      <c r="II82" s="64"/>
      <c r="IJ82" s="64"/>
      <c r="IK82" s="64"/>
      <c r="IL82" s="64"/>
      <c r="IM82" s="64"/>
      <c r="IN82" s="64"/>
      <c r="IO82" s="64"/>
      <c r="IP82" s="64"/>
      <c r="IQ82" s="64"/>
      <c r="IR82" s="64"/>
      <c r="IS82" s="64"/>
    </row>
    <row r="83" spans="1:253" s="65" customFormat="1" ht="21.75" customHeight="1" thickBot="1" x14ac:dyDescent="0.35">
      <c r="A83" s="286" t="s">
        <v>24</v>
      </c>
      <c r="B83" s="287"/>
      <c r="C83" s="160"/>
      <c r="D83" s="160"/>
      <c r="E83" s="161"/>
      <c r="F83" s="123">
        <f>SUM(F81:F82)</f>
        <v>1655805.6888117997</v>
      </c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4"/>
      <c r="GH83" s="64"/>
      <c r="GI83" s="64"/>
      <c r="GJ83" s="64"/>
      <c r="GK83" s="64"/>
      <c r="GL83" s="64"/>
      <c r="GM83" s="64"/>
      <c r="GN83" s="64"/>
      <c r="GO83" s="64"/>
      <c r="GP83" s="64"/>
      <c r="GQ83" s="64"/>
      <c r="GR83" s="64"/>
      <c r="GS83" s="64"/>
      <c r="GT83" s="64"/>
      <c r="GU83" s="64"/>
      <c r="GV83" s="64"/>
      <c r="GW83" s="64"/>
      <c r="GX83" s="64"/>
      <c r="GY83" s="64"/>
      <c r="GZ83" s="64"/>
      <c r="HA83" s="64"/>
      <c r="HB83" s="64"/>
      <c r="HC83" s="64"/>
      <c r="HD83" s="64"/>
      <c r="HE83" s="64"/>
      <c r="HF83" s="64"/>
      <c r="HG83" s="64"/>
      <c r="HH83" s="64"/>
      <c r="HI83" s="64"/>
      <c r="HJ83" s="64"/>
      <c r="HK83" s="64"/>
      <c r="HL83" s="64"/>
      <c r="HM83" s="64"/>
      <c r="HN83" s="64"/>
      <c r="HO83" s="64"/>
      <c r="HP83" s="64"/>
      <c r="HQ83" s="64"/>
      <c r="HR83" s="64"/>
      <c r="HS83" s="64"/>
      <c r="HT83" s="64"/>
      <c r="HU83" s="64"/>
      <c r="HV83" s="64"/>
      <c r="HW83" s="64"/>
      <c r="HX83" s="64"/>
      <c r="HY83" s="64"/>
      <c r="HZ83" s="64"/>
      <c r="IA83" s="64"/>
      <c r="IB83" s="64"/>
      <c r="IC83" s="64"/>
      <c r="ID83" s="64"/>
      <c r="IE83" s="64"/>
      <c r="IF83" s="64"/>
      <c r="IG83" s="64"/>
      <c r="IH83" s="64"/>
      <c r="II83" s="64"/>
      <c r="IJ83" s="64"/>
      <c r="IK83" s="64"/>
      <c r="IL83" s="64"/>
      <c r="IM83" s="64"/>
      <c r="IN83" s="64"/>
      <c r="IO83" s="64"/>
      <c r="IP83" s="64"/>
      <c r="IQ83" s="64"/>
      <c r="IR83" s="64"/>
      <c r="IS83" s="64"/>
    </row>
    <row r="84" spans="1:253" s="65" customFormat="1" ht="18.75" customHeight="1" x14ac:dyDescent="0.3">
      <c r="A84" s="60"/>
      <c r="B84" s="60"/>
      <c r="C84" s="61"/>
      <c r="D84" s="61"/>
      <c r="E84" s="62"/>
      <c r="F84" s="63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  <c r="DT84" s="64"/>
      <c r="DU84" s="64"/>
      <c r="DV84" s="64"/>
      <c r="DW84" s="64"/>
      <c r="DX84" s="64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4"/>
      <c r="EL84" s="64"/>
      <c r="EM84" s="64"/>
      <c r="EN84" s="64"/>
      <c r="EO84" s="64"/>
      <c r="EP84" s="64"/>
      <c r="EQ84" s="64"/>
      <c r="ER84" s="64"/>
      <c r="ES84" s="64"/>
      <c r="ET84" s="64"/>
      <c r="EU84" s="64"/>
      <c r="EV84" s="64"/>
      <c r="EW84" s="64"/>
      <c r="EX84" s="64"/>
      <c r="EY84" s="64"/>
      <c r="EZ84" s="64"/>
      <c r="FA84" s="64"/>
      <c r="FB84" s="64"/>
      <c r="FC84" s="64"/>
      <c r="FD84" s="64"/>
      <c r="FE84" s="64"/>
      <c r="FF84" s="64"/>
      <c r="FG84" s="64"/>
      <c r="FH84" s="64"/>
      <c r="FI84" s="64"/>
      <c r="FJ84" s="64"/>
      <c r="FK84" s="64"/>
      <c r="FL84" s="64"/>
      <c r="FM84" s="64"/>
      <c r="FN84" s="64"/>
      <c r="FO84" s="64"/>
      <c r="FP84" s="64"/>
      <c r="FQ84" s="64"/>
      <c r="FR84" s="64"/>
      <c r="FS84" s="64"/>
      <c r="FT84" s="64"/>
      <c r="FU84" s="64"/>
      <c r="FV84" s="64"/>
      <c r="FW84" s="64"/>
      <c r="FX84" s="64"/>
      <c r="FY84" s="64"/>
      <c r="FZ84" s="64"/>
      <c r="GA84" s="64"/>
      <c r="GB84" s="64"/>
      <c r="GC84" s="64"/>
      <c r="GD84" s="64"/>
      <c r="GE84" s="64"/>
      <c r="GF84" s="64"/>
      <c r="GG84" s="64"/>
      <c r="GH84" s="64"/>
      <c r="GI84" s="64"/>
      <c r="GJ84" s="64"/>
      <c r="GK84" s="64"/>
      <c r="GL84" s="64"/>
      <c r="GM84" s="64"/>
      <c r="GN84" s="64"/>
      <c r="GO84" s="64"/>
      <c r="GP84" s="64"/>
      <c r="GQ84" s="64"/>
      <c r="GR84" s="64"/>
      <c r="GS84" s="64"/>
      <c r="GT84" s="64"/>
      <c r="GU84" s="64"/>
      <c r="GV84" s="64"/>
      <c r="GW84" s="64"/>
      <c r="GX84" s="64"/>
      <c r="GY84" s="64"/>
      <c r="GZ84" s="64"/>
      <c r="HA84" s="64"/>
      <c r="HB84" s="64"/>
      <c r="HC84" s="64"/>
      <c r="HD84" s="64"/>
      <c r="HE84" s="64"/>
      <c r="HF84" s="64"/>
      <c r="HG84" s="64"/>
      <c r="HH84" s="64"/>
      <c r="HI84" s="64"/>
      <c r="HJ84" s="64"/>
      <c r="HK84" s="64"/>
      <c r="HL84" s="64"/>
      <c r="HM84" s="64"/>
      <c r="HN84" s="64"/>
      <c r="HO84" s="64"/>
      <c r="HP84" s="64"/>
      <c r="HQ84" s="64"/>
      <c r="HR84" s="64"/>
      <c r="HS84" s="64"/>
      <c r="HT84" s="64"/>
      <c r="HU84" s="64"/>
      <c r="HV84" s="64"/>
      <c r="HW84" s="64"/>
      <c r="HX84" s="64"/>
      <c r="HY84" s="64"/>
      <c r="HZ84" s="64"/>
      <c r="IA84" s="64"/>
      <c r="IB84" s="64"/>
      <c r="IC84" s="64"/>
      <c r="ID84" s="64"/>
      <c r="IE84" s="64"/>
      <c r="IF84" s="64"/>
      <c r="IG84" s="64"/>
      <c r="IH84" s="64"/>
      <c r="II84" s="64"/>
      <c r="IJ84" s="64"/>
      <c r="IK84" s="64"/>
      <c r="IL84" s="64"/>
      <c r="IM84" s="64"/>
      <c r="IN84" s="64"/>
      <c r="IO84" s="64"/>
      <c r="IP84" s="64"/>
      <c r="IQ84" s="64"/>
      <c r="IR84" s="64"/>
      <c r="IS84" s="64"/>
    </row>
    <row r="85" spans="1:253" s="65" customFormat="1" ht="18.75" customHeight="1" x14ac:dyDescent="0.3">
      <c r="A85" s="60"/>
      <c r="B85" s="60"/>
      <c r="C85" s="61"/>
      <c r="D85" s="61"/>
      <c r="E85" s="62"/>
      <c r="F85" s="63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  <c r="DT85" s="64"/>
      <c r="DU85" s="64"/>
      <c r="DV85" s="64"/>
      <c r="DW85" s="64"/>
      <c r="DX85" s="64"/>
      <c r="DY85" s="64"/>
      <c r="DZ85" s="64"/>
      <c r="EA85" s="64"/>
      <c r="EB85" s="64"/>
      <c r="EC85" s="64"/>
      <c r="ED85" s="64"/>
      <c r="EE85" s="64"/>
      <c r="EF85" s="64"/>
      <c r="EG85" s="64"/>
      <c r="EH85" s="64"/>
      <c r="EI85" s="64"/>
      <c r="EJ85" s="64"/>
      <c r="EK85" s="64"/>
      <c r="EL85" s="64"/>
      <c r="EM85" s="64"/>
      <c r="EN85" s="64"/>
      <c r="EO85" s="64"/>
      <c r="EP85" s="64"/>
      <c r="EQ85" s="64"/>
      <c r="ER85" s="64"/>
      <c r="ES85" s="64"/>
      <c r="ET85" s="64"/>
      <c r="EU85" s="64"/>
      <c r="EV85" s="64"/>
      <c r="EW85" s="64"/>
      <c r="EX85" s="64"/>
      <c r="EY85" s="64"/>
      <c r="EZ85" s="64"/>
      <c r="FA85" s="64"/>
      <c r="FB85" s="64"/>
      <c r="FC85" s="64"/>
      <c r="FD85" s="64"/>
      <c r="FE85" s="64"/>
      <c r="FF85" s="64"/>
      <c r="FG85" s="64"/>
      <c r="FH85" s="64"/>
      <c r="FI85" s="64"/>
      <c r="FJ85" s="64"/>
      <c r="FK85" s="64"/>
      <c r="FL85" s="64"/>
      <c r="FM85" s="64"/>
      <c r="FN85" s="64"/>
      <c r="FO85" s="64"/>
      <c r="FP85" s="64"/>
      <c r="FQ85" s="64"/>
      <c r="FR85" s="64"/>
      <c r="FS85" s="64"/>
      <c r="FT85" s="64"/>
      <c r="FU85" s="64"/>
      <c r="FV85" s="64"/>
      <c r="FW85" s="64"/>
      <c r="FX85" s="64"/>
      <c r="FY85" s="64"/>
      <c r="FZ85" s="64"/>
      <c r="GA85" s="64"/>
      <c r="GB85" s="64"/>
      <c r="GC85" s="64"/>
      <c r="GD85" s="64"/>
      <c r="GE85" s="64"/>
      <c r="GF85" s="64"/>
      <c r="GG85" s="64"/>
      <c r="GH85" s="64"/>
      <c r="GI85" s="64"/>
      <c r="GJ85" s="64"/>
      <c r="GK85" s="64"/>
      <c r="GL85" s="64"/>
      <c r="GM85" s="64"/>
      <c r="GN85" s="64"/>
      <c r="GO85" s="64"/>
      <c r="GP85" s="64"/>
      <c r="GQ85" s="64"/>
      <c r="GR85" s="64"/>
      <c r="GS85" s="64"/>
      <c r="GT85" s="64"/>
      <c r="GU85" s="64"/>
      <c r="GV85" s="64"/>
      <c r="GW85" s="64"/>
      <c r="GX85" s="64"/>
      <c r="GY85" s="64"/>
      <c r="GZ85" s="64"/>
      <c r="HA85" s="64"/>
      <c r="HB85" s="64"/>
      <c r="HC85" s="64"/>
      <c r="HD85" s="64"/>
      <c r="HE85" s="64"/>
      <c r="HF85" s="64"/>
      <c r="HG85" s="64"/>
      <c r="HH85" s="64"/>
      <c r="HI85" s="64"/>
      <c r="HJ85" s="64"/>
      <c r="HK85" s="64"/>
      <c r="HL85" s="64"/>
      <c r="HM85" s="64"/>
      <c r="HN85" s="64"/>
      <c r="HO85" s="64"/>
      <c r="HP85" s="64"/>
      <c r="HQ85" s="64"/>
      <c r="HR85" s="64"/>
      <c r="HS85" s="64"/>
      <c r="HT85" s="64"/>
      <c r="HU85" s="64"/>
      <c r="HV85" s="64"/>
      <c r="HW85" s="64"/>
      <c r="HX85" s="64"/>
      <c r="HY85" s="64"/>
      <c r="HZ85" s="64"/>
      <c r="IA85" s="64"/>
      <c r="IB85" s="64"/>
      <c r="IC85" s="64"/>
      <c r="ID85" s="64"/>
      <c r="IE85" s="64"/>
      <c r="IF85" s="64"/>
      <c r="IG85" s="64"/>
      <c r="IH85" s="64"/>
      <c r="II85" s="64"/>
      <c r="IJ85" s="64"/>
      <c r="IK85" s="64"/>
      <c r="IL85" s="64"/>
      <c r="IM85" s="64"/>
      <c r="IN85" s="64"/>
      <c r="IO85" s="64"/>
      <c r="IP85" s="64"/>
      <c r="IQ85" s="64"/>
      <c r="IR85" s="64"/>
      <c r="IS85" s="64"/>
    </row>
    <row r="86" spans="1:253" s="65" customFormat="1" ht="18.75" customHeight="1" x14ac:dyDescent="0.3">
      <c r="A86" s="60"/>
      <c r="B86" s="60"/>
      <c r="C86" s="61"/>
      <c r="D86" s="61"/>
      <c r="E86" s="62"/>
      <c r="F86" s="63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  <c r="DT86" s="64"/>
      <c r="DU86" s="64"/>
      <c r="DV86" s="64"/>
      <c r="DW86" s="64"/>
      <c r="DX86" s="64"/>
      <c r="DY86" s="64"/>
      <c r="DZ86" s="64"/>
      <c r="EA86" s="64"/>
      <c r="EB86" s="64"/>
      <c r="EC86" s="64"/>
      <c r="ED86" s="64"/>
      <c r="EE86" s="64"/>
      <c r="EF86" s="64"/>
      <c r="EG86" s="64"/>
      <c r="EH86" s="64"/>
      <c r="EI86" s="64"/>
      <c r="EJ86" s="64"/>
      <c r="EK86" s="64"/>
      <c r="EL86" s="64"/>
      <c r="EM86" s="64"/>
      <c r="EN86" s="64"/>
      <c r="EO86" s="64"/>
      <c r="EP86" s="64"/>
      <c r="EQ86" s="64"/>
      <c r="ER86" s="64"/>
      <c r="ES86" s="64"/>
      <c r="ET86" s="64"/>
      <c r="EU86" s="64"/>
      <c r="EV86" s="64"/>
      <c r="EW86" s="64"/>
      <c r="EX86" s="64"/>
      <c r="EY86" s="64"/>
      <c r="EZ86" s="64"/>
      <c r="FA86" s="64"/>
      <c r="FB86" s="64"/>
      <c r="FC86" s="64"/>
      <c r="FD86" s="64"/>
      <c r="FE86" s="64"/>
      <c r="FF86" s="64"/>
      <c r="FG86" s="64"/>
      <c r="FH86" s="64"/>
      <c r="FI86" s="64"/>
      <c r="FJ86" s="64"/>
      <c r="FK86" s="64"/>
      <c r="FL86" s="64"/>
      <c r="FM86" s="64"/>
      <c r="FN86" s="64"/>
      <c r="FO86" s="64"/>
      <c r="FP86" s="64"/>
      <c r="FQ86" s="64"/>
      <c r="FR86" s="64"/>
      <c r="FS86" s="64"/>
      <c r="FT86" s="64"/>
      <c r="FU86" s="64"/>
      <c r="FV86" s="64"/>
      <c r="FW86" s="64"/>
      <c r="FX86" s="64"/>
      <c r="FY86" s="64"/>
      <c r="FZ86" s="64"/>
      <c r="GA86" s="64"/>
      <c r="GB86" s="64"/>
      <c r="GC86" s="64"/>
      <c r="GD86" s="64"/>
      <c r="GE86" s="64"/>
      <c r="GF86" s="64"/>
      <c r="GG86" s="64"/>
      <c r="GH86" s="64"/>
      <c r="GI86" s="64"/>
      <c r="GJ86" s="64"/>
      <c r="GK86" s="64"/>
      <c r="GL86" s="64"/>
      <c r="GM86" s="64"/>
      <c r="GN86" s="64"/>
      <c r="GO86" s="64"/>
      <c r="GP86" s="64"/>
      <c r="GQ86" s="64"/>
      <c r="GR86" s="64"/>
      <c r="GS86" s="64"/>
      <c r="GT86" s="64"/>
      <c r="GU86" s="64"/>
      <c r="GV86" s="64"/>
      <c r="GW86" s="64"/>
      <c r="GX86" s="64"/>
      <c r="GY86" s="64"/>
      <c r="GZ86" s="64"/>
      <c r="HA86" s="64"/>
      <c r="HB86" s="64"/>
      <c r="HC86" s="64"/>
      <c r="HD86" s="64"/>
      <c r="HE86" s="64"/>
      <c r="HF86" s="64"/>
      <c r="HG86" s="64"/>
      <c r="HH86" s="64"/>
      <c r="HI86" s="64"/>
      <c r="HJ86" s="64"/>
      <c r="HK86" s="64"/>
      <c r="HL86" s="64"/>
      <c r="HM86" s="64"/>
      <c r="HN86" s="64"/>
      <c r="HO86" s="64"/>
      <c r="HP86" s="64"/>
      <c r="HQ86" s="64"/>
      <c r="HR86" s="64"/>
      <c r="HS86" s="64"/>
      <c r="HT86" s="64"/>
      <c r="HU86" s="64"/>
      <c r="HV86" s="64"/>
      <c r="HW86" s="64"/>
      <c r="HX86" s="64"/>
      <c r="HY86" s="64"/>
      <c r="HZ86" s="64"/>
      <c r="IA86" s="64"/>
      <c r="IB86" s="64"/>
      <c r="IC86" s="64"/>
      <c r="ID86" s="64"/>
      <c r="IE86" s="64"/>
      <c r="IF86" s="64"/>
      <c r="IG86" s="64"/>
      <c r="IH86" s="64"/>
      <c r="II86" s="64"/>
      <c r="IJ86" s="64"/>
      <c r="IK86" s="64"/>
      <c r="IL86" s="64"/>
      <c r="IM86" s="64"/>
      <c r="IN86" s="64"/>
      <c r="IO86" s="64"/>
      <c r="IP86" s="64"/>
      <c r="IQ86" s="64"/>
      <c r="IR86" s="64"/>
      <c r="IS86" s="64"/>
    </row>
    <row r="87" spans="1:253" ht="18.75" customHeight="1" x14ac:dyDescent="0.3">
      <c r="A87" s="89"/>
      <c r="B87" s="87"/>
      <c r="C87" s="6"/>
      <c r="D87" s="6"/>
      <c r="E87" s="67"/>
      <c r="F87" s="68"/>
    </row>
    <row r="88" spans="1:253" s="70" customFormat="1" x14ac:dyDescent="0.3">
      <c r="A88" s="244" t="s">
        <v>25</v>
      </c>
      <c r="B88" s="244"/>
      <c r="C88" s="244"/>
      <c r="D88" s="244"/>
      <c r="E88" s="244"/>
      <c r="F88" s="244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69"/>
      <c r="GU88" s="69"/>
      <c r="GV88" s="69"/>
      <c r="GW88" s="69"/>
      <c r="GX88" s="69"/>
      <c r="GY88" s="69"/>
      <c r="GZ88" s="69"/>
      <c r="HA88" s="69"/>
      <c r="HB88" s="69"/>
      <c r="HC88" s="69"/>
      <c r="HD88" s="69"/>
      <c r="HE88" s="69"/>
      <c r="HF88" s="69"/>
      <c r="HG88" s="69"/>
      <c r="HH88" s="69"/>
      <c r="HI88" s="69"/>
      <c r="HJ88" s="69"/>
      <c r="HK88" s="69"/>
      <c r="HL88" s="69"/>
      <c r="HM88" s="69"/>
      <c r="HN88" s="69"/>
      <c r="HO88" s="69"/>
      <c r="HP88" s="69"/>
      <c r="HQ88" s="69"/>
      <c r="HR88" s="69"/>
      <c r="HS88" s="69"/>
      <c r="HT88" s="69"/>
      <c r="HU88" s="69"/>
      <c r="HV88" s="69"/>
      <c r="HW88" s="69"/>
      <c r="HX88" s="69"/>
      <c r="HY88" s="69"/>
      <c r="HZ88" s="69"/>
      <c r="IA88" s="69"/>
      <c r="IB88" s="69"/>
      <c r="IC88" s="69"/>
      <c r="ID88" s="69"/>
      <c r="IE88" s="69"/>
      <c r="IF88" s="69"/>
      <c r="IG88" s="69"/>
      <c r="IH88" s="69"/>
      <c r="II88" s="69"/>
      <c r="IJ88" s="69"/>
      <c r="IK88" s="69"/>
      <c r="IL88" s="69"/>
      <c r="IM88" s="69"/>
      <c r="IN88" s="69"/>
      <c r="IO88" s="69"/>
      <c r="IP88" s="69"/>
      <c r="IQ88" s="69"/>
      <c r="IR88" s="69"/>
      <c r="IS88" s="69"/>
    </row>
    <row r="89" spans="1:253" ht="18.75" customHeight="1" x14ac:dyDescent="0.3">
      <c r="A89" s="89"/>
      <c r="B89" s="87"/>
      <c r="C89" s="71"/>
      <c r="D89" s="71"/>
      <c r="E89" s="72" t="s">
        <v>26</v>
      </c>
      <c r="F89" s="71"/>
    </row>
    <row r="90" spans="1:253" ht="15.75" customHeight="1" x14ac:dyDescent="0.3">
      <c r="A90" s="17"/>
      <c r="C90" s="71"/>
      <c r="D90" s="71"/>
      <c r="E90" s="72"/>
      <c r="F90" s="71"/>
    </row>
    <row r="91" spans="1:253" ht="15.75" customHeight="1" x14ac:dyDescent="0.3">
      <c r="A91" s="17"/>
      <c r="C91" s="71"/>
      <c r="D91" s="71"/>
      <c r="E91" s="72"/>
      <c r="F91" s="71"/>
    </row>
    <row r="92" spans="1:253" ht="15.75" customHeight="1" x14ac:dyDescent="0.3">
      <c r="A92" s="17"/>
      <c r="C92" s="71"/>
      <c r="D92" s="71"/>
      <c r="E92" s="72"/>
      <c r="F92" s="71"/>
    </row>
    <row r="93" spans="1:253" ht="15.75" customHeight="1" x14ac:dyDescent="0.3">
      <c r="A93" s="17"/>
      <c r="C93" s="71"/>
      <c r="D93" s="71"/>
      <c r="E93" s="72"/>
      <c r="F93" s="71"/>
    </row>
    <row r="94" spans="1:253" ht="15.75" customHeight="1" x14ac:dyDescent="0.3">
      <c r="A94" s="17"/>
      <c r="C94" s="71"/>
      <c r="D94" s="71"/>
      <c r="E94" s="72"/>
      <c r="F94" s="71"/>
    </row>
    <row r="95" spans="1:253" ht="15.75" customHeight="1" x14ac:dyDescent="0.3">
      <c r="A95" s="17"/>
      <c r="C95" s="71"/>
      <c r="D95" s="71"/>
      <c r="E95" s="72"/>
      <c r="F95" s="71"/>
    </row>
    <row r="96" spans="1:253" ht="15.75" customHeight="1" x14ac:dyDescent="0.3">
      <c r="A96" s="220"/>
      <c r="B96" s="220"/>
      <c r="C96" s="71"/>
      <c r="D96" s="71"/>
      <c r="E96" s="72"/>
      <c r="F96" s="71"/>
    </row>
    <row r="97" spans="1:6" ht="15.75" customHeight="1" x14ac:dyDescent="0.3">
      <c r="A97" s="87"/>
      <c r="B97" s="87" t="s">
        <v>27</v>
      </c>
      <c r="C97" s="71"/>
      <c r="D97" s="71"/>
      <c r="E97" s="72"/>
      <c r="F97" s="71"/>
    </row>
    <row r="98" spans="1:6" ht="16.5" customHeight="1" x14ac:dyDescent="0.3">
      <c r="A98" s="221"/>
      <c r="B98" s="221"/>
      <c r="C98" s="71"/>
      <c r="D98" s="71"/>
      <c r="E98" s="72"/>
      <c r="F98" s="71"/>
    </row>
    <row r="99" spans="1:6" x14ac:dyDescent="0.3">
      <c r="A99" s="245"/>
      <c r="B99" s="245"/>
      <c r="C99" s="246" t="s">
        <v>26</v>
      </c>
      <c r="D99" s="246"/>
      <c r="E99" s="246"/>
      <c r="F99" s="246"/>
    </row>
    <row r="100" spans="1:6" ht="21.75" customHeight="1" x14ac:dyDescent="0.3">
      <c r="A100" s="83"/>
      <c r="B100" s="83"/>
      <c r="C100" s="83"/>
      <c r="D100" s="86"/>
      <c r="E100" s="84"/>
      <c r="F100" s="84"/>
    </row>
    <row r="101" spans="1:6" ht="16.5" customHeight="1" x14ac:dyDescent="0.3">
      <c r="A101" s="247"/>
      <c r="B101" s="247"/>
      <c r="C101" s="89"/>
      <c r="D101" s="89"/>
      <c r="E101" s="248"/>
      <c r="F101" s="248"/>
    </row>
    <row r="102" spans="1:6" x14ac:dyDescent="0.3">
      <c r="A102" s="245"/>
      <c r="B102" s="245"/>
      <c r="C102" s="83"/>
      <c r="D102" s="86"/>
      <c r="E102" s="249"/>
      <c r="F102" s="249"/>
    </row>
    <row r="103" spans="1:6" ht="10.5" customHeight="1" x14ac:dyDescent="0.3">
      <c r="A103" s="245"/>
      <c r="B103" s="245"/>
      <c r="C103" s="83"/>
      <c r="D103" s="86"/>
      <c r="E103" s="249"/>
      <c r="F103" s="249"/>
    </row>
    <row r="104" spans="1:6" ht="29.25" customHeight="1" x14ac:dyDescent="0.3">
      <c r="A104" s="244"/>
      <c r="B104" s="244"/>
      <c r="C104" s="85"/>
      <c r="D104" s="89"/>
      <c r="E104" s="82"/>
      <c r="F104" s="82"/>
    </row>
    <row r="105" spans="1:6" ht="38.25" customHeight="1" x14ac:dyDescent="0.3">
      <c r="A105" s="250"/>
      <c r="B105" s="251"/>
      <c r="C105" s="85"/>
      <c r="D105" s="89"/>
      <c r="E105" s="248"/>
      <c r="F105" s="248"/>
    </row>
    <row r="106" spans="1:6" ht="10.5" customHeight="1" x14ac:dyDescent="0.3">
      <c r="A106" s="245"/>
      <c r="B106" s="245"/>
      <c r="C106" s="83"/>
      <c r="D106" s="86"/>
      <c r="E106" s="249"/>
      <c r="F106" s="249"/>
    </row>
    <row r="107" spans="1:6" ht="25.5" customHeight="1" x14ac:dyDescent="0.3">
      <c r="A107" s="83"/>
      <c r="B107" s="83"/>
      <c r="C107" s="83"/>
      <c r="D107" s="86"/>
      <c r="E107" s="84"/>
      <c r="F107" s="84"/>
    </row>
    <row r="108" spans="1:6" ht="16.5" customHeight="1" x14ac:dyDescent="0.3">
      <c r="A108" s="247"/>
      <c r="B108" s="247"/>
      <c r="C108" s="89"/>
      <c r="D108" s="89"/>
      <c r="E108" s="248"/>
      <c r="F108" s="248"/>
    </row>
    <row r="109" spans="1:6" x14ac:dyDescent="0.3">
      <c r="A109" s="245"/>
      <c r="B109" s="245"/>
      <c r="C109" s="83"/>
      <c r="D109" s="86"/>
      <c r="E109" s="249"/>
      <c r="F109" s="249"/>
    </row>
    <row r="110" spans="1:6" x14ac:dyDescent="0.3">
      <c r="A110" s="70"/>
      <c r="B110" s="70"/>
      <c r="C110" s="70"/>
      <c r="E110" s="80"/>
      <c r="F110" s="80"/>
    </row>
  </sheetData>
  <mergeCells count="36">
    <mergeCell ref="A108:B108"/>
    <mergeCell ref="E108:F108"/>
    <mergeCell ref="A109:B109"/>
    <mergeCell ref="E109:F109"/>
    <mergeCell ref="A103:B103"/>
    <mergeCell ref="E103:F103"/>
    <mergeCell ref="A104:B104"/>
    <mergeCell ref="A105:B105"/>
    <mergeCell ref="E105:F105"/>
    <mergeCell ref="A106:B106"/>
    <mergeCell ref="E106:F106"/>
    <mergeCell ref="A99:B99"/>
    <mergeCell ref="C99:F99"/>
    <mergeCell ref="A101:B101"/>
    <mergeCell ref="E101:F101"/>
    <mergeCell ref="A102:B102"/>
    <mergeCell ref="E102:F102"/>
    <mergeCell ref="A98:B98"/>
    <mergeCell ref="B11:F11"/>
    <mergeCell ref="A12:A14"/>
    <mergeCell ref="B12:B14"/>
    <mergeCell ref="C12:C14"/>
    <mergeCell ref="D12:D14"/>
    <mergeCell ref="E12:E14"/>
    <mergeCell ref="F12:F14"/>
    <mergeCell ref="A81:B81"/>
    <mergeCell ref="A82:B82"/>
    <mergeCell ref="A83:B83"/>
    <mergeCell ref="A88:F88"/>
    <mergeCell ref="A96:B96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9"/>
  <sheetViews>
    <sheetView topLeftCell="A88" workbookViewId="0">
      <selection activeCell="I5" sqref="H5:I5"/>
    </sheetView>
  </sheetViews>
  <sheetFormatPr defaultRowHeight="18.75" x14ac:dyDescent="0.3"/>
  <cols>
    <col min="1" max="1" width="4.85546875" style="172" bestFit="1" customWidth="1"/>
    <col min="2" max="2" width="72.7109375" style="31" customWidth="1"/>
    <col min="3" max="3" width="9" style="138" bestFit="1" customWidth="1"/>
    <col min="4" max="4" width="12.28515625" style="139" bestFit="1" customWidth="1"/>
    <col min="5" max="5" width="11.28515625" style="195" customWidth="1"/>
    <col min="6" max="6" width="17.140625" style="195" bestFit="1" customWidth="1"/>
    <col min="7" max="253" width="9.140625" style="30"/>
    <col min="254" max="16384" width="9.140625" style="31"/>
  </cols>
  <sheetData>
    <row r="1" spans="1:253" x14ac:dyDescent="0.3">
      <c r="E1" s="288" t="s">
        <v>0</v>
      </c>
      <c r="F1" s="288"/>
    </row>
    <row r="2" spans="1:253" x14ac:dyDescent="0.3">
      <c r="E2" s="140"/>
      <c r="F2" s="140"/>
    </row>
    <row r="3" spans="1:253" ht="23.25" customHeight="1" x14ac:dyDescent="0.3">
      <c r="A3" s="173"/>
      <c r="B3" s="141" t="s">
        <v>1</v>
      </c>
      <c r="C3" s="281" t="s">
        <v>2</v>
      </c>
      <c r="D3" s="281"/>
      <c r="E3" s="281"/>
      <c r="F3" s="281"/>
    </row>
    <row r="4" spans="1:253" ht="6.75" customHeight="1" x14ac:dyDescent="0.3">
      <c r="A4" s="173"/>
      <c r="B4" s="141"/>
      <c r="C4" s="142"/>
      <c r="D4" s="142"/>
      <c r="E4" s="143"/>
      <c r="F4" s="142"/>
    </row>
    <row r="5" spans="1:253" ht="21.75" customHeight="1" x14ac:dyDescent="0.3">
      <c r="A5" s="174"/>
      <c r="B5" s="144" t="s">
        <v>3</v>
      </c>
      <c r="C5" s="281" t="s">
        <v>2</v>
      </c>
      <c r="D5" s="281"/>
      <c r="E5" s="281"/>
      <c r="F5" s="281"/>
    </row>
    <row r="6" spans="1:253" ht="11.25" customHeight="1" x14ac:dyDescent="0.3">
      <c r="A6" s="174"/>
      <c r="B6" s="144"/>
      <c r="C6" s="142"/>
      <c r="D6" s="142"/>
      <c r="E6" s="143"/>
      <c r="F6" s="142"/>
    </row>
    <row r="7" spans="1:253" s="106" customFormat="1" ht="26.25" customHeight="1" x14ac:dyDescent="0.25">
      <c r="A7" s="173"/>
      <c r="B7" s="145" t="s">
        <v>4</v>
      </c>
      <c r="C7" s="276" t="s">
        <v>5</v>
      </c>
      <c r="D7" s="276"/>
      <c r="E7" s="276"/>
      <c r="F7" s="276"/>
      <c r="G7" s="276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ht="102" customHeight="1" x14ac:dyDescent="0.3">
      <c r="A8" s="174"/>
      <c r="B8" s="145" t="s">
        <v>6</v>
      </c>
      <c r="C8" s="281" t="s">
        <v>68</v>
      </c>
      <c r="D8" s="281"/>
      <c r="E8" s="281"/>
      <c r="F8" s="281"/>
      <c r="J8" s="175"/>
    </row>
    <row r="9" spans="1:253" ht="18.75" customHeight="1" x14ac:dyDescent="0.3">
      <c r="A9" s="174"/>
      <c r="B9" s="145"/>
      <c r="C9" s="281"/>
      <c r="D9" s="281"/>
      <c r="E9" s="281"/>
      <c r="F9" s="281"/>
      <c r="J9" s="175"/>
      <c r="N9" s="30" t="s">
        <v>16</v>
      </c>
    </row>
    <row r="10" spans="1:253" ht="30" customHeight="1" x14ac:dyDescent="0.3">
      <c r="A10" s="279" t="s">
        <v>96</v>
      </c>
      <c r="B10" s="279"/>
      <c r="C10" s="279"/>
      <c r="D10" s="279"/>
      <c r="E10" s="279"/>
      <c r="F10" s="279"/>
      <c r="J10" s="175"/>
    </row>
    <row r="11" spans="1:253" ht="29.25" customHeight="1" thickBot="1" x14ac:dyDescent="0.35">
      <c r="A11" s="176"/>
      <c r="B11" s="279" t="s">
        <v>9</v>
      </c>
      <c r="C11" s="279"/>
      <c r="D11" s="279"/>
      <c r="E11" s="279"/>
      <c r="F11" s="279"/>
      <c r="J11" s="175"/>
    </row>
    <row r="12" spans="1:253" ht="16.5" customHeight="1" x14ac:dyDescent="0.3">
      <c r="A12" s="289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90"/>
      <c r="B13" s="258"/>
      <c r="C13" s="261"/>
      <c r="D13" s="258"/>
      <c r="E13" s="264"/>
      <c r="F13" s="267"/>
    </row>
    <row r="14" spans="1:253" ht="33" customHeight="1" thickBot="1" x14ac:dyDescent="0.35">
      <c r="A14" s="291"/>
      <c r="B14" s="259"/>
      <c r="C14" s="262"/>
      <c r="D14" s="259"/>
      <c r="E14" s="265"/>
      <c r="F14" s="268"/>
    </row>
    <row r="15" spans="1:253" x14ac:dyDescent="0.3">
      <c r="A15" s="164">
        <v>1</v>
      </c>
      <c r="B15" s="92">
        <v>2</v>
      </c>
      <c r="C15" s="93">
        <v>3</v>
      </c>
      <c r="D15" s="92">
        <v>4</v>
      </c>
      <c r="E15" s="94">
        <v>5</v>
      </c>
      <c r="F15" s="95">
        <v>6</v>
      </c>
    </row>
    <row r="16" spans="1:253" ht="37.5" x14ac:dyDescent="0.3">
      <c r="A16" s="164"/>
      <c r="B16" s="149" t="s">
        <v>91</v>
      </c>
      <c r="C16" s="93"/>
      <c r="D16" s="92"/>
      <c r="E16" s="94"/>
      <c r="F16" s="95"/>
    </row>
    <row r="17" spans="1:9" x14ac:dyDescent="0.3">
      <c r="A17" s="164">
        <v>1</v>
      </c>
      <c r="B17" s="38" t="s">
        <v>70</v>
      </c>
      <c r="C17" s="39" t="s">
        <v>19</v>
      </c>
      <c r="D17" s="147">
        <v>1229</v>
      </c>
      <c r="E17" s="41">
        <v>77.12</v>
      </c>
      <c r="F17" s="152">
        <f>D17*E17</f>
        <v>94780.48000000001</v>
      </c>
    </row>
    <row r="18" spans="1:9" x14ac:dyDescent="0.3">
      <c r="A18" s="164"/>
      <c r="B18" s="92"/>
      <c r="C18" s="93"/>
      <c r="D18" s="92"/>
      <c r="E18" s="94"/>
      <c r="F18" s="95"/>
    </row>
    <row r="19" spans="1:9" x14ac:dyDescent="0.3">
      <c r="A19" s="25"/>
      <c r="B19" s="163" t="s">
        <v>55</v>
      </c>
      <c r="C19" s="39"/>
      <c r="D19" s="40"/>
      <c r="E19" s="148"/>
      <c r="F19" s="42"/>
    </row>
    <row r="20" spans="1:9" ht="37.5" x14ac:dyDescent="0.3">
      <c r="A20" s="91"/>
      <c r="B20" s="93" t="s">
        <v>83</v>
      </c>
      <c r="C20" s="27"/>
      <c r="D20" s="32"/>
      <c r="E20" s="37"/>
      <c r="F20" s="152"/>
      <c r="I20" s="30" t="s">
        <v>16</v>
      </c>
    </row>
    <row r="21" spans="1:9" x14ac:dyDescent="0.3">
      <c r="A21" s="166">
        <v>1</v>
      </c>
      <c r="B21" s="151" t="s">
        <v>71</v>
      </c>
      <c r="C21" s="39" t="s">
        <v>43</v>
      </c>
      <c r="D21" s="40">
        <v>653</v>
      </c>
      <c r="E21" s="98">
        <v>0</v>
      </c>
      <c r="F21" s="152">
        <f t="shared" ref="F21:F30" si="0">D21*E21</f>
        <v>0</v>
      </c>
    </row>
    <row r="22" spans="1:9" x14ac:dyDescent="0.3">
      <c r="A22" s="166">
        <v>2</v>
      </c>
      <c r="B22" s="38" t="s">
        <v>72</v>
      </c>
      <c r="C22" s="39" t="s">
        <v>47</v>
      </c>
      <c r="D22" s="40">
        <v>29.26</v>
      </c>
      <c r="E22" s="41">
        <v>205.93</v>
      </c>
      <c r="F22" s="154">
        <f t="shared" si="0"/>
        <v>6025.5118000000002</v>
      </c>
    </row>
    <row r="23" spans="1:9" x14ac:dyDescent="0.3">
      <c r="A23" s="166">
        <v>3</v>
      </c>
      <c r="B23" s="38" t="s">
        <v>73</v>
      </c>
      <c r="C23" s="39" t="s">
        <v>21</v>
      </c>
      <c r="D23" s="40">
        <v>40</v>
      </c>
      <c r="E23" s="41">
        <v>84</v>
      </c>
      <c r="F23" s="152">
        <f t="shared" si="0"/>
        <v>3360</v>
      </c>
    </row>
    <row r="24" spans="1:9" x14ac:dyDescent="0.3">
      <c r="A24" s="166">
        <v>4</v>
      </c>
      <c r="B24" s="38" t="s">
        <v>38</v>
      </c>
      <c r="C24" s="39" t="s">
        <v>33</v>
      </c>
      <c r="D24" s="147">
        <v>77.3</v>
      </c>
      <c r="E24" s="41">
        <v>1435.11</v>
      </c>
      <c r="F24" s="152">
        <f t="shared" si="0"/>
        <v>110934.00299999998</v>
      </c>
    </row>
    <row r="25" spans="1:9" x14ac:dyDescent="0.3">
      <c r="A25" s="166">
        <v>5</v>
      </c>
      <c r="B25" s="38" t="s">
        <v>74</v>
      </c>
      <c r="C25" s="39" t="s">
        <v>19</v>
      </c>
      <c r="D25" s="147">
        <v>5</v>
      </c>
      <c r="E25" s="41">
        <v>400</v>
      </c>
      <c r="F25" s="152">
        <f t="shared" si="0"/>
        <v>2000</v>
      </c>
    </row>
    <row r="26" spans="1:9" x14ac:dyDescent="0.3">
      <c r="A26" s="166">
        <v>6</v>
      </c>
      <c r="B26" s="38" t="s">
        <v>49</v>
      </c>
      <c r="C26" s="39" t="s">
        <v>21</v>
      </c>
      <c r="D26" s="40">
        <v>30</v>
      </c>
      <c r="E26" s="165">
        <v>27</v>
      </c>
      <c r="F26" s="152">
        <f t="shared" si="0"/>
        <v>810</v>
      </c>
    </row>
    <row r="27" spans="1:9" x14ac:dyDescent="0.3">
      <c r="A27" s="166">
        <v>8</v>
      </c>
      <c r="B27" s="38" t="s">
        <v>90</v>
      </c>
      <c r="C27" s="39" t="s">
        <v>19</v>
      </c>
      <c r="D27" s="40">
        <v>321.5</v>
      </c>
      <c r="E27" s="41">
        <v>78.81</v>
      </c>
      <c r="F27" s="152">
        <f t="shared" si="0"/>
        <v>25337.415000000001</v>
      </c>
    </row>
    <row r="28" spans="1:9" x14ac:dyDescent="0.3">
      <c r="A28" s="166">
        <v>9</v>
      </c>
      <c r="B28" s="38" t="s">
        <v>39</v>
      </c>
      <c r="C28" s="39" t="s">
        <v>40</v>
      </c>
      <c r="D28" s="40">
        <v>5</v>
      </c>
      <c r="E28" s="165">
        <v>14.5</v>
      </c>
      <c r="F28" s="152">
        <f t="shared" si="0"/>
        <v>72.5</v>
      </c>
    </row>
    <row r="29" spans="1:9" x14ac:dyDescent="0.3">
      <c r="A29" s="166">
        <v>10</v>
      </c>
      <c r="B29" s="38" t="s">
        <v>52</v>
      </c>
      <c r="C29" s="39" t="s">
        <v>40</v>
      </c>
      <c r="D29" s="40">
        <v>4</v>
      </c>
      <c r="E29" s="41">
        <v>10</v>
      </c>
      <c r="F29" s="152">
        <f t="shared" si="0"/>
        <v>40</v>
      </c>
    </row>
    <row r="30" spans="1:9" x14ac:dyDescent="0.3">
      <c r="A30" s="166">
        <v>11</v>
      </c>
      <c r="B30" s="38" t="s">
        <v>53</v>
      </c>
      <c r="C30" s="39" t="s">
        <v>19</v>
      </c>
      <c r="D30" s="40">
        <v>5</v>
      </c>
      <c r="E30" s="41">
        <v>197.01</v>
      </c>
      <c r="F30" s="152">
        <f t="shared" si="0"/>
        <v>985.05</v>
      </c>
    </row>
    <row r="31" spans="1:9" x14ac:dyDescent="0.3">
      <c r="A31" s="166"/>
      <c r="B31" s="38"/>
      <c r="C31" s="39"/>
      <c r="D31" s="40"/>
      <c r="E31" s="165"/>
      <c r="F31" s="152"/>
    </row>
    <row r="32" spans="1:9" ht="37.5" x14ac:dyDescent="0.3">
      <c r="A32" s="164">
        <v>3</v>
      </c>
      <c r="B32" s="93" t="s">
        <v>82</v>
      </c>
      <c r="C32" s="39"/>
      <c r="D32" s="40"/>
      <c r="E32" s="165"/>
      <c r="F32" s="152"/>
    </row>
    <row r="33" spans="1:6" x14ac:dyDescent="0.3">
      <c r="A33" s="166">
        <v>1</v>
      </c>
      <c r="B33" s="151" t="s">
        <v>76</v>
      </c>
      <c r="C33" s="39" t="s">
        <v>43</v>
      </c>
      <c r="D33" s="40">
        <v>665</v>
      </c>
      <c r="E33" s="98">
        <v>0</v>
      </c>
      <c r="F33" s="152">
        <f t="shared" ref="F33:F42" si="1">D33*E33</f>
        <v>0</v>
      </c>
    </row>
    <row r="34" spans="1:6" x14ac:dyDescent="0.3">
      <c r="A34" s="166">
        <v>2</v>
      </c>
      <c r="B34" s="38" t="s">
        <v>72</v>
      </c>
      <c r="C34" s="39" t="s">
        <v>47</v>
      </c>
      <c r="D34" s="40">
        <v>10</v>
      </c>
      <c r="E34" s="41">
        <v>205.93</v>
      </c>
      <c r="F34" s="154">
        <f t="shared" si="1"/>
        <v>2059.3000000000002</v>
      </c>
    </row>
    <row r="35" spans="1:6" x14ac:dyDescent="0.3">
      <c r="A35" s="166">
        <v>3</v>
      </c>
      <c r="B35" s="38" t="s">
        <v>73</v>
      </c>
      <c r="C35" s="39" t="s">
        <v>21</v>
      </c>
      <c r="D35" s="40">
        <v>50</v>
      </c>
      <c r="E35" s="41">
        <v>84</v>
      </c>
      <c r="F35" s="152">
        <f t="shared" si="1"/>
        <v>4200</v>
      </c>
    </row>
    <row r="36" spans="1:6" x14ac:dyDescent="0.3">
      <c r="A36" s="166">
        <v>4</v>
      </c>
      <c r="B36" s="38" t="s">
        <v>38</v>
      </c>
      <c r="C36" s="39" t="s">
        <v>33</v>
      </c>
      <c r="D36" s="147">
        <v>59</v>
      </c>
      <c r="E36" s="41">
        <v>1435.11</v>
      </c>
      <c r="F36" s="152">
        <f t="shared" si="1"/>
        <v>84671.489999999991</v>
      </c>
    </row>
    <row r="37" spans="1:6" x14ac:dyDescent="0.3">
      <c r="A37" s="166">
        <v>5</v>
      </c>
      <c r="B37" s="38" t="s">
        <v>38</v>
      </c>
      <c r="C37" s="39" t="s">
        <v>33</v>
      </c>
      <c r="D37" s="147">
        <v>20</v>
      </c>
      <c r="E37" s="41">
        <v>1435.11</v>
      </c>
      <c r="F37" s="152">
        <f t="shared" si="1"/>
        <v>28702.199999999997</v>
      </c>
    </row>
    <row r="38" spans="1:6" x14ac:dyDescent="0.3">
      <c r="A38" s="166">
        <v>6</v>
      </c>
      <c r="B38" s="38" t="s">
        <v>74</v>
      </c>
      <c r="C38" s="39" t="s">
        <v>19</v>
      </c>
      <c r="D38" s="147">
        <v>5</v>
      </c>
      <c r="E38" s="41">
        <v>400</v>
      </c>
      <c r="F38" s="152">
        <f t="shared" si="1"/>
        <v>2000</v>
      </c>
    </row>
    <row r="39" spans="1:6" x14ac:dyDescent="0.3">
      <c r="A39" s="166">
        <v>8</v>
      </c>
      <c r="B39" s="38" t="s">
        <v>81</v>
      </c>
      <c r="C39" s="39" t="s">
        <v>19</v>
      </c>
      <c r="D39" s="40">
        <v>336.5</v>
      </c>
      <c r="E39" s="41">
        <v>88.81</v>
      </c>
      <c r="F39" s="152">
        <f t="shared" si="1"/>
        <v>29884.565000000002</v>
      </c>
    </row>
    <row r="40" spans="1:6" x14ac:dyDescent="0.3">
      <c r="A40" s="166">
        <v>9</v>
      </c>
      <c r="B40" s="38" t="s">
        <v>39</v>
      </c>
      <c r="C40" s="39" t="s">
        <v>40</v>
      </c>
      <c r="D40" s="40">
        <v>5</v>
      </c>
      <c r="E40" s="165">
        <v>14.5</v>
      </c>
      <c r="F40" s="152">
        <f t="shared" si="1"/>
        <v>72.5</v>
      </c>
    </row>
    <row r="41" spans="1:6" x14ac:dyDescent="0.3">
      <c r="A41" s="166">
        <v>10</v>
      </c>
      <c r="B41" s="38" t="s">
        <v>52</v>
      </c>
      <c r="C41" s="39" t="s">
        <v>40</v>
      </c>
      <c r="D41" s="40">
        <v>4</v>
      </c>
      <c r="E41" s="41">
        <v>10</v>
      </c>
      <c r="F41" s="152">
        <f t="shared" si="1"/>
        <v>40</v>
      </c>
    </row>
    <row r="42" spans="1:6" x14ac:dyDescent="0.3">
      <c r="A42" s="166">
        <v>11</v>
      </c>
      <c r="B42" s="38" t="s">
        <v>53</v>
      </c>
      <c r="C42" s="39" t="s">
        <v>19</v>
      </c>
      <c r="D42" s="40">
        <v>5</v>
      </c>
      <c r="E42" s="41">
        <v>197.01</v>
      </c>
      <c r="F42" s="152">
        <f t="shared" si="1"/>
        <v>985.05</v>
      </c>
    </row>
    <row r="43" spans="1:6" x14ac:dyDescent="0.3">
      <c r="A43" s="166"/>
      <c r="B43" s="38"/>
      <c r="C43" s="39"/>
      <c r="D43" s="40"/>
      <c r="E43" s="165"/>
      <c r="F43" s="152"/>
    </row>
    <row r="44" spans="1:6" ht="37.5" x14ac:dyDescent="0.3">
      <c r="A44" s="164">
        <v>4</v>
      </c>
      <c r="B44" s="93" t="s">
        <v>85</v>
      </c>
      <c r="C44" s="39"/>
      <c r="D44" s="40"/>
      <c r="E44" s="165"/>
      <c r="F44" s="152"/>
    </row>
    <row r="45" spans="1:6" x14ac:dyDescent="0.3">
      <c r="A45" s="166">
        <v>1</v>
      </c>
      <c r="B45" s="151" t="s">
        <v>77</v>
      </c>
      <c r="C45" s="39" t="s">
        <v>43</v>
      </c>
      <c r="D45" s="40">
        <v>640</v>
      </c>
      <c r="E45" s="98">
        <v>0</v>
      </c>
      <c r="F45" s="152">
        <f t="shared" ref="F45:F53" si="2">D45*E45</f>
        <v>0</v>
      </c>
    </row>
    <row r="46" spans="1:6" x14ac:dyDescent="0.3">
      <c r="A46" s="166">
        <v>2</v>
      </c>
      <c r="B46" s="38" t="s">
        <v>72</v>
      </c>
      <c r="C46" s="39" t="s">
        <v>47</v>
      </c>
      <c r="D46" s="40">
        <v>15</v>
      </c>
      <c r="E46" s="41">
        <v>205.93</v>
      </c>
      <c r="F46" s="154">
        <f t="shared" si="2"/>
        <v>3088.9500000000003</v>
      </c>
    </row>
    <row r="47" spans="1:6" x14ac:dyDescent="0.3">
      <c r="A47" s="166">
        <v>3</v>
      </c>
      <c r="B47" s="38" t="s">
        <v>73</v>
      </c>
      <c r="C47" s="39" t="s">
        <v>21</v>
      </c>
      <c r="D47" s="40">
        <v>120</v>
      </c>
      <c r="E47" s="41">
        <v>84</v>
      </c>
      <c r="F47" s="152">
        <f t="shared" si="2"/>
        <v>10080</v>
      </c>
    </row>
    <row r="48" spans="1:6" x14ac:dyDescent="0.3">
      <c r="A48" s="166">
        <v>4</v>
      </c>
      <c r="B48" s="38" t="s">
        <v>38</v>
      </c>
      <c r="C48" s="39" t="s">
        <v>33</v>
      </c>
      <c r="D48" s="147">
        <v>34</v>
      </c>
      <c r="E48" s="41">
        <v>1050</v>
      </c>
      <c r="F48" s="152">
        <f t="shared" si="2"/>
        <v>35700</v>
      </c>
    </row>
    <row r="49" spans="1:8" x14ac:dyDescent="0.3">
      <c r="A49" s="166">
        <v>5</v>
      </c>
      <c r="B49" s="38" t="s">
        <v>38</v>
      </c>
      <c r="C49" s="39" t="s">
        <v>33</v>
      </c>
      <c r="D49" s="147">
        <v>33</v>
      </c>
      <c r="E49" s="41">
        <v>1050</v>
      </c>
      <c r="F49" s="152">
        <f t="shared" si="2"/>
        <v>34650</v>
      </c>
    </row>
    <row r="50" spans="1:8" x14ac:dyDescent="0.3">
      <c r="A50" s="166">
        <v>6</v>
      </c>
      <c r="B50" s="38" t="s">
        <v>75</v>
      </c>
      <c r="C50" s="39" t="s">
        <v>19</v>
      </c>
      <c r="D50" s="40">
        <v>300</v>
      </c>
      <c r="E50" s="41">
        <v>78.81</v>
      </c>
      <c r="F50" s="152">
        <f t="shared" si="2"/>
        <v>23643</v>
      </c>
    </row>
    <row r="51" spans="1:8" x14ac:dyDescent="0.3">
      <c r="A51" s="166">
        <v>7</v>
      </c>
      <c r="B51" s="38" t="s">
        <v>39</v>
      </c>
      <c r="C51" s="39" t="s">
        <v>40</v>
      </c>
      <c r="D51" s="40">
        <v>8</v>
      </c>
      <c r="E51" s="41">
        <v>14.5</v>
      </c>
      <c r="F51" s="152">
        <f t="shared" si="2"/>
        <v>116</v>
      </c>
    </row>
    <row r="52" spans="1:8" x14ac:dyDescent="0.3">
      <c r="A52" s="166">
        <v>8</v>
      </c>
      <c r="B52" s="38" t="s">
        <v>52</v>
      </c>
      <c r="C52" s="39" t="s">
        <v>40</v>
      </c>
      <c r="D52" s="40">
        <v>3</v>
      </c>
      <c r="E52" s="41">
        <v>10</v>
      </c>
      <c r="F52" s="152">
        <f t="shared" si="2"/>
        <v>30</v>
      </c>
    </row>
    <row r="53" spans="1:8" x14ac:dyDescent="0.3">
      <c r="A53" s="166">
        <v>9</v>
      </c>
      <c r="B53" s="38" t="s">
        <v>78</v>
      </c>
      <c r="C53" s="39" t="s">
        <v>19</v>
      </c>
      <c r="D53" s="40">
        <v>20</v>
      </c>
      <c r="E53" s="41">
        <v>458</v>
      </c>
      <c r="F53" s="152">
        <f t="shared" si="2"/>
        <v>9160</v>
      </c>
    </row>
    <row r="54" spans="1:8" x14ac:dyDescent="0.3">
      <c r="A54" s="166"/>
      <c r="B54" s="38"/>
      <c r="C54" s="39"/>
      <c r="D54" s="40"/>
      <c r="E54" s="165"/>
      <c r="F54" s="152"/>
    </row>
    <row r="55" spans="1:8" ht="37.5" x14ac:dyDescent="0.3">
      <c r="A55" s="164">
        <v>5</v>
      </c>
      <c r="B55" s="93" t="s">
        <v>86</v>
      </c>
      <c r="C55" s="39"/>
      <c r="D55" s="40"/>
      <c r="E55" s="165"/>
      <c r="F55" s="152"/>
    </row>
    <row r="56" spans="1:8" x14ac:dyDescent="0.3">
      <c r="A56" s="166">
        <v>1</v>
      </c>
      <c r="B56" s="151" t="s">
        <v>79</v>
      </c>
      <c r="C56" s="39" t="s">
        <v>43</v>
      </c>
      <c r="D56" s="40">
        <v>760</v>
      </c>
      <c r="E56" s="98">
        <v>0</v>
      </c>
      <c r="F56" s="152">
        <f t="shared" ref="F56:F64" si="3">D56*E56</f>
        <v>0</v>
      </c>
      <c r="H56" s="30" t="s">
        <v>16</v>
      </c>
    </row>
    <row r="57" spans="1:8" x14ac:dyDescent="0.3">
      <c r="A57" s="166">
        <v>2</v>
      </c>
      <c r="B57" s="38" t="s">
        <v>72</v>
      </c>
      <c r="C57" s="39" t="s">
        <v>47</v>
      </c>
      <c r="D57" s="40">
        <v>10.74</v>
      </c>
      <c r="E57" s="41">
        <v>205.93</v>
      </c>
      <c r="F57" s="154">
        <f t="shared" si="3"/>
        <v>2211.6882000000001</v>
      </c>
    </row>
    <row r="58" spans="1:8" x14ac:dyDescent="0.3">
      <c r="A58" s="166">
        <v>3</v>
      </c>
      <c r="B58" s="38" t="s">
        <v>73</v>
      </c>
      <c r="C58" s="39" t="s">
        <v>21</v>
      </c>
      <c r="D58" s="40">
        <v>40</v>
      </c>
      <c r="E58" s="41">
        <v>84</v>
      </c>
      <c r="F58" s="152">
        <f t="shared" si="3"/>
        <v>3360</v>
      </c>
    </row>
    <row r="59" spans="1:8" x14ac:dyDescent="0.3">
      <c r="A59" s="166">
        <v>4</v>
      </c>
      <c r="B59" s="38" t="s">
        <v>38</v>
      </c>
      <c r="C59" s="39" t="s">
        <v>33</v>
      </c>
      <c r="D59" s="147">
        <v>43.54</v>
      </c>
      <c r="E59" s="41">
        <v>1456.06</v>
      </c>
      <c r="F59" s="152">
        <f t="shared" si="3"/>
        <v>63396.852399999996</v>
      </c>
    </row>
    <row r="60" spans="1:8" x14ac:dyDescent="0.3">
      <c r="A60" s="166">
        <v>5</v>
      </c>
      <c r="B60" s="38" t="s">
        <v>38</v>
      </c>
      <c r="C60" s="39" t="s">
        <v>33</v>
      </c>
      <c r="D60" s="147">
        <v>29.209</v>
      </c>
      <c r="E60" s="41">
        <v>1435.11</v>
      </c>
      <c r="F60" s="152">
        <f t="shared" si="3"/>
        <v>41918.127989999994</v>
      </c>
    </row>
    <row r="61" spans="1:8" x14ac:dyDescent="0.3">
      <c r="A61" s="166">
        <v>6</v>
      </c>
      <c r="B61" s="38" t="s">
        <v>75</v>
      </c>
      <c r="C61" s="39" t="s">
        <v>19</v>
      </c>
      <c r="D61" s="40">
        <v>310</v>
      </c>
      <c r="E61" s="41">
        <v>78.81</v>
      </c>
      <c r="F61" s="152">
        <f t="shared" si="3"/>
        <v>24431.100000000002</v>
      </c>
    </row>
    <row r="62" spans="1:8" x14ac:dyDescent="0.3">
      <c r="A62" s="166">
        <v>7</v>
      </c>
      <c r="B62" s="38" t="s">
        <v>39</v>
      </c>
      <c r="C62" s="39" t="s">
        <v>40</v>
      </c>
      <c r="D62" s="40">
        <v>8</v>
      </c>
      <c r="E62" s="41">
        <v>14.5</v>
      </c>
      <c r="F62" s="152">
        <f t="shared" si="3"/>
        <v>116</v>
      </c>
    </row>
    <row r="63" spans="1:8" x14ac:dyDescent="0.3">
      <c r="A63" s="166">
        <v>8</v>
      </c>
      <c r="B63" s="38" t="s">
        <v>52</v>
      </c>
      <c r="C63" s="39" t="s">
        <v>40</v>
      </c>
      <c r="D63" s="40">
        <v>4</v>
      </c>
      <c r="E63" s="41">
        <v>10</v>
      </c>
      <c r="F63" s="152">
        <f t="shared" si="3"/>
        <v>40</v>
      </c>
    </row>
    <row r="64" spans="1:8" x14ac:dyDescent="0.3">
      <c r="A64" s="166">
        <v>9</v>
      </c>
      <c r="B64" s="38" t="s">
        <v>78</v>
      </c>
      <c r="C64" s="39" t="s">
        <v>19</v>
      </c>
      <c r="D64" s="40">
        <v>4.298</v>
      </c>
      <c r="E64" s="41">
        <v>458</v>
      </c>
      <c r="F64" s="152">
        <f t="shared" si="3"/>
        <v>1968.4839999999999</v>
      </c>
    </row>
    <row r="65" spans="1:9" x14ac:dyDescent="0.3">
      <c r="A65" s="166"/>
      <c r="B65" s="38"/>
      <c r="C65" s="39"/>
      <c r="D65" s="40"/>
      <c r="E65" s="179"/>
      <c r="F65" s="152"/>
    </row>
    <row r="66" spans="1:9" x14ac:dyDescent="0.3">
      <c r="A66" s="166"/>
      <c r="B66" s="163" t="s">
        <v>65</v>
      </c>
      <c r="C66" s="39"/>
      <c r="D66" s="40"/>
      <c r="E66" s="41"/>
      <c r="F66" s="103"/>
    </row>
    <row r="67" spans="1:9" ht="37.5" x14ac:dyDescent="0.3">
      <c r="A67" s="164"/>
      <c r="B67" s="93" t="s">
        <v>87</v>
      </c>
      <c r="C67" s="39"/>
      <c r="D67" s="40"/>
      <c r="E67" s="148"/>
      <c r="F67" s="103"/>
      <c r="H67" s="30" t="s">
        <v>16</v>
      </c>
    </row>
    <row r="68" spans="1:9" x14ac:dyDescent="0.3">
      <c r="A68" s="25">
        <v>1</v>
      </c>
      <c r="B68" s="150" t="s">
        <v>88</v>
      </c>
      <c r="C68" s="39" t="s">
        <v>43</v>
      </c>
      <c r="D68" s="40">
        <v>558</v>
      </c>
      <c r="E68" s="98">
        <v>0</v>
      </c>
      <c r="F68" s="152">
        <f t="shared" ref="F68:F74" si="4">D68*E68</f>
        <v>0</v>
      </c>
    </row>
    <row r="69" spans="1:9" x14ac:dyDescent="0.3">
      <c r="A69" s="25">
        <v>2</v>
      </c>
      <c r="B69" s="38" t="s">
        <v>80</v>
      </c>
      <c r="C69" s="39" t="s">
        <v>47</v>
      </c>
      <c r="D69" s="147">
        <v>5</v>
      </c>
      <c r="E69" s="41">
        <v>205.93</v>
      </c>
      <c r="F69" s="154">
        <f t="shared" si="4"/>
        <v>1029.6500000000001</v>
      </c>
    </row>
    <row r="70" spans="1:9" x14ac:dyDescent="0.3">
      <c r="A70" s="25">
        <v>3</v>
      </c>
      <c r="B70" s="38" t="s">
        <v>38</v>
      </c>
      <c r="C70" s="39" t="s">
        <v>33</v>
      </c>
      <c r="D70" s="147">
        <v>69.5</v>
      </c>
      <c r="E70" s="41">
        <v>1456.06</v>
      </c>
      <c r="F70" s="152">
        <f t="shared" si="4"/>
        <v>101196.17</v>
      </c>
    </row>
    <row r="71" spans="1:9" x14ac:dyDescent="0.3">
      <c r="A71" s="25">
        <v>4</v>
      </c>
      <c r="B71" s="38" t="s">
        <v>81</v>
      </c>
      <c r="C71" s="39" t="s">
        <v>19</v>
      </c>
      <c r="D71" s="40">
        <v>74.5</v>
      </c>
      <c r="E71" s="41">
        <v>88.81</v>
      </c>
      <c r="F71" s="152">
        <f t="shared" si="4"/>
        <v>6616.3450000000003</v>
      </c>
    </row>
    <row r="72" spans="1:9" x14ac:dyDescent="0.3">
      <c r="A72" s="25">
        <v>5</v>
      </c>
      <c r="B72" s="38" t="s">
        <v>50</v>
      </c>
      <c r="C72" s="39" t="s">
        <v>19</v>
      </c>
      <c r="D72" s="40">
        <f>300-74.5</f>
        <v>225.5</v>
      </c>
      <c r="E72" s="41">
        <v>78.81</v>
      </c>
      <c r="F72" s="152">
        <f>D72*E72</f>
        <v>17771.654999999999</v>
      </c>
    </row>
    <row r="73" spans="1:9" x14ac:dyDescent="0.3">
      <c r="A73" s="25">
        <v>6</v>
      </c>
      <c r="B73" s="38" t="s">
        <v>39</v>
      </c>
      <c r="C73" s="39" t="s">
        <v>40</v>
      </c>
      <c r="D73" s="40">
        <v>8</v>
      </c>
      <c r="E73" s="165">
        <v>14.5</v>
      </c>
      <c r="F73" s="152">
        <f t="shared" si="4"/>
        <v>116</v>
      </c>
    </row>
    <row r="74" spans="1:9" x14ac:dyDescent="0.3">
      <c r="A74" s="25">
        <v>7</v>
      </c>
      <c r="B74" s="38" t="s">
        <v>52</v>
      </c>
      <c r="C74" s="39" t="s">
        <v>40</v>
      </c>
      <c r="D74" s="40">
        <v>4</v>
      </c>
      <c r="E74" s="41">
        <v>10</v>
      </c>
      <c r="F74" s="152">
        <f t="shared" si="4"/>
        <v>40</v>
      </c>
    </row>
    <row r="75" spans="1:9" x14ac:dyDescent="0.3">
      <c r="A75" s="166"/>
      <c r="B75" s="38"/>
      <c r="C75" s="39"/>
      <c r="D75" s="40"/>
      <c r="E75" s="179"/>
      <c r="F75" s="152"/>
    </row>
    <row r="76" spans="1:9" ht="37.5" x14ac:dyDescent="0.3">
      <c r="A76" s="164">
        <v>2</v>
      </c>
      <c r="B76" s="93" t="s">
        <v>89</v>
      </c>
      <c r="C76" s="93"/>
      <c r="D76" s="92"/>
      <c r="E76" s="96"/>
      <c r="F76" s="95"/>
      <c r="I76" s="30" t="s">
        <v>16</v>
      </c>
    </row>
    <row r="77" spans="1:9" x14ac:dyDescent="0.3">
      <c r="A77" s="166">
        <v>1</v>
      </c>
      <c r="B77" s="151" t="s">
        <v>71</v>
      </c>
      <c r="C77" s="39" t="s">
        <v>43</v>
      </c>
      <c r="D77" s="40">
        <v>558</v>
      </c>
      <c r="E77" s="98">
        <v>0</v>
      </c>
      <c r="F77" s="152">
        <f t="shared" ref="F77:F86" si="5">D77*E77</f>
        <v>0</v>
      </c>
    </row>
    <row r="78" spans="1:9" x14ac:dyDescent="0.3">
      <c r="A78" s="166">
        <v>2</v>
      </c>
      <c r="B78" s="38" t="s">
        <v>72</v>
      </c>
      <c r="C78" s="39" t="s">
        <v>47</v>
      </c>
      <c r="D78" s="40">
        <v>29.26</v>
      </c>
      <c r="E78" s="41">
        <v>205.93</v>
      </c>
      <c r="F78" s="154">
        <f t="shared" si="5"/>
        <v>6025.5118000000002</v>
      </c>
    </row>
    <row r="79" spans="1:9" x14ac:dyDescent="0.3">
      <c r="A79" s="166">
        <v>3</v>
      </c>
      <c r="B79" s="38" t="s">
        <v>73</v>
      </c>
      <c r="C79" s="39" t="s">
        <v>21</v>
      </c>
      <c r="D79" s="40">
        <v>40</v>
      </c>
      <c r="E79" s="41">
        <v>84</v>
      </c>
      <c r="F79" s="152">
        <f t="shared" si="5"/>
        <v>3360</v>
      </c>
    </row>
    <row r="80" spans="1:9" x14ac:dyDescent="0.3">
      <c r="A80" s="166">
        <v>4</v>
      </c>
      <c r="B80" s="38" t="s">
        <v>38</v>
      </c>
      <c r="C80" s="39" t="s">
        <v>33</v>
      </c>
      <c r="D80" s="147">
        <v>58.15</v>
      </c>
      <c r="E80" s="41">
        <v>1050</v>
      </c>
      <c r="F80" s="152">
        <f t="shared" si="5"/>
        <v>61057.5</v>
      </c>
    </row>
    <row r="81" spans="1:6" x14ac:dyDescent="0.3">
      <c r="A81" s="166">
        <v>5</v>
      </c>
      <c r="B81" s="38" t="s">
        <v>74</v>
      </c>
      <c r="C81" s="39" t="s">
        <v>19</v>
      </c>
      <c r="D81" s="147">
        <v>5</v>
      </c>
      <c r="E81" s="41">
        <v>400</v>
      </c>
      <c r="F81" s="152">
        <f t="shared" si="5"/>
        <v>2000</v>
      </c>
    </row>
    <row r="82" spans="1:6" x14ac:dyDescent="0.3">
      <c r="A82" s="166">
        <v>6</v>
      </c>
      <c r="B82" s="38" t="s">
        <v>49</v>
      </c>
      <c r="C82" s="39" t="s">
        <v>21</v>
      </c>
      <c r="D82" s="40">
        <v>30</v>
      </c>
      <c r="E82" s="165">
        <v>27</v>
      </c>
      <c r="F82" s="152">
        <f t="shared" si="5"/>
        <v>810</v>
      </c>
    </row>
    <row r="83" spans="1:6" x14ac:dyDescent="0.3">
      <c r="A83" s="166">
        <v>8</v>
      </c>
      <c r="B83" s="38" t="s">
        <v>75</v>
      </c>
      <c r="C83" s="39" t="s">
        <v>19</v>
      </c>
      <c r="D83" s="40">
        <v>301</v>
      </c>
      <c r="E83" s="41">
        <v>78.81</v>
      </c>
      <c r="F83" s="152">
        <f t="shared" si="5"/>
        <v>23721.81</v>
      </c>
    </row>
    <row r="84" spans="1:6" x14ac:dyDescent="0.3">
      <c r="A84" s="166">
        <v>9</v>
      </c>
      <c r="B84" s="38" t="s">
        <v>39</v>
      </c>
      <c r="C84" s="39" t="s">
        <v>40</v>
      </c>
      <c r="D84" s="40">
        <v>5</v>
      </c>
      <c r="E84" s="165">
        <v>14.5</v>
      </c>
      <c r="F84" s="152">
        <f t="shared" si="5"/>
        <v>72.5</v>
      </c>
    </row>
    <row r="85" spans="1:6" x14ac:dyDescent="0.3">
      <c r="A85" s="166">
        <v>10</v>
      </c>
      <c r="B85" s="38" t="s">
        <v>52</v>
      </c>
      <c r="C85" s="39" t="s">
        <v>40</v>
      </c>
      <c r="D85" s="40">
        <v>4</v>
      </c>
      <c r="E85" s="41">
        <v>10</v>
      </c>
      <c r="F85" s="152">
        <f t="shared" si="5"/>
        <v>40</v>
      </c>
    </row>
    <row r="86" spans="1:6" x14ac:dyDescent="0.3">
      <c r="A86" s="166">
        <v>11</v>
      </c>
      <c r="B86" s="38" t="s">
        <v>53</v>
      </c>
      <c r="C86" s="39" t="s">
        <v>19</v>
      </c>
      <c r="D86" s="40">
        <v>5</v>
      </c>
      <c r="E86" s="41">
        <v>197.01</v>
      </c>
      <c r="F86" s="152">
        <f t="shared" si="5"/>
        <v>985.05</v>
      </c>
    </row>
    <row r="87" spans="1:6" x14ac:dyDescent="0.3">
      <c r="A87" s="166"/>
      <c r="B87" s="38"/>
      <c r="C87" s="39"/>
      <c r="D87" s="40"/>
      <c r="E87" s="165"/>
      <c r="F87" s="152"/>
    </row>
    <row r="88" spans="1:6" ht="37.5" x14ac:dyDescent="0.3">
      <c r="A88" s="164">
        <v>3</v>
      </c>
      <c r="B88" s="93" t="s">
        <v>82</v>
      </c>
      <c r="C88" s="39"/>
      <c r="D88" s="40"/>
      <c r="E88" s="165"/>
      <c r="F88" s="152"/>
    </row>
    <row r="89" spans="1:6" x14ac:dyDescent="0.3">
      <c r="A89" s="166">
        <v>1</v>
      </c>
      <c r="B89" s="151" t="s">
        <v>76</v>
      </c>
      <c r="C89" s="39" t="s">
        <v>43</v>
      </c>
      <c r="D89" s="40">
        <v>680</v>
      </c>
      <c r="E89" s="98">
        <v>0</v>
      </c>
      <c r="F89" s="152">
        <f t="shared" ref="F89:F99" si="6">D89*E89</f>
        <v>0</v>
      </c>
    </row>
    <row r="90" spans="1:6" x14ac:dyDescent="0.3">
      <c r="A90" s="166">
        <v>2</v>
      </c>
      <c r="B90" s="38" t="s">
        <v>72</v>
      </c>
      <c r="C90" s="39" t="s">
        <v>47</v>
      </c>
      <c r="D90" s="40">
        <v>10</v>
      </c>
      <c r="E90" s="41">
        <v>205.93</v>
      </c>
      <c r="F90" s="154">
        <f t="shared" si="6"/>
        <v>2059.3000000000002</v>
      </c>
    </row>
    <row r="91" spans="1:6" x14ac:dyDescent="0.3">
      <c r="A91" s="166">
        <v>3</v>
      </c>
      <c r="B91" s="38" t="s">
        <v>73</v>
      </c>
      <c r="C91" s="39" t="s">
        <v>21</v>
      </c>
      <c r="D91" s="40">
        <v>50</v>
      </c>
      <c r="E91" s="41">
        <v>84</v>
      </c>
      <c r="F91" s="152">
        <f t="shared" si="6"/>
        <v>4200</v>
      </c>
    </row>
    <row r="92" spans="1:6" x14ac:dyDescent="0.3">
      <c r="A92" s="166">
        <v>4</v>
      </c>
      <c r="B92" s="38" t="s">
        <v>38</v>
      </c>
      <c r="C92" s="39" t="s">
        <v>33</v>
      </c>
      <c r="D92" s="147">
        <v>68.5</v>
      </c>
      <c r="E92" s="41">
        <v>1456.06</v>
      </c>
      <c r="F92" s="152">
        <f t="shared" si="6"/>
        <v>99740.11</v>
      </c>
    </row>
    <row r="93" spans="1:6" x14ac:dyDescent="0.3">
      <c r="A93" s="166">
        <v>5</v>
      </c>
      <c r="B93" s="38" t="s">
        <v>38</v>
      </c>
      <c r="C93" s="39" t="s">
        <v>33</v>
      </c>
      <c r="D93" s="147">
        <v>0</v>
      </c>
      <c r="E93" s="41">
        <v>1050</v>
      </c>
      <c r="F93" s="152">
        <f t="shared" si="6"/>
        <v>0</v>
      </c>
    </row>
    <row r="94" spans="1:6" x14ac:dyDescent="0.3">
      <c r="A94" s="166">
        <v>6</v>
      </c>
      <c r="B94" s="38" t="s">
        <v>74</v>
      </c>
      <c r="C94" s="39" t="s">
        <v>19</v>
      </c>
      <c r="D94" s="147">
        <v>5</v>
      </c>
      <c r="E94" s="41">
        <v>400</v>
      </c>
      <c r="F94" s="152">
        <f t="shared" si="6"/>
        <v>2000</v>
      </c>
    </row>
    <row r="95" spans="1:6" x14ac:dyDescent="0.3">
      <c r="A95" s="166">
        <v>7</v>
      </c>
      <c r="B95" s="38" t="s">
        <v>49</v>
      </c>
      <c r="C95" s="39" t="s">
        <v>21</v>
      </c>
      <c r="D95" s="40"/>
      <c r="E95" s="165">
        <v>27</v>
      </c>
      <c r="F95" s="152">
        <f t="shared" si="6"/>
        <v>0</v>
      </c>
    </row>
    <row r="96" spans="1:6" x14ac:dyDescent="0.3">
      <c r="A96" s="166">
        <v>8</v>
      </c>
      <c r="B96" s="38" t="s">
        <v>50</v>
      </c>
      <c r="C96" s="39" t="s">
        <v>19</v>
      </c>
      <c r="D96" s="40">
        <v>310</v>
      </c>
      <c r="E96" s="41">
        <v>78.81</v>
      </c>
      <c r="F96" s="152">
        <f t="shared" si="6"/>
        <v>24431.100000000002</v>
      </c>
    </row>
    <row r="97" spans="1:253" x14ac:dyDescent="0.3">
      <c r="A97" s="166">
        <v>9</v>
      </c>
      <c r="B97" s="38" t="s">
        <v>39</v>
      </c>
      <c r="C97" s="39" t="s">
        <v>40</v>
      </c>
      <c r="D97" s="40">
        <v>5</v>
      </c>
      <c r="E97" s="165">
        <v>14.5</v>
      </c>
      <c r="F97" s="152">
        <f t="shared" si="6"/>
        <v>72.5</v>
      </c>
    </row>
    <row r="98" spans="1:253" x14ac:dyDescent="0.3">
      <c r="A98" s="166">
        <v>10</v>
      </c>
      <c r="B98" s="38" t="s">
        <v>52</v>
      </c>
      <c r="C98" s="39" t="s">
        <v>40</v>
      </c>
      <c r="D98" s="40">
        <v>3</v>
      </c>
      <c r="E98" s="41">
        <v>10</v>
      </c>
      <c r="F98" s="152">
        <f t="shared" si="6"/>
        <v>30</v>
      </c>
    </row>
    <row r="99" spans="1:253" x14ac:dyDescent="0.3">
      <c r="A99" s="202">
        <v>11</v>
      </c>
      <c r="B99" s="168" t="s">
        <v>53</v>
      </c>
      <c r="C99" s="169" t="s">
        <v>19</v>
      </c>
      <c r="D99" s="203">
        <v>4</v>
      </c>
      <c r="E99" s="41">
        <v>197.01</v>
      </c>
      <c r="F99" s="204">
        <f t="shared" si="6"/>
        <v>788.04</v>
      </c>
    </row>
    <row r="100" spans="1:253" ht="19.5" thickBot="1" x14ac:dyDescent="0.35">
      <c r="A100" s="196"/>
      <c r="B100" s="168"/>
      <c r="C100" s="169"/>
      <c r="D100" s="170"/>
      <c r="E100" s="201"/>
      <c r="F100" s="197"/>
    </row>
    <row r="101" spans="1:253" s="65" customFormat="1" ht="21.75" customHeight="1" x14ac:dyDescent="0.3">
      <c r="A101" s="282" t="s">
        <v>22</v>
      </c>
      <c r="B101" s="283"/>
      <c r="C101" s="198"/>
      <c r="D101" s="198"/>
      <c r="E101" s="199"/>
      <c r="F101" s="200">
        <f>SUM(F60:F99)</f>
        <v>426636.95378999994</v>
      </c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64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4"/>
      <c r="ES101" s="64"/>
      <c r="ET101" s="64"/>
      <c r="EU101" s="64"/>
      <c r="EV101" s="64"/>
      <c r="EW101" s="64"/>
      <c r="EX101" s="64"/>
      <c r="EY101" s="64"/>
      <c r="EZ101" s="64"/>
      <c r="FA101" s="64"/>
      <c r="FB101" s="64"/>
      <c r="FC101" s="64"/>
      <c r="FD101" s="64"/>
      <c r="FE101" s="64"/>
      <c r="FF101" s="64"/>
      <c r="FG101" s="64"/>
      <c r="FH101" s="64"/>
      <c r="FI101" s="64"/>
      <c r="FJ101" s="64"/>
      <c r="FK101" s="64"/>
      <c r="FL101" s="64"/>
      <c r="FM101" s="64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  <c r="HA101" s="64"/>
      <c r="HB101" s="64"/>
      <c r="HC101" s="64"/>
      <c r="HD101" s="64"/>
      <c r="HE101" s="64"/>
      <c r="HF101" s="64"/>
      <c r="HG101" s="64"/>
      <c r="HH101" s="64"/>
      <c r="HI101" s="64"/>
      <c r="HJ101" s="64"/>
      <c r="HK101" s="64"/>
      <c r="HL101" s="64"/>
      <c r="HM101" s="64"/>
      <c r="HN101" s="64"/>
      <c r="HO101" s="64"/>
      <c r="HP101" s="64"/>
      <c r="HQ101" s="64"/>
      <c r="HR101" s="64"/>
      <c r="HS101" s="64"/>
      <c r="HT101" s="64"/>
      <c r="HU101" s="64"/>
      <c r="HV101" s="64"/>
      <c r="HW101" s="64"/>
      <c r="HX101" s="64"/>
      <c r="HY101" s="64"/>
      <c r="HZ101" s="64"/>
      <c r="IA101" s="64"/>
      <c r="IB101" s="64"/>
      <c r="IC101" s="64"/>
      <c r="ID101" s="64"/>
      <c r="IE101" s="64"/>
      <c r="IF101" s="64"/>
      <c r="IG101" s="64"/>
      <c r="IH101" s="64"/>
      <c r="II101" s="64"/>
      <c r="IJ101" s="64"/>
      <c r="IK101" s="64"/>
      <c r="IL101" s="64"/>
      <c r="IM101" s="64"/>
      <c r="IN101" s="64"/>
      <c r="IO101" s="64"/>
      <c r="IP101" s="64"/>
      <c r="IQ101" s="64"/>
      <c r="IR101" s="64"/>
      <c r="IS101" s="64"/>
    </row>
    <row r="102" spans="1:253" s="65" customFormat="1" ht="21.75" customHeight="1" x14ac:dyDescent="0.3">
      <c r="A102" s="284" t="s">
        <v>23</v>
      </c>
      <c r="B102" s="285"/>
      <c r="C102" s="157"/>
      <c r="D102" s="157"/>
      <c r="E102" s="158"/>
      <c r="F102" s="159">
        <f>F101*0.18</f>
        <v>76794.651682199983</v>
      </c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  <c r="DT102" s="64"/>
      <c r="DU102" s="64"/>
      <c r="DV102" s="64"/>
      <c r="DW102" s="64"/>
      <c r="DX102" s="64"/>
      <c r="DY102" s="64"/>
      <c r="DZ102" s="64"/>
      <c r="EA102" s="64"/>
      <c r="EB102" s="64"/>
      <c r="EC102" s="64"/>
      <c r="ED102" s="64"/>
      <c r="EE102" s="64"/>
      <c r="EF102" s="64"/>
      <c r="EG102" s="64"/>
      <c r="EH102" s="64"/>
      <c r="EI102" s="64"/>
      <c r="EJ102" s="64"/>
      <c r="EK102" s="64"/>
      <c r="EL102" s="64"/>
      <c r="EM102" s="64"/>
      <c r="EN102" s="64"/>
      <c r="EO102" s="64"/>
      <c r="EP102" s="64"/>
      <c r="EQ102" s="64"/>
      <c r="ER102" s="64"/>
      <c r="ES102" s="64"/>
      <c r="ET102" s="64"/>
      <c r="EU102" s="64"/>
      <c r="EV102" s="64"/>
      <c r="EW102" s="64"/>
      <c r="EX102" s="64"/>
      <c r="EY102" s="64"/>
      <c r="EZ102" s="64"/>
      <c r="FA102" s="64"/>
      <c r="FB102" s="64"/>
      <c r="FC102" s="64"/>
      <c r="FD102" s="64"/>
      <c r="FE102" s="64"/>
      <c r="FF102" s="64"/>
      <c r="FG102" s="64"/>
      <c r="FH102" s="64"/>
      <c r="FI102" s="64"/>
      <c r="FJ102" s="64"/>
      <c r="FK102" s="64"/>
      <c r="FL102" s="64"/>
      <c r="FM102" s="64"/>
      <c r="FN102" s="64"/>
      <c r="FO102" s="64"/>
      <c r="FP102" s="64"/>
      <c r="FQ102" s="64"/>
      <c r="FR102" s="64"/>
      <c r="FS102" s="64"/>
      <c r="FT102" s="64"/>
      <c r="FU102" s="64"/>
      <c r="FV102" s="64"/>
      <c r="FW102" s="64"/>
      <c r="FX102" s="64"/>
      <c r="FY102" s="64"/>
      <c r="FZ102" s="64"/>
      <c r="GA102" s="64"/>
      <c r="GB102" s="64"/>
      <c r="GC102" s="64"/>
      <c r="GD102" s="64"/>
      <c r="GE102" s="64"/>
      <c r="GF102" s="64"/>
      <c r="GG102" s="64"/>
      <c r="GH102" s="64"/>
      <c r="GI102" s="64"/>
      <c r="GJ102" s="64"/>
      <c r="GK102" s="64"/>
      <c r="GL102" s="64"/>
      <c r="GM102" s="64"/>
      <c r="GN102" s="64"/>
      <c r="GO102" s="64"/>
      <c r="GP102" s="64"/>
      <c r="GQ102" s="64"/>
      <c r="GR102" s="64"/>
      <c r="GS102" s="64"/>
      <c r="GT102" s="64"/>
      <c r="GU102" s="64"/>
      <c r="GV102" s="64"/>
      <c r="GW102" s="64"/>
      <c r="GX102" s="64"/>
      <c r="GY102" s="64"/>
      <c r="GZ102" s="64"/>
      <c r="HA102" s="64"/>
      <c r="HB102" s="64"/>
      <c r="HC102" s="64"/>
      <c r="HD102" s="64"/>
      <c r="HE102" s="64"/>
      <c r="HF102" s="64"/>
      <c r="HG102" s="64"/>
      <c r="HH102" s="64"/>
      <c r="HI102" s="64"/>
      <c r="HJ102" s="64"/>
      <c r="HK102" s="64"/>
      <c r="HL102" s="64"/>
      <c r="HM102" s="64"/>
      <c r="HN102" s="64"/>
      <c r="HO102" s="64"/>
      <c r="HP102" s="64"/>
      <c r="HQ102" s="64"/>
      <c r="HR102" s="64"/>
      <c r="HS102" s="64"/>
      <c r="HT102" s="64"/>
      <c r="HU102" s="64"/>
      <c r="HV102" s="64"/>
      <c r="HW102" s="64"/>
      <c r="HX102" s="64"/>
      <c r="HY102" s="64"/>
      <c r="HZ102" s="64"/>
      <c r="IA102" s="64"/>
      <c r="IB102" s="64"/>
      <c r="IC102" s="64"/>
      <c r="ID102" s="64"/>
      <c r="IE102" s="64"/>
      <c r="IF102" s="64"/>
      <c r="IG102" s="64"/>
      <c r="IH102" s="64"/>
      <c r="II102" s="64"/>
      <c r="IJ102" s="64"/>
      <c r="IK102" s="64"/>
      <c r="IL102" s="64"/>
      <c r="IM102" s="64"/>
      <c r="IN102" s="64"/>
      <c r="IO102" s="64"/>
      <c r="IP102" s="64"/>
      <c r="IQ102" s="64"/>
      <c r="IR102" s="64"/>
      <c r="IS102" s="64"/>
    </row>
    <row r="103" spans="1:253" s="65" customFormat="1" ht="21.75" customHeight="1" thickBot="1" x14ac:dyDescent="0.35">
      <c r="A103" s="286" t="s">
        <v>24</v>
      </c>
      <c r="B103" s="287"/>
      <c r="C103" s="160"/>
      <c r="D103" s="160"/>
      <c r="E103" s="161"/>
      <c r="F103" s="123">
        <f>SUM(F101:F102)</f>
        <v>503431.60547219991</v>
      </c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  <c r="DT103" s="64"/>
      <c r="DU103" s="64"/>
      <c r="DV103" s="64"/>
      <c r="DW103" s="64"/>
      <c r="DX103" s="64"/>
      <c r="DY103" s="64"/>
      <c r="DZ103" s="64"/>
      <c r="EA103" s="64"/>
      <c r="EB103" s="64"/>
      <c r="EC103" s="64"/>
      <c r="ED103" s="64"/>
      <c r="EE103" s="64"/>
      <c r="EF103" s="64"/>
      <c r="EG103" s="64"/>
      <c r="EH103" s="64"/>
      <c r="EI103" s="64"/>
      <c r="EJ103" s="64"/>
      <c r="EK103" s="64"/>
      <c r="EL103" s="64"/>
      <c r="EM103" s="64"/>
      <c r="EN103" s="64"/>
      <c r="EO103" s="64"/>
      <c r="EP103" s="64"/>
      <c r="EQ103" s="64"/>
      <c r="ER103" s="64"/>
      <c r="ES103" s="64"/>
      <c r="ET103" s="64"/>
      <c r="EU103" s="64"/>
      <c r="EV103" s="64"/>
      <c r="EW103" s="64"/>
      <c r="EX103" s="64"/>
      <c r="EY103" s="64"/>
      <c r="EZ103" s="64"/>
      <c r="FA103" s="64"/>
      <c r="FB103" s="64"/>
      <c r="FC103" s="64"/>
      <c r="FD103" s="64"/>
      <c r="FE103" s="64"/>
      <c r="FF103" s="64"/>
      <c r="FG103" s="64"/>
      <c r="FH103" s="64"/>
      <c r="FI103" s="64"/>
      <c r="FJ103" s="64"/>
      <c r="FK103" s="64"/>
      <c r="FL103" s="64"/>
      <c r="FM103" s="64"/>
      <c r="FN103" s="64"/>
      <c r="FO103" s="64"/>
      <c r="FP103" s="64"/>
      <c r="FQ103" s="64"/>
      <c r="FR103" s="64"/>
      <c r="FS103" s="64"/>
      <c r="FT103" s="64"/>
      <c r="FU103" s="64"/>
      <c r="FV103" s="64"/>
      <c r="FW103" s="64"/>
      <c r="FX103" s="64"/>
      <c r="FY103" s="64"/>
      <c r="FZ103" s="64"/>
      <c r="GA103" s="64"/>
      <c r="GB103" s="64"/>
      <c r="GC103" s="64"/>
      <c r="GD103" s="64"/>
      <c r="GE103" s="64"/>
      <c r="GF103" s="64"/>
      <c r="GG103" s="64"/>
      <c r="GH103" s="64"/>
      <c r="GI103" s="64"/>
      <c r="GJ103" s="64"/>
      <c r="GK103" s="64"/>
      <c r="GL103" s="64"/>
      <c r="GM103" s="64"/>
      <c r="GN103" s="64"/>
      <c r="GO103" s="64"/>
      <c r="GP103" s="64"/>
      <c r="GQ103" s="64"/>
      <c r="GR103" s="64"/>
      <c r="GS103" s="64"/>
      <c r="GT103" s="64"/>
      <c r="GU103" s="64"/>
      <c r="GV103" s="64"/>
      <c r="GW103" s="64"/>
      <c r="GX103" s="64"/>
      <c r="GY103" s="64"/>
      <c r="GZ103" s="64"/>
      <c r="HA103" s="64"/>
      <c r="HB103" s="64"/>
      <c r="HC103" s="64"/>
      <c r="HD103" s="64"/>
      <c r="HE103" s="64"/>
      <c r="HF103" s="64"/>
      <c r="HG103" s="64"/>
      <c r="HH103" s="64"/>
      <c r="HI103" s="64"/>
      <c r="HJ103" s="64"/>
      <c r="HK103" s="64"/>
      <c r="HL103" s="64"/>
      <c r="HM103" s="64"/>
      <c r="HN103" s="64"/>
      <c r="HO103" s="64"/>
      <c r="HP103" s="64"/>
      <c r="HQ103" s="64"/>
      <c r="HR103" s="64"/>
      <c r="HS103" s="64"/>
      <c r="HT103" s="64"/>
      <c r="HU103" s="64"/>
      <c r="HV103" s="64"/>
      <c r="HW103" s="64"/>
      <c r="HX103" s="64"/>
      <c r="HY103" s="64"/>
      <c r="HZ103" s="64"/>
      <c r="IA103" s="64"/>
      <c r="IB103" s="64"/>
      <c r="IC103" s="64"/>
      <c r="ID103" s="64"/>
      <c r="IE103" s="64"/>
      <c r="IF103" s="64"/>
      <c r="IG103" s="64"/>
      <c r="IH103" s="64"/>
      <c r="II103" s="64"/>
      <c r="IJ103" s="64"/>
      <c r="IK103" s="64"/>
      <c r="IL103" s="64"/>
      <c r="IM103" s="64"/>
      <c r="IN103" s="64"/>
      <c r="IO103" s="64"/>
      <c r="IP103" s="64"/>
      <c r="IQ103" s="64"/>
      <c r="IR103" s="64"/>
      <c r="IS103" s="64"/>
    </row>
    <row r="104" spans="1:253" s="65" customFormat="1" ht="18.75" customHeight="1" x14ac:dyDescent="0.3">
      <c r="A104" s="60"/>
      <c r="B104" s="60"/>
      <c r="C104" s="61"/>
      <c r="D104" s="61"/>
      <c r="E104" s="62"/>
      <c r="F104" s="63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4"/>
      <c r="GK104" s="64"/>
      <c r="GL104" s="64"/>
      <c r="GM104" s="64"/>
      <c r="GN104" s="64"/>
      <c r="GO104" s="64"/>
      <c r="GP104" s="64"/>
      <c r="GQ104" s="64"/>
      <c r="GR104" s="64"/>
      <c r="GS104" s="64"/>
      <c r="GT104" s="64"/>
      <c r="GU104" s="64"/>
      <c r="GV104" s="64"/>
      <c r="GW104" s="64"/>
      <c r="GX104" s="64"/>
      <c r="GY104" s="64"/>
      <c r="GZ104" s="64"/>
      <c r="HA104" s="64"/>
      <c r="HB104" s="64"/>
      <c r="HC104" s="64"/>
      <c r="HD104" s="64"/>
      <c r="HE104" s="64"/>
      <c r="HF104" s="64"/>
      <c r="HG104" s="64"/>
      <c r="HH104" s="64"/>
      <c r="HI104" s="64"/>
      <c r="HJ104" s="64"/>
      <c r="HK104" s="64"/>
      <c r="HL104" s="64"/>
      <c r="HM104" s="64"/>
      <c r="HN104" s="64"/>
      <c r="HO104" s="64"/>
      <c r="HP104" s="64"/>
      <c r="HQ104" s="64"/>
      <c r="HR104" s="64"/>
      <c r="HS104" s="64"/>
      <c r="HT104" s="64"/>
      <c r="HU104" s="64"/>
      <c r="HV104" s="64"/>
      <c r="HW104" s="64"/>
      <c r="HX104" s="64"/>
      <c r="HY104" s="64"/>
      <c r="HZ104" s="64"/>
      <c r="IA104" s="64"/>
      <c r="IB104" s="64"/>
      <c r="IC104" s="64"/>
      <c r="ID104" s="64"/>
      <c r="IE104" s="64"/>
      <c r="IF104" s="64"/>
      <c r="IG104" s="64"/>
      <c r="IH104" s="64"/>
      <c r="II104" s="64"/>
      <c r="IJ104" s="64"/>
      <c r="IK104" s="64"/>
      <c r="IL104" s="64"/>
      <c r="IM104" s="64"/>
      <c r="IN104" s="64"/>
      <c r="IO104" s="64"/>
      <c r="IP104" s="64"/>
      <c r="IQ104" s="64"/>
      <c r="IR104" s="64"/>
      <c r="IS104" s="64"/>
    </row>
    <row r="105" spans="1:253" s="65" customFormat="1" ht="18.75" customHeight="1" x14ac:dyDescent="0.3">
      <c r="A105" s="60"/>
      <c r="B105" s="60"/>
      <c r="C105" s="61"/>
      <c r="D105" s="61"/>
      <c r="E105" s="62"/>
      <c r="F105" s="63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  <c r="DX105" s="64"/>
      <c r="DY105" s="64"/>
      <c r="DZ105" s="64"/>
      <c r="EA105" s="64"/>
      <c r="EB105" s="64"/>
      <c r="EC105" s="64"/>
      <c r="ED105" s="64"/>
      <c r="EE105" s="64"/>
      <c r="EF105" s="64"/>
      <c r="EG105" s="64"/>
      <c r="EH105" s="64"/>
      <c r="EI105" s="64"/>
      <c r="EJ105" s="64"/>
      <c r="EK105" s="64"/>
      <c r="EL105" s="64"/>
      <c r="EM105" s="64"/>
      <c r="EN105" s="64"/>
      <c r="EO105" s="64"/>
      <c r="EP105" s="64"/>
      <c r="EQ105" s="64"/>
      <c r="ER105" s="64"/>
      <c r="ES105" s="64"/>
      <c r="ET105" s="64"/>
      <c r="EU105" s="64"/>
      <c r="EV105" s="64"/>
      <c r="EW105" s="64"/>
      <c r="EX105" s="64"/>
      <c r="EY105" s="64"/>
      <c r="EZ105" s="64"/>
      <c r="FA105" s="64"/>
      <c r="FB105" s="64"/>
      <c r="FC105" s="64"/>
      <c r="FD105" s="64"/>
      <c r="FE105" s="64"/>
      <c r="FF105" s="64"/>
      <c r="FG105" s="64"/>
      <c r="FH105" s="64"/>
      <c r="FI105" s="64"/>
      <c r="FJ105" s="64"/>
      <c r="FK105" s="64"/>
      <c r="FL105" s="64"/>
      <c r="FM105" s="64"/>
      <c r="FN105" s="64"/>
      <c r="FO105" s="64"/>
      <c r="FP105" s="64"/>
      <c r="FQ105" s="64"/>
      <c r="FR105" s="64"/>
      <c r="FS105" s="64"/>
      <c r="FT105" s="64"/>
      <c r="FU105" s="64"/>
      <c r="FV105" s="64"/>
      <c r="FW105" s="64"/>
      <c r="FX105" s="64"/>
      <c r="FY105" s="64"/>
      <c r="FZ105" s="64"/>
      <c r="GA105" s="64"/>
      <c r="GB105" s="64"/>
      <c r="GC105" s="64"/>
      <c r="GD105" s="64"/>
      <c r="GE105" s="64"/>
      <c r="GF105" s="64"/>
      <c r="GG105" s="64"/>
      <c r="GH105" s="64"/>
      <c r="GI105" s="64"/>
      <c r="GJ105" s="64"/>
      <c r="GK105" s="64"/>
      <c r="GL105" s="64"/>
      <c r="GM105" s="64"/>
      <c r="GN105" s="64"/>
      <c r="GO105" s="64"/>
      <c r="GP105" s="64"/>
      <c r="GQ105" s="64"/>
      <c r="GR105" s="64"/>
      <c r="GS105" s="64"/>
      <c r="GT105" s="64"/>
      <c r="GU105" s="64"/>
      <c r="GV105" s="64"/>
      <c r="GW105" s="64"/>
      <c r="GX105" s="64"/>
      <c r="GY105" s="64"/>
      <c r="GZ105" s="64"/>
      <c r="HA105" s="64"/>
      <c r="HB105" s="64"/>
      <c r="HC105" s="64"/>
      <c r="HD105" s="64"/>
      <c r="HE105" s="64"/>
      <c r="HF105" s="64"/>
      <c r="HG105" s="64"/>
      <c r="HH105" s="64"/>
      <c r="HI105" s="64"/>
      <c r="HJ105" s="64"/>
      <c r="HK105" s="64"/>
      <c r="HL105" s="64"/>
      <c r="HM105" s="64"/>
      <c r="HN105" s="64"/>
      <c r="HO105" s="64"/>
      <c r="HP105" s="64"/>
      <c r="HQ105" s="64"/>
      <c r="HR105" s="64"/>
      <c r="HS105" s="64"/>
      <c r="HT105" s="64"/>
      <c r="HU105" s="64"/>
      <c r="HV105" s="64"/>
      <c r="HW105" s="64"/>
      <c r="HX105" s="64"/>
      <c r="HY105" s="64"/>
      <c r="HZ105" s="64"/>
      <c r="IA105" s="64"/>
      <c r="IB105" s="64"/>
      <c r="IC105" s="64"/>
      <c r="ID105" s="64"/>
      <c r="IE105" s="64"/>
      <c r="IF105" s="64"/>
      <c r="IG105" s="64"/>
      <c r="IH105" s="64"/>
      <c r="II105" s="64"/>
      <c r="IJ105" s="64"/>
      <c r="IK105" s="64"/>
      <c r="IL105" s="64"/>
      <c r="IM105" s="64"/>
      <c r="IN105" s="64"/>
      <c r="IO105" s="64"/>
      <c r="IP105" s="64"/>
      <c r="IQ105" s="64"/>
      <c r="IR105" s="64"/>
      <c r="IS105" s="64"/>
    </row>
    <row r="106" spans="1:253" s="65" customFormat="1" ht="18.75" customHeight="1" x14ac:dyDescent="0.3">
      <c r="A106" s="60"/>
      <c r="B106" s="60"/>
      <c r="C106" s="61"/>
      <c r="D106" s="61"/>
      <c r="E106" s="62"/>
      <c r="F106" s="63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  <c r="DT106" s="64"/>
      <c r="DU106" s="64"/>
      <c r="DV106" s="64"/>
      <c r="DW106" s="64"/>
      <c r="DX106" s="64"/>
      <c r="DY106" s="64"/>
      <c r="DZ106" s="64"/>
      <c r="EA106" s="64"/>
      <c r="EB106" s="64"/>
      <c r="EC106" s="64"/>
      <c r="ED106" s="64"/>
      <c r="EE106" s="64"/>
      <c r="EF106" s="64"/>
      <c r="EG106" s="64"/>
      <c r="EH106" s="64"/>
      <c r="EI106" s="64"/>
      <c r="EJ106" s="64"/>
      <c r="EK106" s="64"/>
      <c r="EL106" s="64"/>
      <c r="EM106" s="64"/>
      <c r="EN106" s="64"/>
      <c r="EO106" s="64"/>
      <c r="EP106" s="64"/>
      <c r="EQ106" s="64"/>
      <c r="ER106" s="64"/>
      <c r="ES106" s="64"/>
      <c r="ET106" s="64"/>
      <c r="EU106" s="64"/>
      <c r="EV106" s="64"/>
      <c r="EW106" s="64"/>
      <c r="EX106" s="64"/>
      <c r="EY106" s="64"/>
      <c r="EZ106" s="64"/>
      <c r="FA106" s="64"/>
      <c r="FB106" s="64"/>
      <c r="FC106" s="64"/>
      <c r="FD106" s="64"/>
      <c r="FE106" s="64"/>
      <c r="FF106" s="64"/>
      <c r="FG106" s="64"/>
      <c r="FH106" s="64"/>
      <c r="FI106" s="64"/>
      <c r="FJ106" s="64"/>
      <c r="FK106" s="64"/>
      <c r="FL106" s="64"/>
      <c r="FM106" s="64"/>
      <c r="FN106" s="64"/>
      <c r="FO106" s="64"/>
      <c r="FP106" s="64"/>
      <c r="FQ106" s="64"/>
      <c r="FR106" s="64"/>
      <c r="FS106" s="64"/>
      <c r="FT106" s="64"/>
      <c r="FU106" s="64"/>
      <c r="FV106" s="64"/>
      <c r="FW106" s="64"/>
      <c r="FX106" s="64"/>
      <c r="FY106" s="64"/>
      <c r="FZ106" s="64"/>
      <c r="GA106" s="64"/>
      <c r="GB106" s="64"/>
      <c r="GC106" s="64"/>
      <c r="GD106" s="64"/>
      <c r="GE106" s="64"/>
      <c r="GF106" s="64"/>
      <c r="GG106" s="64"/>
      <c r="GH106" s="64"/>
      <c r="GI106" s="64"/>
      <c r="GJ106" s="64"/>
      <c r="GK106" s="64"/>
      <c r="GL106" s="64"/>
      <c r="GM106" s="64"/>
      <c r="GN106" s="64"/>
      <c r="GO106" s="64"/>
      <c r="GP106" s="64"/>
      <c r="GQ106" s="64"/>
      <c r="GR106" s="64"/>
      <c r="GS106" s="64"/>
      <c r="GT106" s="64"/>
      <c r="GU106" s="64"/>
      <c r="GV106" s="64"/>
      <c r="GW106" s="64"/>
      <c r="GX106" s="64"/>
      <c r="GY106" s="64"/>
      <c r="GZ106" s="64"/>
      <c r="HA106" s="64"/>
      <c r="HB106" s="64"/>
      <c r="HC106" s="64"/>
      <c r="HD106" s="64"/>
      <c r="HE106" s="64"/>
      <c r="HF106" s="64"/>
      <c r="HG106" s="64"/>
      <c r="HH106" s="64"/>
      <c r="HI106" s="64"/>
      <c r="HJ106" s="64"/>
      <c r="HK106" s="64"/>
      <c r="HL106" s="64"/>
      <c r="HM106" s="64"/>
      <c r="HN106" s="64"/>
      <c r="HO106" s="64"/>
      <c r="HP106" s="64"/>
      <c r="HQ106" s="64"/>
      <c r="HR106" s="64"/>
      <c r="HS106" s="64"/>
      <c r="HT106" s="64"/>
      <c r="HU106" s="64"/>
      <c r="HV106" s="64"/>
      <c r="HW106" s="64"/>
      <c r="HX106" s="64"/>
      <c r="HY106" s="64"/>
      <c r="HZ106" s="64"/>
      <c r="IA106" s="64"/>
      <c r="IB106" s="64"/>
      <c r="IC106" s="64"/>
      <c r="ID106" s="64"/>
      <c r="IE106" s="64"/>
      <c r="IF106" s="64"/>
      <c r="IG106" s="64"/>
      <c r="IH106" s="64"/>
      <c r="II106" s="64"/>
      <c r="IJ106" s="64"/>
      <c r="IK106" s="64"/>
      <c r="IL106" s="64"/>
      <c r="IM106" s="64"/>
      <c r="IN106" s="64"/>
      <c r="IO106" s="64"/>
      <c r="IP106" s="64"/>
      <c r="IQ106" s="64"/>
      <c r="IR106" s="64"/>
      <c r="IS106" s="64"/>
    </row>
    <row r="107" spans="1:253" s="17" customFormat="1" ht="18.75" customHeight="1" x14ac:dyDescent="0.3">
      <c r="A107" s="89"/>
      <c r="B107" s="87"/>
      <c r="C107" s="6"/>
      <c r="D107" s="6"/>
      <c r="E107" s="67"/>
      <c r="F107" s="6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</row>
    <row r="108" spans="1:253" s="70" customFormat="1" ht="20.25" x14ac:dyDescent="0.3">
      <c r="A108" s="244" t="s">
        <v>25</v>
      </c>
      <c r="B108" s="244"/>
      <c r="C108" s="244"/>
      <c r="D108" s="244"/>
      <c r="E108" s="244"/>
      <c r="F108" s="244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  <c r="FT108" s="69"/>
      <c r="FU108" s="69"/>
      <c r="FV108" s="69"/>
      <c r="FW108" s="69"/>
      <c r="FX108" s="69"/>
      <c r="FY108" s="69"/>
      <c r="FZ108" s="69"/>
      <c r="GA108" s="69"/>
      <c r="GB108" s="69"/>
      <c r="GC108" s="69"/>
      <c r="GD108" s="69"/>
      <c r="GE108" s="69"/>
      <c r="GF108" s="69"/>
      <c r="GG108" s="69"/>
      <c r="GH108" s="69"/>
      <c r="GI108" s="69"/>
      <c r="GJ108" s="69"/>
      <c r="GK108" s="69"/>
      <c r="GL108" s="69"/>
      <c r="GM108" s="69"/>
      <c r="GN108" s="69"/>
      <c r="GO108" s="69"/>
      <c r="GP108" s="69"/>
      <c r="GQ108" s="69"/>
      <c r="GR108" s="69"/>
      <c r="GS108" s="69"/>
      <c r="GT108" s="69"/>
      <c r="GU108" s="69"/>
      <c r="GV108" s="69"/>
      <c r="GW108" s="69"/>
      <c r="GX108" s="69"/>
      <c r="GY108" s="69"/>
      <c r="GZ108" s="69"/>
      <c r="HA108" s="69"/>
      <c r="HB108" s="69"/>
      <c r="HC108" s="69"/>
      <c r="HD108" s="69"/>
      <c r="HE108" s="69"/>
      <c r="HF108" s="69"/>
      <c r="HG108" s="69"/>
      <c r="HH108" s="69"/>
      <c r="HI108" s="69"/>
      <c r="HJ108" s="69"/>
      <c r="HK108" s="69"/>
      <c r="HL108" s="69"/>
      <c r="HM108" s="69"/>
      <c r="HN108" s="69"/>
      <c r="HO108" s="69"/>
      <c r="HP108" s="69"/>
      <c r="HQ108" s="69"/>
      <c r="HR108" s="69"/>
      <c r="HS108" s="69"/>
      <c r="HT108" s="69"/>
      <c r="HU108" s="69"/>
      <c r="HV108" s="69"/>
      <c r="HW108" s="69"/>
      <c r="HX108" s="69"/>
      <c r="HY108" s="69"/>
      <c r="HZ108" s="69"/>
      <c r="IA108" s="69"/>
      <c r="IB108" s="69"/>
      <c r="IC108" s="69"/>
      <c r="ID108" s="69"/>
      <c r="IE108" s="69"/>
      <c r="IF108" s="69"/>
      <c r="IG108" s="69"/>
      <c r="IH108" s="69"/>
      <c r="II108" s="69"/>
      <c r="IJ108" s="69"/>
      <c r="IK108" s="69"/>
      <c r="IL108" s="69"/>
      <c r="IM108" s="69"/>
      <c r="IN108" s="69"/>
      <c r="IO108" s="69"/>
      <c r="IP108" s="69"/>
      <c r="IQ108" s="69"/>
      <c r="IR108" s="69"/>
      <c r="IS108" s="69"/>
    </row>
    <row r="109" spans="1:253" s="17" customFormat="1" ht="18.75" customHeight="1" x14ac:dyDescent="0.3">
      <c r="A109" s="89"/>
      <c r="B109" s="87"/>
      <c r="C109" s="71"/>
      <c r="D109" s="71"/>
      <c r="E109" s="72" t="s">
        <v>26</v>
      </c>
      <c r="F109" s="7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</row>
    <row r="110" spans="1:253" s="17" customFormat="1" ht="15.75" customHeight="1" x14ac:dyDescent="0.3">
      <c r="C110" s="71"/>
      <c r="D110" s="71"/>
      <c r="E110" s="72"/>
      <c r="F110" s="7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</row>
    <row r="111" spans="1:253" s="17" customFormat="1" ht="15.75" customHeight="1" x14ac:dyDescent="0.3">
      <c r="C111" s="71"/>
      <c r="D111" s="71"/>
      <c r="E111" s="72"/>
      <c r="F111" s="7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</row>
    <row r="112" spans="1:253" s="17" customFormat="1" ht="15.75" customHeight="1" x14ac:dyDescent="0.3">
      <c r="C112" s="71"/>
      <c r="D112" s="71"/>
      <c r="E112" s="72"/>
      <c r="F112" s="7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</row>
    <row r="113" spans="1:253" s="17" customFormat="1" ht="15.75" customHeight="1" x14ac:dyDescent="0.3">
      <c r="C113" s="71"/>
      <c r="D113" s="71"/>
      <c r="E113" s="72"/>
      <c r="F113" s="7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</row>
    <row r="114" spans="1:253" s="17" customFormat="1" ht="15.75" customHeight="1" x14ac:dyDescent="0.3">
      <c r="C114" s="71"/>
      <c r="D114" s="71"/>
      <c r="E114" s="72"/>
      <c r="F114" s="7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</row>
    <row r="115" spans="1:253" s="17" customFormat="1" ht="15.75" customHeight="1" x14ac:dyDescent="0.3">
      <c r="C115" s="71"/>
      <c r="D115" s="71"/>
      <c r="E115" s="72"/>
      <c r="F115" s="7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</row>
    <row r="116" spans="1:253" s="17" customFormat="1" ht="15.75" customHeight="1" x14ac:dyDescent="0.3">
      <c r="A116" s="220"/>
      <c r="B116" s="220"/>
      <c r="C116" s="71"/>
      <c r="D116" s="71"/>
      <c r="E116" s="72"/>
      <c r="F116" s="7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</row>
    <row r="117" spans="1:253" s="17" customFormat="1" ht="15.75" customHeight="1" x14ac:dyDescent="0.3">
      <c r="A117" s="87"/>
      <c r="B117" s="87" t="s">
        <v>27</v>
      </c>
      <c r="C117" s="71"/>
      <c r="D117" s="71"/>
      <c r="E117" s="72"/>
      <c r="F117" s="7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</row>
    <row r="118" spans="1:253" s="17" customFormat="1" ht="16.5" customHeight="1" x14ac:dyDescent="0.3">
      <c r="A118" s="221"/>
      <c r="B118" s="221"/>
      <c r="C118" s="71"/>
      <c r="D118" s="71"/>
      <c r="E118" s="72"/>
      <c r="F118" s="7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</row>
    <row r="119" spans="1:253" s="17" customFormat="1" ht="20.25" x14ac:dyDescent="0.3">
      <c r="A119" s="245"/>
      <c r="B119" s="245"/>
      <c r="C119" s="246" t="s">
        <v>26</v>
      </c>
      <c r="D119" s="246"/>
      <c r="E119" s="246"/>
      <c r="F119" s="24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</row>
  </sheetData>
  <mergeCells count="21">
    <mergeCell ref="A118:B118"/>
    <mergeCell ref="A119:B119"/>
    <mergeCell ref="C119:F119"/>
    <mergeCell ref="A108:F108"/>
    <mergeCell ref="A116:B116"/>
    <mergeCell ref="A101:B101"/>
    <mergeCell ref="A102:B102"/>
    <mergeCell ref="A103:B103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4"/>
  <sheetViews>
    <sheetView tabSelected="1" topLeftCell="A10" workbookViewId="0">
      <selection activeCell="H8" sqref="H8"/>
    </sheetView>
  </sheetViews>
  <sheetFormatPr defaultRowHeight="18.75" x14ac:dyDescent="0.3"/>
  <cols>
    <col min="1" max="1" width="4.85546875" style="172" bestFit="1" customWidth="1"/>
    <col min="2" max="2" width="72.7109375" style="31" customWidth="1"/>
    <col min="3" max="3" width="9" style="138" bestFit="1" customWidth="1"/>
    <col min="4" max="4" width="12.28515625" style="139" bestFit="1" customWidth="1"/>
    <col min="5" max="5" width="11.28515625" style="195" customWidth="1"/>
    <col min="6" max="6" width="17.140625" style="195" bestFit="1" customWidth="1"/>
    <col min="7" max="253" width="9.140625" style="30"/>
    <col min="254" max="16384" width="9.140625" style="31"/>
  </cols>
  <sheetData>
    <row r="1" spans="1:253" x14ac:dyDescent="0.3">
      <c r="E1" s="288" t="s">
        <v>0</v>
      </c>
      <c r="F1" s="288"/>
    </row>
    <row r="2" spans="1:253" x14ac:dyDescent="0.3">
      <c r="E2" s="140"/>
      <c r="F2" s="140"/>
    </row>
    <row r="3" spans="1:253" ht="23.25" customHeight="1" x14ac:dyDescent="0.3">
      <c r="A3" s="173"/>
      <c r="B3" s="141" t="s">
        <v>1</v>
      </c>
      <c r="C3" s="281" t="s">
        <v>2</v>
      </c>
      <c r="D3" s="281"/>
      <c r="E3" s="281"/>
      <c r="F3" s="281"/>
    </row>
    <row r="4" spans="1:253" ht="6.75" customHeight="1" x14ac:dyDescent="0.3">
      <c r="A4" s="173"/>
      <c r="B4" s="141"/>
      <c r="C4" s="142"/>
      <c r="D4" s="142"/>
      <c r="E4" s="143"/>
      <c r="F4" s="142"/>
    </row>
    <row r="5" spans="1:253" ht="21.75" customHeight="1" x14ac:dyDescent="0.3">
      <c r="A5" s="174"/>
      <c r="B5" s="144" t="s">
        <v>3</v>
      </c>
      <c r="C5" s="281" t="s">
        <v>2</v>
      </c>
      <c r="D5" s="281"/>
      <c r="E5" s="281"/>
      <c r="F5" s="281"/>
    </row>
    <row r="6" spans="1:253" ht="11.25" customHeight="1" x14ac:dyDescent="0.3">
      <c r="A6" s="174"/>
      <c r="B6" s="144"/>
      <c r="C6" s="142"/>
      <c r="D6" s="142"/>
      <c r="E6" s="143"/>
      <c r="F6" s="142"/>
    </row>
    <row r="7" spans="1:253" s="106" customFormat="1" ht="20.25" customHeight="1" x14ac:dyDescent="0.25">
      <c r="A7" s="173"/>
      <c r="B7" s="145" t="s">
        <v>4</v>
      </c>
      <c r="C7" s="276" t="s">
        <v>5</v>
      </c>
      <c r="D7" s="276"/>
      <c r="E7" s="276"/>
      <c r="F7" s="276"/>
      <c r="G7" s="276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ht="80.25" customHeight="1" x14ac:dyDescent="0.3">
      <c r="A8" s="174"/>
      <c r="B8" s="145" t="s">
        <v>6</v>
      </c>
      <c r="C8" s="292" t="s">
        <v>68</v>
      </c>
      <c r="D8" s="292"/>
      <c r="E8" s="292"/>
      <c r="F8" s="292"/>
      <c r="J8" s="175"/>
    </row>
    <row r="9" spans="1:253" ht="9" customHeight="1" x14ac:dyDescent="0.3">
      <c r="A9" s="174"/>
      <c r="B9" s="145"/>
      <c r="C9" s="292"/>
      <c r="D9" s="292"/>
      <c r="E9" s="292"/>
      <c r="F9" s="292"/>
      <c r="J9" s="175"/>
      <c r="N9" s="30" t="s">
        <v>16</v>
      </c>
    </row>
    <row r="10" spans="1:253" ht="18.75" customHeight="1" x14ac:dyDescent="0.3">
      <c r="A10" s="279" t="s">
        <v>92</v>
      </c>
      <c r="B10" s="279"/>
      <c r="C10" s="279"/>
      <c r="D10" s="279"/>
      <c r="E10" s="279"/>
      <c r="F10" s="279"/>
      <c r="J10" s="175"/>
    </row>
    <row r="11" spans="1:253" ht="24.75" customHeight="1" thickBot="1" x14ac:dyDescent="0.35">
      <c r="A11" s="176"/>
      <c r="B11" s="279" t="s">
        <v>9</v>
      </c>
      <c r="C11" s="279"/>
      <c r="D11" s="279"/>
      <c r="E11" s="279"/>
      <c r="F11" s="279"/>
      <c r="J11" s="175"/>
    </row>
    <row r="12" spans="1:253" ht="16.5" customHeight="1" x14ac:dyDescent="0.3">
      <c r="A12" s="289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90"/>
      <c r="B13" s="258"/>
      <c r="C13" s="261"/>
      <c r="D13" s="258"/>
      <c r="E13" s="264"/>
      <c r="F13" s="267"/>
    </row>
    <row r="14" spans="1:253" ht="18.75" customHeight="1" thickBot="1" x14ac:dyDescent="0.35">
      <c r="A14" s="291"/>
      <c r="B14" s="259"/>
      <c r="C14" s="262"/>
      <c r="D14" s="259"/>
      <c r="E14" s="265"/>
      <c r="F14" s="268"/>
    </row>
    <row r="15" spans="1:253" x14ac:dyDescent="0.3">
      <c r="A15" s="164"/>
      <c r="B15" s="92">
        <v>2</v>
      </c>
      <c r="C15" s="93">
        <v>3</v>
      </c>
      <c r="D15" s="92">
        <v>4</v>
      </c>
      <c r="E15" s="94">
        <v>5</v>
      </c>
      <c r="F15" s="95">
        <v>6</v>
      </c>
    </row>
    <row r="16" spans="1:253" ht="37.5" x14ac:dyDescent="0.3">
      <c r="A16" s="164"/>
      <c r="B16" s="149" t="s">
        <v>91</v>
      </c>
      <c r="C16" s="93"/>
      <c r="D16" s="92"/>
      <c r="E16" s="94"/>
      <c r="F16" s="95"/>
    </row>
    <row r="17" spans="1:253" x14ac:dyDescent="0.3">
      <c r="A17" s="164">
        <v>1</v>
      </c>
      <c r="B17" s="38" t="s">
        <v>70</v>
      </c>
      <c r="C17" s="39" t="s">
        <v>19</v>
      </c>
      <c r="D17" s="147">
        <v>1081</v>
      </c>
      <c r="E17" s="41">
        <v>77.11</v>
      </c>
      <c r="F17" s="152">
        <f>D17*E17</f>
        <v>83355.91</v>
      </c>
    </row>
    <row r="18" spans="1:253" x14ac:dyDescent="0.3">
      <c r="A18" s="164"/>
      <c r="B18" s="92"/>
      <c r="C18" s="93"/>
      <c r="D18" s="92"/>
      <c r="E18" s="94"/>
      <c r="F18" s="95"/>
    </row>
    <row r="19" spans="1:253" x14ac:dyDescent="0.3">
      <c r="A19" s="25"/>
      <c r="B19" s="163" t="s">
        <v>97</v>
      </c>
      <c r="C19" s="39"/>
      <c r="D19" s="40"/>
      <c r="E19" s="148"/>
      <c r="F19" s="42"/>
    </row>
    <row r="20" spans="1:253" ht="37.5" x14ac:dyDescent="0.3">
      <c r="A20" s="164"/>
      <c r="B20" s="93" t="s">
        <v>58</v>
      </c>
      <c r="C20" s="39"/>
      <c r="D20" s="40"/>
      <c r="E20" s="165"/>
      <c r="F20" s="152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</row>
    <row r="21" spans="1:253" x14ac:dyDescent="0.3">
      <c r="A21" s="166">
        <v>1</v>
      </c>
      <c r="B21" s="151" t="s">
        <v>57</v>
      </c>
      <c r="C21" s="39" t="s">
        <v>21</v>
      </c>
      <c r="D21" s="147">
        <v>32</v>
      </c>
      <c r="E21" s="98">
        <v>0</v>
      </c>
      <c r="F21" s="152">
        <f>D21*E21</f>
        <v>0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</row>
    <row r="22" spans="1:253" x14ac:dyDescent="0.3">
      <c r="A22" s="166">
        <v>2</v>
      </c>
      <c r="B22" s="38" t="s">
        <v>38</v>
      </c>
      <c r="C22" s="39" t="s">
        <v>33</v>
      </c>
      <c r="D22" s="147">
        <v>20.5</v>
      </c>
      <c r="E22" s="41">
        <v>1150</v>
      </c>
      <c r="F22" s="152">
        <f>D22*E22</f>
        <v>23575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</row>
    <row r="23" spans="1:253" x14ac:dyDescent="0.3">
      <c r="A23" s="166">
        <v>3</v>
      </c>
      <c r="B23" s="38" t="s">
        <v>59</v>
      </c>
      <c r="C23" s="39" t="s">
        <v>19</v>
      </c>
      <c r="D23" s="147">
        <v>148</v>
      </c>
      <c r="E23" s="41">
        <v>77.12</v>
      </c>
      <c r="F23" s="152">
        <f>D23*E23</f>
        <v>11413.76</v>
      </c>
      <c r="H23" s="30" t="s">
        <v>16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</row>
    <row r="24" spans="1:253" x14ac:dyDescent="0.3">
      <c r="A24" s="25">
        <v>4</v>
      </c>
      <c r="B24" s="38" t="s">
        <v>39</v>
      </c>
      <c r="C24" s="39" t="s">
        <v>40</v>
      </c>
      <c r="D24" s="40">
        <v>12</v>
      </c>
      <c r="E24" s="41">
        <v>16</v>
      </c>
      <c r="F24" s="152">
        <f>D24*E24</f>
        <v>192</v>
      </c>
    </row>
    <row r="25" spans="1:253" x14ac:dyDescent="0.3">
      <c r="A25" s="164"/>
      <c r="B25" s="92"/>
      <c r="C25" s="93"/>
      <c r="D25" s="92"/>
      <c r="E25" s="94"/>
      <c r="F25" s="95"/>
    </row>
    <row r="26" spans="1:253" ht="37.5" x14ac:dyDescent="0.3">
      <c r="A26" s="164"/>
      <c r="B26" s="93" t="s">
        <v>98</v>
      </c>
      <c r="C26" s="93"/>
      <c r="D26" s="92"/>
      <c r="E26" s="96"/>
      <c r="F26" s="95"/>
      <c r="I26" s="30" t="s">
        <v>16</v>
      </c>
    </row>
    <row r="27" spans="1:253" x14ac:dyDescent="0.3">
      <c r="A27" s="166">
        <v>1</v>
      </c>
      <c r="B27" s="151" t="s">
        <v>99</v>
      </c>
      <c r="C27" s="39" t="s">
        <v>43</v>
      </c>
      <c r="D27" s="147">
        <v>831</v>
      </c>
      <c r="E27" s="98">
        <v>0</v>
      </c>
      <c r="F27" s="152">
        <f t="shared" ref="F27:F38" si="0">D27*E27</f>
        <v>0</v>
      </c>
    </row>
    <row r="28" spans="1:253" x14ac:dyDescent="0.3">
      <c r="A28" s="166">
        <v>2</v>
      </c>
      <c r="B28" s="38" t="s">
        <v>72</v>
      </c>
      <c r="C28" s="39" t="s">
        <v>47</v>
      </c>
      <c r="D28" s="147">
        <v>5</v>
      </c>
      <c r="E28" s="41">
        <v>273.66000000000003</v>
      </c>
      <c r="F28" s="152">
        <f t="shared" si="0"/>
        <v>1368.3000000000002</v>
      </c>
    </row>
    <row r="29" spans="1:253" x14ac:dyDescent="0.3">
      <c r="A29" s="166">
        <v>3</v>
      </c>
      <c r="B29" s="38" t="s">
        <v>73</v>
      </c>
      <c r="C29" s="39" t="s">
        <v>21</v>
      </c>
      <c r="D29" s="147">
        <v>40</v>
      </c>
      <c r="E29" s="41">
        <v>84</v>
      </c>
      <c r="F29" s="152">
        <f t="shared" si="0"/>
        <v>3360</v>
      </c>
    </row>
    <row r="30" spans="1:253" x14ac:dyDescent="0.3">
      <c r="A30" s="166">
        <v>4</v>
      </c>
      <c r="B30" s="38" t="s">
        <v>38</v>
      </c>
      <c r="C30" s="39" t="s">
        <v>33</v>
      </c>
      <c r="D30" s="147">
        <v>100.64</v>
      </c>
      <c r="E30" s="41">
        <v>1150</v>
      </c>
      <c r="F30" s="152">
        <f t="shared" si="0"/>
        <v>115736</v>
      </c>
    </row>
    <row r="31" spans="1:253" x14ac:dyDescent="0.3">
      <c r="A31" s="166">
        <v>5</v>
      </c>
      <c r="B31" s="38" t="s">
        <v>38</v>
      </c>
      <c r="C31" s="39" t="s">
        <v>33</v>
      </c>
      <c r="D31" s="147">
        <f>71.375+24.58</f>
        <v>95.954999999999998</v>
      </c>
      <c r="E31" s="41">
        <v>1050</v>
      </c>
      <c r="F31" s="152">
        <f t="shared" si="0"/>
        <v>100752.75</v>
      </c>
    </row>
    <row r="32" spans="1:253" x14ac:dyDescent="0.3">
      <c r="A32" s="166">
        <v>6</v>
      </c>
      <c r="B32" s="38" t="s">
        <v>93</v>
      </c>
      <c r="C32" s="39" t="s">
        <v>19</v>
      </c>
      <c r="D32" s="205">
        <v>22.135000000000002</v>
      </c>
      <c r="E32" s="41">
        <v>192</v>
      </c>
      <c r="F32" s="152">
        <f t="shared" si="0"/>
        <v>4249.92</v>
      </c>
    </row>
    <row r="33" spans="1:253" x14ac:dyDescent="0.3">
      <c r="A33" s="166">
        <v>7</v>
      </c>
      <c r="B33" s="38" t="s">
        <v>48</v>
      </c>
      <c r="C33" s="39" t="s">
        <v>21</v>
      </c>
      <c r="D33" s="147">
        <v>60</v>
      </c>
      <c r="E33" s="41">
        <v>92.37</v>
      </c>
      <c r="F33" s="152">
        <f t="shared" si="0"/>
        <v>5542.2000000000007</v>
      </c>
    </row>
    <row r="34" spans="1:253" x14ac:dyDescent="0.3">
      <c r="A34" s="166">
        <v>8</v>
      </c>
      <c r="B34" s="38" t="s">
        <v>75</v>
      </c>
      <c r="C34" s="39" t="s">
        <v>19</v>
      </c>
      <c r="D34" s="147">
        <v>917</v>
      </c>
      <c r="E34" s="41">
        <v>78.81</v>
      </c>
      <c r="F34" s="152">
        <f t="shared" si="0"/>
        <v>72268.77</v>
      </c>
    </row>
    <row r="35" spans="1:253" x14ac:dyDescent="0.3">
      <c r="A35" s="166">
        <v>9</v>
      </c>
      <c r="B35" s="38" t="s">
        <v>81</v>
      </c>
      <c r="C35" s="39" t="s">
        <v>19</v>
      </c>
      <c r="D35" s="147">
        <v>369</v>
      </c>
      <c r="E35" s="41">
        <v>88.81</v>
      </c>
      <c r="F35" s="152">
        <f>D35*E35</f>
        <v>32770.89</v>
      </c>
    </row>
    <row r="36" spans="1:253" x14ac:dyDescent="0.3">
      <c r="A36" s="166">
        <v>10</v>
      </c>
      <c r="B36" s="38" t="s">
        <v>39</v>
      </c>
      <c r="C36" s="39" t="s">
        <v>40</v>
      </c>
      <c r="D36" s="304">
        <v>25</v>
      </c>
      <c r="E36" s="41">
        <v>16</v>
      </c>
      <c r="F36" s="152">
        <f t="shared" si="0"/>
        <v>400</v>
      </c>
    </row>
    <row r="37" spans="1:253" x14ac:dyDescent="0.3">
      <c r="A37" s="166">
        <v>11</v>
      </c>
      <c r="B37" s="38" t="s">
        <v>52</v>
      </c>
      <c r="C37" s="39" t="s">
        <v>40</v>
      </c>
      <c r="D37" s="206">
        <v>10</v>
      </c>
      <c r="E37" s="41">
        <v>10</v>
      </c>
      <c r="F37" s="152">
        <f t="shared" si="0"/>
        <v>100</v>
      </c>
    </row>
    <row r="38" spans="1:253" x14ac:dyDescent="0.3">
      <c r="A38" s="166">
        <v>12</v>
      </c>
      <c r="B38" s="38" t="s">
        <v>94</v>
      </c>
      <c r="C38" s="39" t="s">
        <v>19</v>
      </c>
      <c r="D38" s="147">
        <v>30</v>
      </c>
      <c r="E38" s="41">
        <v>458</v>
      </c>
      <c r="F38" s="152">
        <f t="shared" si="0"/>
        <v>13740</v>
      </c>
      <c r="H38" s="30" t="s">
        <v>16</v>
      </c>
    </row>
    <row r="39" spans="1:253" ht="19.5" thickBot="1" x14ac:dyDescent="0.35">
      <c r="A39" s="166"/>
      <c r="B39" s="167"/>
      <c r="C39" s="102"/>
      <c r="D39" s="40"/>
      <c r="E39" s="178"/>
      <c r="F39" s="177"/>
    </row>
    <row r="40" spans="1:253" s="117" customFormat="1" ht="21.75" customHeight="1" x14ac:dyDescent="0.3">
      <c r="A40" s="293" t="s">
        <v>22</v>
      </c>
      <c r="B40" s="294"/>
      <c r="C40" s="182"/>
      <c r="D40" s="182"/>
      <c r="E40" s="183"/>
      <c r="F40" s="184">
        <f>SUM(F17:F39)</f>
        <v>468825.5</v>
      </c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116"/>
      <c r="EQ40" s="116"/>
      <c r="ER40" s="116"/>
      <c r="ES40" s="116"/>
      <c r="ET40" s="116"/>
      <c r="EU40" s="116"/>
      <c r="EV40" s="116"/>
      <c r="EW40" s="116"/>
      <c r="EX40" s="116"/>
      <c r="EY40" s="116"/>
      <c r="EZ40" s="116"/>
      <c r="FA40" s="116"/>
      <c r="FB40" s="116"/>
      <c r="FC40" s="116"/>
      <c r="FD40" s="116"/>
      <c r="FE40" s="116"/>
      <c r="FF40" s="116"/>
      <c r="FG40" s="116"/>
      <c r="FH40" s="116"/>
      <c r="FI40" s="116"/>
      <c r="FJ40" s="116"/>
      <c r="FK40" s="116"/>
      <c r="FL40" s="116"/>
      <c r="FM40" s="116"/>
      <c r="FN40" s="116"/>
      <c r="FO40" s="116"/>
      <c r="FP40" s="116"/>
      <c r="FQ40" s="116"/>
      <c r="FR40" s="116"/>
      <c r="FS40" s="116"/>
      <c r="FT40" s="116"/>
      <c r="FU40" s="116"/>
      <c r="FV40" s="116"/>
      <c r="FW40" s="116"/>
      <c r="FX40" s="116"/>
      <c r="FY40" s="116"/>
      <c r="FZ40" s="116"/>
      <c r="GA40" s="116"/>
      <c r="GB40" s="116"/>
      <c r="GC40" s="116"/>
      <c r="GD40" s="116"/>
      <c r="GE40" s="116"/>
      <c r="GF40" s="116"/>
      <c r="GG40" s="116"/>
      <c r="GH40" s="116"/>
      <c r="GI40" s="116"/>
      <c r="GJ40" s="116"/>
      <c r="GK40" s="116"/>
      <c r="GL40" s="116"/>
      <c r="GM40" s="116"/>
      <c r="GN40" s="116"/>
      <c r="GO40" s="116"/>
      <c r="GP40" s="116"/>
      <c r="GQ40" s="116"/>
      <c r="GR40" s="116"/>
      <c r="GS40" s="116"/>
      <c r="GT40" s="116"/>
      <c r="GU40" s="116"/>
      <c r="GV40" s="116"/>
      <c r="GW40" s="116"/>
      <c r="GX40" s="116"/>
      <c r="GY40" s="116"/>
      <c r="GZ40" s="116"/>
      <c r="HA40" s="116"/>
      <c r="HB40" s="116"/>
      <c r="HC40" s="116"/>
      <c r="HD40" s="116"/>
      <c r="HE40" s="116"/>
      <c r="HF40" s="116"/>
      <c r="HG40" s="116"/>
      <c r="HH40" s="116"/>
      <c r="HI40" s="116"/>
      <c r="HJ40" s="116"/>
      <c r="HK40" s="116"/>
      <c r="HL40" s="116"/>
      <c r="HM40" s="116"/>
      <c r="HN40" s="116"/>
      <c r="HO40" s="116"/>
      <c r="HP40" s="116"/>
      <c r="HQ40" s="116"/>
      <c r="HR40" s="116"/>
      <c r="HS40" s="116"/>
      <c r="HT40" s="116"/>
      <c r="HU40" s="116"/>
      <c r="HV40" s="116"/>
      <c r="HW40" s="116"/>
      <c r="HX40" s="116"/>
      <c r="HY40" s="116"/>
      <c r="HZ40" s="116"/>
      <c r="IA40" s="116"/>
      <c r="IB40" s="116"/>
      <c r="IC40" s="116"/>
      <c r="ID40" s="116"/>
      <c r="IE40" s="116"/>
      <c r="IF40" s="116"/>
      <c r="IG40" s="116"/>
      <c r="IH40" s="116"/>
      <c r="II40" s="116"/>
      <c r="IJ40" s="116"/>
      <c r="IK40" s="116"/>
      <c r="IL40" s="116"/>
      <c r="IM40" s="116"/>
      <c r="IN40" s="116"/>
      <c r="IO40" s="116"/>
      <c r="IP40" s="116"/>
      <c r="IQ40" s="116"/>
      <c r="IR40" s="116"/>
      <c r="IS40" s="116"/>
    </row>
    <row r="41" spans="1:253" s="117" customFormat="1" ht="21.75" customHeight="1" x14ac:dyDescent="0.3">
      <c r="A41" s="271" t="s">
        <v>23</v>
      </c>
      <c r="B41" s="272"/>
      <c r="C41" s="118"/>
      <c r="D41" s="118"/>
      <c r="E41" s="119"/>
      <c r="F41" s="120">
        <f>F40*0.18</f>
        <v>84388.59</v>
      </c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/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  <c r="FE41" s="116"/>
      <c r="FF41" s="116"/>
      <c r="FG41" s="116"/>
      <c r="FH41" s="116"/>
      <c r="FI41" s="116"/>
      <c r="FJ41" s="116"/>
      <c r="FK41" s="116"/>
      <c r="FL41" s="116"/>
      <c r="FM41" s="116"/>
      <c r="FN41" s="116"/>
      <c r="FO41" s="116"/>
      <c r="FP41" s="116"/>
      <c r="FQ41" s="116"/>
      <c r="FR41" s="116"/>
      <c r="FS41" s="116"/>
      <c r="FT41" s="116"/>
      <c r="FU41" s="116"/>
      <c r="FV41" s="116"/>
      <c r="FW41" s="116"/>
      <c r="FX41" s="116"/>
      <c r="FY41" s="116"/>
      <c r="FZ41" s="116"/>
      <c r="GA41" s="116"/>
      <c r="GB41" s="116"/>
      <c r="GC41" s="116"/>
      <c r="GD41" s="116"/>
      <c r="GE41" s="116"/>
      <c r="GF41" s="116"/>
      <c r="GG41" s="116"/>
      <c r="GH41" s="116"/>
      <c r="GI41" s="116"/>
      <c r="GJ41" s="116"/>
      <c r="GK41" s="116"/>
      <c r="GL41" s="116"/>
      <c r="GM41" s="116"/>
      <c r="GN41" s="116"/>
      <c r="GO41" s="116"/>
      <c r="GP41" s="116"/>
      <c r="GQ41" s="116"/>
      <c r="GR41" s="116"/>
      <c r="GS41" s="116"/>
      <c r="GT41" s="116"/>
      <c r="GU41" s="116"/>
      <c r="GV41" s="116"/>
      <c r="GW41" s="116"/>
      <c r="GX41" s="116"/>
      <c r="GY41" s="116"/>
      <c r="GZ41" s="116"/>
      <c r="HA41" s="116"/>
      <c r="HB41" s="116"/>
      <c r="HC41" s="116"/>
      <c r="HD41" s="116"/>
      <c r="HE41" s="116"/>
      <c r="HF41" s="116"/>
      <c r="HG41" s="116"/>
      <c r="HH41" s="116"/>
      <c r="HI41" s="116"/>
      <c r="HJ41" s="116"/>
      <c r="HK41" s="116"/>
      <c r="HL41" s="116"/>
      <c r="HM41" s="116"/>
      <c r="HN41" s="116"/>
      <c r="HO41" s="116"/>
      <c r="HP41" s="116"/>
      <c r="HQ41" s="116"/>
      <c r="HR41" s="116"/>
      <c r="HS41" s="116"/>
      <c r="HT41" s="116"/>
      <c r="HU41" s="116"/>
      <c r="HV41" s="116"/>
      <c r="HW41" s="116"/>
      <c r="HX41" s="116"/>
      <c r="HY41" s="116"/>
      <c r="HZ41" s="116"/>
      <c r="IA41" s="116"/>
      <c r="IB41" s="116"/>
      <c r="IC41" s="116"/>
      <c r="ID41" s="116"/>
      <c r="IE41" s="116"/>
      <c r="IF41" s="116"/>
      <c r="IG41" s="116"/>
      <c r="IH41" s="116"/>
      <c r="II41" s="116"/>
      <c r="IJ41" s="116"/>
      <c r="IK41" s="116"/>
      <c r="IL41" s="116"/>
      <c r="IM41" s="116"/>
      <c r="IN41" s="116"/>
      <c r="IO41" s="116"/>
      <c r="IP41" s="116"/>
      <c r="IQ41" s="116"/>
      <c r="IR41" s="116"/>
      <c r="IS41" s="116"/>
    </row>
    <row r="42" spans="1:253" s="117" customFormat="1" ht="21.75" customHeight="1" thickBot="1" x14ac:dyDescent="0.35">
      <c r="A42" s="273" t="s">
        <v>24</v>
      </c>
      <c r="B42" s="274"/>
      <c r="C42" s="121"/>
      <c r="D42" s="121"/>
      <c r="E42" s="122"/>
      <c r="F42" s="185">
        <f>SUM(F40:F41)</f>
        <v>553214.09</v>
      </c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  <c r="DP42" s="116"/>
      <c r="DQ42" s="116"/>
      <c r="DR42" s="116"/>
      <c r="DS42" s="116"/>
      <c r="DT42" s="116"/>
      <c r="DU42" s="116"/>
      <c r="DV42" s="116"/>
      <c r="DW42" s="116"/>
      <c r="DX42" s="116"/>
      <c r="DY42" s="116"/>
      <c r="DZ42" s="116"/>
      <c r="EA42" s="116"/>
      <c r="EB42" s="116"/>
      <c r="EC42" s="116"/>
      <c r="ED42" s="116"/>
      <c r="EE42" s="116"/>
      <c r="EF42" s="116"/>
      <c r="EG42" s="116"/>
      <c r="EH42" s="116"/>
      <c r="EI42" s="116"/>
      <c r="EJ42" s="116"/>
      <c r="EK42" s="116"/>
      <c r="EL42" s="116"/>
      <c r="EM42" s="116"/>
      <c r="EN42" s="116"/>
      <c r="EO42" s="116"/>
      <c r="EP42" s="116"/>
      <c r="EQ42" s="116"/>
      <c r="ER42" s="116"/>
      <c r="ES42" s="116"/>
      <c r="ET42" s="116"/>
      <c r="EU42" s="116"/>
      <c r="EV42" s="116"/>
      <c r="EW42" s="116"/>
      <c r="EX42" s="116"/>
      <c r="EY42" s="116"/>
      <c r="EZ42" s="116"/>
      <c r="FA42" s="116"/>
      <c r="FB42" s="116"/>
      <c r="FC42" s="116"/>
      <c r="FD42" s="116"/>
      <c r="FE42" s="116"/>
      <c r="FF42" s="116"/>
      <c r="FG42" s="116"/>
      <c r="FH42" s="116"/>
      <c r="FI42" s="116"/>
      <c r="FJ42" s="116"/>
      <c r="FK42" s="116"/>
      <c r="FL42" s="116"/>
      <c r="FM42" s="116"/>
      <c r="FN42" s="116"/>
      <c r="FO42" s="116"/>
      <c r="FP42" s="116"/>
      <c r="FQ42" s="116"/>
      <c r="FR42" s="116"/>
      <c r="FS42" s="116"/>
      <c r="FT42" s="116"/>
      <c r="FU42" s="116"/>
      <c r="FV42" s="116"/>
      <c r="FW42" s="116"/>
      <c r="FX42" s="116"/>
      <c r="FY42" s="116"/>
      <c r="FZ42" s="116"/>
      <c r="GA42" s="116"/>
      <c r="GB42" s="116"/>
      <c r="GC42" s="116"/>
      <c r="GD42" s="116"/>
      <c r="GE42" s="116"/>
      <c r="GF42" s="116"/>
      <c r="GG42" s="116"/>
      <c r="GH42" s="116"/>
      <c r="GI42" s="116"/>
      <c r="GJ42" s="116"/>
      <c r="GK42" s="116"/>
      <c r="GL42" s="116"/>
      <c r="GM42" s="116"/>
      <c r="GN42" s="116"/>
      <c r="GO42" s="116"/>
      <c r="GP42" s="116"/>
      <c r="GQ42" s="116"/>
      <c r="GR42" s="116"/>
      <c r="GS42" s="116"/>
      <c r="GT42" s="116"/>
      <c r="GU42" s="116"/>
      <c r="GV42" s="116"/>
      <c r="GW42" s="116"/>
      <c r="GX42" s="116"/>
      <c r="GY42" s="116"/>
      <c r="GZ42" s="116"/>
      <c r="HA42" s="116"/>
      <c r="HB42" s="116"/>
      <c r="HC42" s="116"/>
      <c r="HD42" s="116"/>
      <c r="HE42" s="116"/>
      <c r="HF42" s="116"/>
      <c r="HG42" s="116"/>
      <c r="HH42" s="116"/>
      <c r="HI42" s="116"/>
      <c r="HJ42" s="116"/>
      <c r="HK42" s="116"/>
      <c r="HL42" s="116"/>
      <c r="HM42" s="116"/>
      <c r="HN42" s="116"/>
      <c r="HO42" s="116"/>
      <c r="HP42" s="116"/>
      <c r="HQ42" s="116"/>
      <c r="HR42" s="116"/>
      <c r="HS42" s="116"/>
      <c r="HT42" s="116"/>
      <c r="HU42" s="116"/>
      <c r="HV42" s="116"/>
      <c r="HW42" s="116"/>
      <c r="HX42" s="116"/>
      <c r="HY42" s="116"/>
      <c r="HZ42" s="116"/>
      <c r="IA42" s="116"/>
      <c r="IB42" s="116"/>
      <c r="IC42" s="116"/>
      <c r="ID42" s="116"/>
      <c r="IE42" s="116"/>
      <c r="IF42" s="116"/>
      <c r="IG42" s="116"/>
      <c r="IH42" s="116"/>
      <c r="II42" s="116"/>
      <c r="IJ42" s="116"/>
      <c r="IK42" s="116"/>
      <c r="IL42" s="116"/>
      <c r="IM42" s="116"/>
      <c r="IN42" s="116"/>
      <c r="IO42" s="116"/>
      <c r="IP42" s="116"/>
      <c r="IQ42" s="116"/>
      <c r="IR42" s="116"/>
      <c r="IS42" s="116"/>
    </row>
    <row r="43" spans="1:253" s="117" customFormat="1" ht="18.75" customHeight="1" x14ac:dyDescent="0.3">
      <c r="A43" s="186"/>
      <c r="B43" s="124"/>
      <c r="C43" s="125"/>
      <c r="D43" s="125"/>
      <c r="E43" s="126"/>
      <c r="F43" s="127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/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  <c r="FE43" s="116"/>
      <c r="FF43" s="116"/>
      <c r="FG43" s="116"/>
      <c r="FH43" s="116"/>
      <c r="FI43" s="116"/>
      <c r="FJ43" s="116"/>
      <c r="FK43" s="116"/>
      <c r="FL43" s="116"/>
      <c r="FM43" s="116"/>
      <c r="FN43" s="116"/>
      <c r="FO43" s="116"/>
      <c r="FP43" s="116"/>
      <c r="FQ43" s="116"/>
      <c r="FR43" s="116"/>
      <c r="FS43" s="116"/>
      <c r="FT43" s="116"/>
      <c r="FU43" s="116"/>
      <c r="FV43" s="116"/>
      <c r="FW43" s="116"/>
      <c r="FX43" s="116"/>
      <c r="FY43" s="116"/>
      <c r="FZ43" s="116"/>
      <c r="GA43" s="116"/>
      <c r="GB43" s="116"/>
      <c r="GC43" s="116"/>
      <c r="GD43" s="116"/>
      <c r="GE43" s="116"/>
      <c r="GF43" s="116"/>
      <c r="GG43" s="116"/>
      <c r="GH43" s="116"/>
      <c r="GI43" s="116"/>
      <c r="GJ43" s="116"/>
      <c r="GK43" s="116"/>
      <c r="GL43" s="116"/>
      <c r="GM43" s="116"/>
      <c r="GN43" s="116"/>
      <c r="GO43" s="116"/>
      <c r="GP43" s="116"/>
      <c r="GQ43" s="116"/>
      <c r="GR43" s="116"/>
      <c r="GS43" s="116"/>
      <c r="GT43" s="116"/>
      <c r="GU43" s="116"/>
      <c r="GV43" s="116"/>
      <c r="GW43" s="116"/>
      <c r="GX43" s="116"/>
      <c r="GY43" s="116"/>
      <c r="GZ43" s="116"/>
      <c r="HA43" s="116"/>
      <c r="HB43" s="116"/>
      <c r="HC43" s="116"/>
      <c r="HD43" s="116"/>
      <c r="HE43" s="116"/>
      <c r="HF43" s="116"/>
      <c r="HG43" s="116"/>
      <c r="HH43" s="116"/>
      <c r="HI43" s="116"/>
      <c r="HJ43" s="116"/>
      <c r="HK43" s="116"/>
      <c r="HL43" s="116"/>
      <c r="HM43" s="116"/>
      <c r="HN43" s="116"/>
      <c r="HO43" s="116"/>
      <c r="HP43" s="116"/>
      <c r="HQ43" s="116"/>
      <c r="HR43" s="116"/>
      <c r="HS43" s="116"/>
      <c r="HT43" s="116"/>
      <c r="HU43" s="116"/>
      <c r="HV43" s="116"/>
      <c r="HW43" s="116"/>
      <c r="HX43" s="116"/>
      <c r="HY43" s="116"/>
      <c r="HZ43" s="116"/>
      <c r="IA43" s="116"/>
      <c r="IB43" s="116"/>
      <c r="IC43" s="116"/>
      <c r="ID43" s="116"/>
      <c r="IE43" s="116"/>
      <c r="IF43" s="116"/>
      <c r="IG43" s="116"/>
      <c r="IH43" s="116"/>
      <c r="II43" s="116"/>
      <c r="IJ43" s="116"/>
      <c r="IK43" s="116"/>
      <c r="IL43" s="116"/>
      <c r="IM43" s="116"/>
      <c r="IN43" s="116"/>
      <c r="IO43" s="116"/>
      <c r="IP43" s="116"/>
      <c r="IQ43" s="116"/>
      <c r="IR43" s="116"/>
      <c r="IS43" s="116"/>
    </row>
    <row r="44" spans="1:253" s="117" customFormat="1" ht="18.75" customHeight="1" x14ac:dyDescent="0.3">
      <c r="A44" s="186"/>
      <c r="B44" s="124"/>
      <c r="C44" s="125"/>
      <c r="D44" s="125"/>
      <c r="E44" s="126"/>
      <c r="F44" s="127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/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  <c r="FE44" s="116"/>
      <c r="FF44" s="116"/>
      <c r="FG44" s="116"/>
      <c r="FH44" s="116"/>
      <c r="FI44" s="116"/>
      <c r="FJ44" s="116"/>
      <c r="FK44" s="116"/>
      <c r="FL44" s="116"/>
      <c r="FM44" s="116"/>
      <c r="FN44" s="116"/>
      <c r="FO44" s="116"/>
      <c r="FP44" s="116"/>
      <c r="FQ44" s="116"/>
      <c r="FR44" s="116"/>
      <c r="FS44" s="116"/>
      <c r="FT44" s="116"/>
      <c r="FU44" s="116"/>
      <c r="FV44" s="116"/>
      <c r="FW44" s="116"/>
      <c r="FX44" s="116"/>
      <c r="FY44" s="116"/>
      <c r="FZ44" s="116"/>
      <c r="GA44" s="116"/>
      <c r="GB44" s="116"/>
      <c r="GC44" s="116"/>
      <c r="GD44" s="116"/>
      <c r="GE44" s="116"/>
      <c r="GF44" s="116"/>
      <c r="GG44" s="116"/>
      <c r="GH44" s="116"/>
      <c r="GI44" s="116"/>
      <c r="GJ44" s="116"/>
      <c r="GK44" s="116"/>
      <c r="GL44" s="116"/>
      <c r="GM44" s="116"/>
      <c r="GN44" s="116"/>
      <c r="GO44" s="116"/>
      <c r="GP44" s="116"/>
      <c r="GQ44" s="116"/>
      <c r="GR44" s="116"/>
      <c r="GS44" s="116"/>
      <c r="GT44" s="116"/>
      <c r="GU44" s="116"/>
      <c r="GV44" s="116"/>
      <c r="GW44" s="116"/>
      <c r="GX44" s="116"/>
      <c r="GY44" s="116"/>
      <c r="GZ44" s="116"/>
      <c r="HA44" s="116"/>
      <c r="HB44" s="116"/>
      <c r="HC44" s="116"/>
      <c r="HD44" s="116"/>
      <c r="HE44" s="116"/>
      <c r="HF44" s="116"/>
      <c r="HG44" s="116"/>
      <c r="HH44" s="116"/>
      <c r="HI44" s="116"/>
      <c r="HJ44" s="116"/>
      <c r="HK44" s="116"/>
      <c r="HL44" s="116"/>
      <c r="HM44" s="116"/>
      <c r="HN44" s="116"/>
      <c r="HO44" s="116"/>
      <c r="HP44" s="116"/>
      <c r="HQ44" s="116"/>
      <c r="HR44" s="116"/>
      <c r="HS44" s="116"/>
      <c r="HT44" s="116"/>
      <c r="HU44" s="116"/>
      <c r="HV44" s="116"/>
      <c r="HW44" s="116"/>
      <c r="HX44" s="116"/>
      <c r="HY44" s="116"/>
      <c r="HZ44" s="116"/>
      <c r="IA44" s="116"/>
      <c r="IB44" s="116"/>
      <c r="IC44" s="116"/>
      <c r="ID44" s="116"/>
      <c r="IE44" s="116"/>
      <c r="IF44" s="116"/>
      <c r="IG44" s="116"/>
      <c r="IH44" s="116"/>
      <c r="II44" s="116"/>
      <c r="IJ44" s="116"/>
      <c r="IK44" s="116"/>
      <c r="IL44" s="116"/>
      <c r="IM44" s="116"/>
      <c r="IN44" s="116"/>
      <c r="IO44" s="116"/>
      <c r="IP44" s="116"/>
      <c r="IQ44" s="116"/>
      <c r="IR44" s="116"/>
      <c r="IS44" s="116"/>
    </row>
    <row r="45" spans="1:253" s="117" customFormat="1" ht="18.75" customHeight="1" x14ac:dyDescent="0.3">
      <c r="A45" s="186"/>
      <c r="B45" s="124"/>
      <c r="C45" s="125"/>
      <c r="D45" s="125"/>
      <c r="E45" s="126"/>
      <c r="F45" s="127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/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116"/>
      <c r="FN45" s="116"/>
      <c r="FO45" s="116"/>
      <c r="FP45" s="116"/>
      <c r="FQ45" s="116"/>
      <c r="FR45" s="116"/>
      <c r="FS45" s="116"/>
      <c r="FT45" s="116"/>
      <c r="FU45" s="116"/>
      <c r="FV45" s="116"/>
      <c r="FW45" s="116"/>
      <c r="FX45" s="116"/>
      <c r="FY45" s="116"/>
      <c r="FZ45" s="116"/>
      <c r="GA45" s="116"/>
      <c r="GB45" s="116"/>
      <c r="GC45" s="116"/>
      <c r="GD45" s="116"/>
      <c r="GE45" s="116"/>
      <c r="GF45" s="116"/>
      <c r="GG45" s="116"/>
      <c r="GH45" s="116"/>
      <c r="GI45" s="116"/>
      <c r="GJ45" s="116"/>
      <c r="GK45" s="116"/>
      <c r="GL45" s="116"/>
      <c r="GM45" s="116"/>
      <c r="GN45" s="116"/>
      <c r="GO45" s="116"/>
      <c r="GP45" s="116"/>
      <c r="GQ45" s="116"/>
      <c r="GR45" s="116"/>
      <c r="GS45" s="116"/>
      <c r="GT45" s="116"/>
      <c r="GU45" s="116"/>
      <c r="GV45" s="116"/>
      <c r="GW45" s="116"/>
      <c r="GX45" s="116"/>
      <c r="GY45" s="116"/>
      <c r="GZ45" s="116"/>
      <c r="HA45" s="116"/>
      <c r="HB45" s="116"/>
      <c r="HC45" s="116"/>
      <c r="HD45" s="116"/>
      <c r="HE45" s="116"/>
      <c r="HF45" s="116"/>
      <c r="HG45" s="116"/>
      <c r="HH45" s="116"/>
      <c r="HI45" s="116"/>
      <c r="HJ45" s="116"/>
      <c r="HK45" s="116"/>
      <c r="HL45" s="116"/>
      <c r="HM45" s="116"/>
      <c r="HN45" s="116"/>
      <c r="HO45" s="116"/>
      <c r="HP45" s="116"/>
      <c r="HQ45" s="116"/>
      <c r="HR45" s="116"/>
      <c r="HS45" s="116"/>
      <c r="HT45" s="116"/>
      <c r="HU45" s="116"/>
      <c r="HV45" s="116"/>
      <c r="HW45" s="116"/>
      <c r="HX45" s="116"/>
      <c r="HY45" s="116"/>
      <c r="HZ45" s="116"/>
      <c r="IA45" s="116"/>
      <c r="IB45" s="116"/>
      <c r="IC45" s="116"/>
      <c r="ID45" s="116"/>
      <c r="IE45" s="116"/>
      <c r="IF45" s="116"/>
      <c r="IG45" s="116"/>
      <c r="IH45" s="116"/>
      <c r="II45" s="116"/>
      <c r="IJ45" s="116"/>
      <c r="IK45" s="116"/>
      <c r="IL45" s="116"/>
      <c r="IM45" s="116"/>
      <c r="IN45" s="116"/>
      <c r="IO45" s="116"/>
      <c r="IP45" s="116"/>
      <c r="IQ45" s="116"/>
      <c r="IR45" s="116"/>
      <c r="IS45" s="116"/>
    </row>
    <row r="46" spans="1:253" ht="18.75" customHeight="1" x14ac:dyDescent="0.3">
      <c r="A46" s="176"/>
      <c r="B46" s="129"/>
      <c r="C46" s="130"/>
      <c r="D46" s="130"/>
      <c r="E46" s="131"/>
      <c r="F46" s="132"/>
    </row>
    <row r="47" spans="1:253" s="134" customFormat="1" x14ac:dyDescent="0.3">
      <c r="A47" s="275" t="s">
        <v>25</v>
      </c>
      <c r="B47" s="275"/>
      <c r="C47" s="275"/>
      <c r="D47" s="275"/>
      <c r="E47" s="275"/>
      <c r="F47" s="275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  <c r="CT47" s="133"/>
      <c r="CU47" s="133"/>
      <c r="CV47" s="133"/>
      <c r="CW47" s="133"/>
      <c r="CX47" s="133"/>
      <c r="CY47" s="133"/>
      <c r="CZ47" s="133"/>
      <c r="DA47" s="133"/>
      <c r="DB47" s="133"/>
      <c r="DC47" s="133"/>
      <c r="DD47" s="133"/>
      <c r="DE47" s="133"/>
      <c r="DF47" s="133"/>
      <c r="DG47" s="133"/>
      <c r="DH47" s="133"/>
      <c r="DI47" s="133"/>
      <c r="DJ47" s="133"/>
      <c r="DK47" s="133"/>
      <c r="DL47" s="133"/>
      <c r="DM47" s="133"/>
      <c r="DN47" s="133"/>
      <c r="DO47" s="133"/>
      <c r="DP47" s="133"/>
      <c r="DQ47" s="133"/>
      <c r="DR47" s="133"/>
      <c r="DS47" s="133"/>
      <c r="DT47" s="133"/>
      <c r="DU47" s="133"/>
      <c r="DV47" s="133"/>
      <c r="DW47" s="133"/>
      <c r="DX47" s="133"/>
      <c r="DY47" s="133"/>
      <c r="DZ47" s="133"/>
      <c r="EA47" s="133"/>
      <c r="EB47" s="133"/>
      <c r="EC47" s="133"/>
      <c r="ED47" s="133"/>
      <c r="EE47" s="133"/>
      <c r="EF47" s="133"/>
      <c r="EG47" s="133"/>
      <c r="EH47" s="133"/>
      <c r="EI47" s="133"/>
      <c r="EJ47" s="133"/>
      <c r="EK47" s="133"/>
      <c r="EL47" s="133"/>
      <c r="EM47" s="133"/>
      <c r="EN47" s="133"/>
      <c r="EO47" s="133"/>
      <c r="EP47" s="133"/>
      <c r="EQ47" s="133"/>
      <c r="ER47" s="133"/>
      <c r="ES47" s="133"/>
      <c r="ET47" s="133"/>
      <c r="EU47" s="133"/>
      <c r="EV47" s="133"/>
      <c r="EW47" s="133"/>
      <c r="EX47" s="133"/>
      <c r="EY47" s="133"/>
      <c r="EZ47" s="133"/>
      <c r="FA47" s="133"/>
      <c r="FB47" s="133"/>
      <c r="FC47" s="133"/>
      <c r="FD47" s="133"/>
      <c r="FE47" s="133"/>
      <c r="FF47" s="133"/>
      <c r="FG47" s="133"/>
      <c r="FH47" s="133"/>
      <c r="FI47" s="133"/>
      <c r="FJ47" s="133"/>
      <c r="FK47" s="133"/>
      <c r="FL47" s="133"/>
      <c r="FM47" s="133"/>
      <c r="FN47" s="133"/>
      <c r="FO47" s="133"/>
      <c r="FP47" s="133"/>
      <c r="FQ47" s="133"/>
      <c r="FR47" s="133"/>
      <c r="FS47" s="133"/>
      <c r="FT47" s="133"/>
      <c r="FU47" s="133"/>
      <c r="FV47" s="133"/>
      <c r="FW47" s="133"/>
      <c r="FX47" s="133"/>
      <c r="FY47" s="133"/>
      <c r="FZ47" s="133"/>
      <c r="GA47" s="133"/>
      <c r="GB47" s="133"/>
      <c r="GC47" s="133"/>
      <c r="GD47" s="133"/>
      <c r="GE47" s="133"/>
      <c r="GF47" s="133"/>
      <c r="GG47" s="133"/>
      <c r="GH47" s="133"/>
      <c r="GI47" s="133"/>
      <c r="GJ47" s="133"/>
      <c r="GK47" s="133"/>
      <c r="GL47" s="133"/>
      <c r="GM47" s="133"/>
      <c r="GN47" s="133"/>
      <c r="GO47" s="133"/>
      <c r="GP47" s="133"/>
      <c r="GQ47" s="133"/>
      <c r="GR47" s="133"/>
      <c r="GS47" s="133"/>
      <c r="GT47" s="133"/>
      <c r="GU47" s="133"/>
      <c r="GV47" s="133"/>
      <c r="GW47" s="133"/>
      <c r="GX47" s="133"/>
      <c r="GY47" s="133"/>
      <c r="GZ47" s="133"/>
      <c r="HA47" s="133"/>
      <c r="HB47" s="133"/>
      <c r="HC47" s="133"/>
      <c r="HD47" s="133"/>
      <c r="HE47" s="133"/>
      <c r="HF47" s="133"/>
      <c r="HG47" s="133"/>
      <c r="HH47" s="133"/>
      <c r="HI47" s="133"/>
      <c r="HJ47" s="133"/>
      <c r="HK47" s="133"/>
      <c r="HL47" s="133"/>
      <c r="HM47" s="133"/>
      <c r="HN47" s="133"/>
      <c r="HO47" s="133"/>
      <c r="HP47" s="133"/>
      <c r="HQ47" s="133"/>
      <c r="HR47" s="133"/>
      <c r="HS47" s="133"/>
      <c r="HT47" s="133"/>
      <c r="HU47" s="133"/>
      <c r="HV47" s="133"/>
      <c r="HW47" s="133"/>
      <c r="HX47" s="133"/>
      <c r="HY47" s="133"/>
      <c r="HZ47" s="133"/>
      <c r="IA47" s="133"/>
      <c r="IB47" s="133"/>
      <c r="IC47" s="133"/>
      <c r="ID47" s="133"/>
      <c r="IE47" s="133"/>
      <c r="IF47" s="133"/>
      <c r="IG47" s="133"/>
      <c r="IH47" s="133"/>
      <c r="II47" s="133"/>
      <c r="IJ47" s="133"/>
      <c r="IK47" s="133"/>
      <c r="IL47" s="133"/>
      <c r="IM47" s="133"/>
      <c r="IN47" s="133"/>
      <c r="IO47" s="133"/>
      <c r="IP47" s="133"/>
      <c r="IQ47" s="133"/>
      <c r="IR47" s="133"/>
      <c r="IS47" s="133"/>
    </row>
    <row r="48" spans="1:253" ht="18.75" customHeight="1" x14ac:dyDescent="0.3">
      <c r="A48" s="176"/>
      <c r="B48" s="129"/>
      <c r="C48" s="135"/>
      <c r="D48" s="135"/>
      <c r="E48" s="135" t="s">
        <v>26</v>
      </c>
      <c r="F48" s="135"/>
    </row>
    <row r="49" spans="1:6" ht="15.75" customHeight="1" x14ac:dyDescent="0.3">
      <c r="A49" s="187"/>
      <c r="C49" s="135"/>
      <c r="D49" s="135"/>
      <c r="E49" s="135"/>
      <c r="F49" s="135"/>
    </row>
    <row r="50" spans="1:6" ht="15.75" customHeight="1" x14ac:dyDescent="0.3">
      <c r="A50" s="187"/>
      <c r="C50" s="135"/>
      <c r="D50" s="135"/>
      <c r="E50" s="135"/>
      <c r="F50" s="135"/>
    </row>
    <row r="51" spans="1:6" ht="15.75" customHeight="1" x14ac:dyDescent="0.3">
      <c r="A51" s="187"/>
      <c r="C51" s="135"/>
      <c r="D51" s="135"/>
      <c r="E51" s="135"/>
      <c r="F51" s="135"/>
    </row>
    <row r="52" spans="1:6" ht="15.75" customHeight="1" x14ac:dyDescent="0.3">
      <c r="A52" s="187"/>
      <c r="C52" s="135"/>
      <c r="D52" s="135"/>
      <c r="E52" s="135"/>
      <c r="F52" s="135"/>
    </row>
    <row r="53" spans="1:6" ht="15.75" customHeight="1" x14ac:dyDescent="0.3">
      <c r="A53" s="187"/>
      <c r="C53" s="135"/>
      <c r="D53" s="135"/>
      <c r="E53" s="135"/>
      <c r="F53" s="135"/>
    </row>
    <row r="54" spans="1:6" ht="15.75" customHeight="1" x14ac:dyDescent="0.3">
      <c r="A54" s="187"/>
      <c r="C54" s="135"/>
      <c r="D54" s="135"/>
      <c r="E54" s="135"/>
      <c r="F54" s="135"/>
    </row>
    <row r="55" spans="1:6" ht="15.75" customHeight="1" x14ac:dyDescent="0.3">
      <c r="A55" s="276"/>
      <c r="B55" s="276"/>
      <c r="C55" s="135"/>
      <c r="D55" s="135"/>
      <c r="E55" s="135"/>
      <c r="F55" s="135"/>
    </row>
    <row r="56" spans="1:6" ht="15.75" customHeight="1" x14ac:dyDescent="0.3">
      <c r="A56" s="188"/>
      <c r="B56" s="129" t="s">
        <v>27</v>
      </c>
      <c r="C56" s="135"/>
      <c r="D56" s="135"/>
      <c r="E56" s="135"/>
      <c r="F56" s="135"/>
    </row>
    <row r="57" spans="1:6" ht="16.5" customHeight="1" x14ac:dyDescent="0.3">
      <c r="A57" s="253"/>
      <c r="B57" s="253"/>
      <c r="C57" s="135"/>
      <c r="D57" s="135"/>
      <c r="E57" s="135"/>
      <c r="F57" s="135"/>
    </row>
    <row r="58" spans="1:6" x14ac:dyDescent="0.3">
      <c r="A58" s="277"/>
      <c r="B58" s="277"/>
      <c r="C58" s="278" t="s">
        <v>26</v>
      </c>
      <c r="D58" s="278"/>
      <c r="E58" s="278"/>
      <c r="F58" s="278"/>
    </row>
    <row r="59" spans="1:6" ht="38.25" customHeight="1" x14ac:dyDescent="0.3">
      <c r="A59" s="298"/>
      <c r="B59" s="299"/>
      <c r="C59" s="189"/>
      <c r="D59" s="128"/>
      <c r="E59" s="296"/>
      <c r="F59" s="296"/>
    </row>
    <row r="60" spans="1:6" ht="10.5" customHeight="1" x14ac:dyDescent="0.3">
      <c r="A60" s="277"/>
      <c r="B60" s="277"/>
      <c r="C60" s="190"/>
      <c r="D60" s="191"/>
      <c r="E60" s="297"/>
      <c r="F60" s="297"/>
    </row>
    <row r="61" spans="1:6" ht="25.5" customHeight="1" x14ac:dyDescent="0.3">
      <c r="A61" s="192"/>
      <c r="B61" s="190"/>
      <c r="C61" s="190"/>
      <c r="D61" s="191"/>
      <c r="E61" s="193"/>
      <c r="F61" s="193"/>
    </row>
    <row r="62" spans="1:6" ht="16.5" customHeight="1" x14ac:dyDescent="0.3">
      <c r="A62" s="295"/>
      <c r="B62" s="295"/>
      <c r="C62" s="128"/>
      <c r="D62" s="128"/>
      <c r="E62" s="296"/>
      <c r="F62" s="296"/>
    </row>
    <row r="63" spans="1:6" x14ac:dyDescent="0.3">
      <c r="A63" s="277"/>
      <c r="B63" s="277"/>
      <c r="C63" s="190"/>
      <c r="D63" s="191"/>
      <c r="E63" s="297"/>
      <c r="F63" s="297"/>
    </row>
    <row r="64" spans="1:6" x14ac:dyDescent="0.3">
      <c r="A64" s="194"/>
      <c r="B64" s="134"/>
      <c r="C64" s="134"/>
    </row>
  </sheetData>
  <mergeCells count="29">
    <mergeCell ref="A62:B62"/>
    <mergeCell ref="E62:F62"/>
    <mergeCell ref="A63:B63"/>
    <mergeCell ref="E63:F63"/>
    <mergeCell ref="A58:B58"/>
    <mergeCell ref="C58:F58"/>
    <mergeCell ref="A59:B59"/>
    <mergeCell ref="E59:F59"/>
    <mergeCell ref="A60:B60"/>
    <mergeCell ref="E60:F60"/>
    <mergeCell ref="A57:B57"/>
    <mergeCell ref="B11:F11"/>
    <mergeCell ref="A12:A14"/>
    <mergeCell ref="B12:B14"/>
    <mergeCell ref="C12:C14"/>
    <mergeCell ref="D12:D14"/>
    <mergeCell ref="E12:E14"/>
    <mergeCell ref="F12:F14"/>
    <mergeCell ref="A40:B40"/>
    <mergeCell ref="A41:B41"/>
    <mergeCell ref="A42:B42"/>
    <mergeCell ref="A47:F47"/>
    <mergeCell ref="A55:B55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4"/>
  <sheetViews>
    <sheetView topLeftCell="A40" workbookViewId="0">
      <selection activeCell="G6" sqref="G6"/>
    </sheetView>
  </sheetViews>
  <sheetFormatPr defaultRowHeight="18.75" x14ac:dyDescent="0.3"/>
  <cols>
    <col min="1" max="1" width="4.85546875" style="172" bestFit="1" customWidth="1"/>
    <col min="2" max="2" width="72.7109375" style="31" customWidth="1"/>
    <col min="3" max="3" width="9" style="138" bestFit="1" customWidth="1"/>
    <col min="4" max="4" width="12.28515625" style="139" bestFit="1" customWidth="1"/>
    <col min="5" max="5" width="11.28515625" style="195" customWidth="1"/>
    <col min="6" max="6" width="17.140625" style="195" bestFit="1" customWidth="1"/>
    <col min="7" max="253" width="9.140625" style="30"/>
    <col min="254" max="16384" width="9.140625" style="31"/>
  </cols>
  <sheetData>
    <row r="1" spans="1:253" x14ac:dyDescent="0.3">
      <c r="E1" s="288" t="s">
        <v>0</v>
      </c>
      <c r="F1" s="288"/>
    </row>
    <row r="2" spans="1:253" x14ac:dyDescent="0.3">
      <c r="E2" s="140"/>
      <c r="F2" s="140"/>
    </row>
    <row r="3" spans="1:253" ht="23.25" customHeight="1" x14ac:dyDescent="0.3">
      <c r="A3" s="173"/>
      <c r="B3" s="141" t="s">
        <v>1</v>
      </c>
      <c r="C3" s="281" t="s">
        <v>2</v>
      </c>
      <c r="D3" s="281"/>
      <c r="E3" s="281"/>
      <c r="F3" s="281"/>
    </row>
    <row r="4" spans="1:253" ht="6.75" customHeight="1" x14ac:dyDescent="0.3">
      <c r="A4" s="173"/>
      <c r="B4" s="141"/>
      <c r="C4" s="142"/>
      <c r="D4" s="142"/>
      <c r="E4" s="143"/>
      <c r="F4" s="142"/>
    </row>
    <row r="5" spans="1:253" ht="21.75" customHeight="1" x14ac:dyDescent="0.3">
      <c r="A5" s="174"/>
      <c r="B5" s="144" t="s">
        <v>3</v>
      </c>
      <c r="C5" s="281" t="s">
        <v>2</v>
      </c>
      <c r="D5" s="281"/>
      <c r="E5" s="281"/>
      <c r="F5" s="281"/>
    </row>
    <row r="6" spans="1:253" ht="11.25" customHeight="1" x14ac:dyDescent="0.3">
      <c r="A6" s="174"/>
      <c r="B6" s="144"/>
      <c r="C6" s="142"/>
      <c r="D6" s="142"/>
      <c r="E6" s="143"/>
      <c r="F6" s="142"/>
    </row>
    <row r="7" spans="1:253" s="106" customFormat="1" ht="20.25" customHeight="1" x14ac:dyDescent="0.25">
      <c r="A7" s="173"/>
      <c r="B7" s="145" t="s">
        <v>4</v>
      </c>
      <c r="C7" s="276" t="s">
        <v>5</v>
      </c>
      <c r="D7" s="276"/>
      <c r="E7" s="276"/>
      <c r="F7" s="276"/>
      <c r="G7" s="276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ht="80.25" customHeight="1" x14ac:dyDescent="0.3">
      <c r="A8" s="174"/>
      <c r="B8" s="145" t="s">
        <v>6</v>
      </c>
      <c r="C8" s="292" t="s">
        <v>68</v>
      </c>
      <c r="D8" s="292"/>
      <c r="E8" s="292"/>
      <c r="F8" s="292"/>
      <c r="J8" s="175"/>
    </row>
    <row r="9" spans="1:253" ht="9" customHeight="1" x14ac:dyDescent="0.3">
      <c r="A9" s="174"/>
      <c r="B9" s="145"/>
      <c r="C9" s="292"/>
      <c r="D9" s="292"/>
      <c r="E9" s="292"/>
      <c r="F9" s="292"/>
      <c r="J9" s="175"/>
      <c r="N9" s="30" t="s">
        <v>16</v>
      </c>
    </row>
    <row r="10" spans="1:253" ht="18.75" customHeight="1" x14ac:dyDescent="0.3">
      <c r="A10" s="279" t="s">
        <v>100</v>
      </c>
      <c r="B10" s="279"/>
      <c r="C10" s="279"/>
      <c r="D10" s="279"/>
      <c r="E10" s="279"/>
      <c r="F10" s="279"/>
      <c r="J10" s="175"/>
    </row>
    <row r="11" spans="1:253" ht="24.75" customHeight="1" thickBot="1" x14ac:dyDescent="0.35">
      <c r="A11" s="176"/>
      <c r="B11" s="279" t="s">
        <v>9</v>
      </c>
      <c r="C11" s="279"/>
      <c r="D11" s="279"/>
      <c r="E11" s="279"/>
      <c r="F11" s="279"/>
      <c r="J11" s="175"/>
    </row>
    <row r="12" spans="1:253" ht="16.5" customHeight="1" x14ac:dyDescent="0.3">
      <c r="A12" s="289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90"/>
      <c r="B13" s="258"/>
      <c r="C13" s="261"/>
      <c r="D13" s="258"/>
      <c r="E13" s="264"/>
      <c r="F13" s="267"/>
    </row>
    <row r="14" spans="1:253" ht="18.75" customHeight="1" thickBot="1" x14ac:dyDescent="0.35">
      <c r="A14" s="291"/>
      <c r="B14" s="259"/>
      <c r="C14" s="262"/>
      <c r="D14" s="259"/>
      <c r="E14" s="265"/>
      <c r="F14" s="268"/>
    </row>
    <row r="15" spans="1:253" x14ac:dyDescent="0.3">
      <c r="A15" s="164"/>
      <c r="B15" s="92">
        <v>2</v>
      </c>
      <c r="C15" s="93">
        <v>3</v>
      </c>
      <c r="D15" s="92">
        <v>4</v>
      </c>
      <c r="E15" s="94">
        <v>5</v>
      </c>
      <c r="F15" s="95">
        <v>6</v>
      </c>
    </row>
    <row r="16" spans="1:253" x14ac:dyDescent="0.3">
      <c r="A16" s="25"/>
      <c r="B16" s="163" t="s">
        <v>55</v>
      </c>
      <c r="C16" s="39"/>
      <c r="D16" s="40"/>
      <c r="E16" s="148"/>
      <c r="F16" s="42"/>
    </row>
    <row r="17" spans="1:9" ht="37.5" x14ac:dyDescent="0.3">
      <c r="A17" s="164">
        <v>1</v>
      </c>
      <c r="B17" s="93" t="s">
        <v>101</v>
      </c>
      <c r="C17" s="93"/>
      <c r="D17" s="92"/>
      <c r="E17" s="96"/>
      <c r="F17" s="95"/>
      <c r="I17" s="30" t="s">
        <v>16</v>
      </c>
    </row>
    <row r="18" spans="1:9" x14ac:dyDescent="0.3">
      <c r="A18" s="166">
        <v>1</v>
      </c>
      <c r="B18" s="151" t="s">
        <v>108</v>
      </c>
      <c r="C18" s="39" t="s">
        <v>43</v>
      </c>
      <c r="D18" s="147">
        <v>720</v>
      </c>
      <c r="E18" s="98">
        <v>0</v>
      </c>
      <c r="F18" s="152">
        <f t="shared" ref="F18:F29" si="0">D18*E18</f>
        <v>0</v>
      </c>
    </row>
    <row r="19" spans="1:9" x14ac:dyDescent="0.3">
      <c r="A19" s="166">
        <v>2</v>
      </c>
      <c r="B19" s="38" t="s">
        <v>72</v>
      </c>
      <c r="C19" s="39" t="s">
        <v>47</v>
      </c>
      <c r="D19" s="147">
        <v>5</v>
      </c>
      <c r="E19" s="41">
        <v>215.03</v>
      </c>
      <c r="F19" s="152">
        <f t="shared" si="0"/>
        <v>1075.1500000000001</v>
      </c>
    </row>
    <row r="20" spans="1:9" x14ac:dyDescent="0.3">
      <c r="A20" s="166">
        <v>3</v>
      </c>
      <c r="B20" s="38" t="s">
        <v>73</v>
      </c>
      <c r="C20" s="39" t="s">
        <v>21</v>
      </c>
      <c r="D20" s="147">
        <v>40</v>
      </c>
      <c r="E20" s="41">
        <v>84</v>
      </c>
      <c r="F20" s="152">
        <f t="shared" si="0"/>
        <v>3360</v>
      </c>
    </row>
    <row r="21" spans="1:9" x14ac:dyDescent="0.3">
      <c r="A21" s="166">
        <v>4</v>
      </c>
      <c r="B21" s="38" t="s">
        <v>38</v>
      </c>
      <c r="C21" s="39" t="s">
        <v>33</v>
      </c>
      <c r="D21" s="147">
        <v>30.35</v>
      </c>
      <c r="E21" s="41">
        <v>1165</v>
      </c>
      <c r="F21" s="152">
        <f t="shared" si="0"/>
        <v>35357.75</v>
      </c>
    </row>
    <row r="22" spans="1:9" x14ac:dyDescent="0.3">
      <c r="A22" s="166">
        <v>5</v>
      </c>
      <c r="B22" s="38" t="s">
        <v>38</v>
      </c>
      <c r="C22" s="39" t="s">
        <v>33</v>
      </c>
      <c r="D22" s="147">
        <v>38.65</v>
      </c>
      <c r="E22" s="41">
        <v>1052</v>
      </c>
      <c r="F22" s="152">
        <f t="shared" ref="F22" si="1">D22*E22</f>
        <v>40659.799999999996</v>
      </c>
    </row>
    <row r="23" spans="1:9" x14ac:dyDescent="0.3">
      <c r="A23" s="166">
        <v>6</v>
      </c>
      <c r="B23" s="38" t="s">
        <v>93</v>
      </c>
      <c r="C23" s="39" t="s">
        <v>19</v>
      </c>
      <c r="D23" s="147">
        <v>5</v>
      </c>
      <c r="E23" s="41">
        <v>215.03</v>
      </c>
      <c r="F23" s="152">
        <f t="shared" si="0"/>
        <v>1075.1500000000001</v>
      </c>
    </row>
    <row r="24" spans="1:9" x14ac:dyDescent="0.3">
      <c r="A24" s="166">
        <v>7</v>
      </c>
      <c r="B24" s="38" t="s">
        <v>48</v>
      </c>
      <c r="C24" s="39" t="s">
        <v>21</v>
      </c>
      <c r="D24" s="40">
        <v>40</v>
      </c>
      <c r="E24" s="41">
        <v>92.37</v>
      </c>
      <c r="F24" s="152">
        <f t="shared" si="0"/>
        <v>3694.8</v>
      </c>
    </row>
    <row r="25" spans="1:9" x14ac:dyDescent="0.3">
      <c r="A25" s="166">
        <v>8</v>
      </c>
      <c r="B25" s="38" t="s">
        <v>75</v>
      </c>
      <c r="C25" s="39" t="s">
        <v>19</v>
      </c>
      <c r="D25" s="147">
        <v>153</v>
      </c>
      <c r="E25" s="41">
        <v>78.81</v>
      </c>
      <c r="F25" s="152">
        <f t="shared" si="0"/>
        <v>12057.93</v>
      </c>
    </row>
    <row r="26" spans="1:9" x14ac:dyDescent="0.3">
      <c r="A26" s="166">
        <v>9</v>
      </c>
      <c r="B26" s="38" t="s">
        <v>81</v>
      </c>
      <c r="C26" s="39" t="s">
        <v>19</v>
      </c>
      <c r="D26" s="147">
        <v>189</v>
      </c>
      <c r="E26" s="41">
        <v>88.81</v>
      </c>
      <c r="F26" s="152">
        <f t="shared" si="0"/>
        <v>16785.09</v>
      </c>
    </row>
    <row r="27" spans="1:9" x14ac:dyDescent="0.3">
      <c r="A27" s="166">
        <v>10</v>
      </c>
      <c r="B27" s="38" t="s">
        <v>39</v>
      </c>
      <c r="C27" s="39" t="s">
        <v>40</v>
      </c>
      <c r="D27" s="206">
        <v>11</v>
      </c>
      <c r="E27" s="41">
        <v>16</v>
      </c>
      <c r="F27" s="152">
        <f t="shared" si="0"/>
        <v>176</v>
      </c>
    </row>
    <row r="28" spans="1:9" x14ac:dyDescent="0.3">
      <c r="A28" s="166">
        <v>11</v>
      </c>
      <c r="B28" s="38" t="s">
        <v>52</v>
      </c>
      <c r="C28" s="39" t="s">
        <v>40</v>
      </c>
      <c r="D28" s="206">
        <v>4</v>
      </c>
      <c r="E28" s="41">
        <v>10</v>
      </c>
      <c r="F28" s="152">
        <f t="shared" si="0"/>
        <v>40</v>
      </c>
    </row>
    <row r="29" spans="1:9" x14ac:dyDescent="0.3">
      <c r="A29" s="166">
        <v>12</v>
      </c>
      <c r="B29" s="38" t="s">
        <v>94</v>
      </c>
      <c r="C29" s="39" t="s">
        <v>19</v>
      </c>
      <c r="D29" s="147">
        <v>5</v>
      </c>
      <c r="E29" s="41">
        <v>458</v>
      </c>
      <c r="F29" s="152">
        <f t="shared" si="0"/>
        <v>2290</v>
      </c>
      <c r="H29" s="30" t="s">
        <v>16</v>
      </c>
    </row>
    <row r="30" spans="1:9" x14ac:dyDescent="0.3">
      <c r="A30" s="166"/>
      <c r="B30" s="167"/>
      <c r="C30" s="102"/>
      <c r="D30" s="40"/>
      <c r="E30" s="178"/>
      <c r="F30" s="177"/>
    </row>
    <row r="31" spans="1:9" ht="37.5" x14ac:dyDescent="0.3">
      <c r="A31" s="164">
        <v>2</v>
      </c>
      <c r="B31" s="93" t="s">
        <v>103</v>
      </c>
      <c r="C31" s="93"/>
      <c r="D31" s="92"/>
      <c r="E31" s="96"/>
      <c r="F31" s="95"/>
      <c r="I31" s="30" t="s">
        <v>16</v>
      </c>
    </row>
    <row r="32" spans="1:9" x14ac:dyDescent="0.3">
      <c r="A32" s="166">
        <v>1</v>
      </c>
      <c r="B32" s="151" t="s">
        <v>102</v>
      </c>
      <c r="C32" s="39" t="s">
        <v>43</v>
      </c>
      <c r="D32" s="147">
        <v>720</v>
      </c>
      <c r="E32" s="98">
        <v>0</v>
      </c>
      <c r="F32" s="152">
        <f t="shared" ref="F32:F41" si="2">D32*E32</f>
        <v>0</v>
      </c>
    </row>
    <row r="33" spans="1:9" x14ac:dyDescent="0.3">
      <c r="A33" s="166">
        <v>2</v>
      </c>
      <c r="B33" s="38" t="s">
        <v>72</v>
      </c>
      <c r="C33" s="39" t="s">
        <v>47</v>
      </c>
      <c r="D33" s="147">
        <v>5</v>
      </c>
      <c r="E33" s="41">
        <v>215.03</v>
      </c>
      <c r="F33" s="154">
        <f t="shared" si="2"/>
        <v>1075.1500000000001</v>
      </c>
    </row>
    <row r="34" spans="1:9" x14ac:dyDescent="0.3">
      <c r="A34" s="166">
        <v>3</v>
      </c>
      <c r="B34" s="38" t="s">
        <v>73</v>
      </c>
      <c r="C34" s="39" t="s">
        <v>21</v>
      </c>
      <c r="D34" s="147">
        <v>20</v>
      </c>
      <c r="E34" s="41">
        <v>84</v>
      </c>
      <c r="F34" s="152">
        <f t="shared" si="2"/>
        <v>1680</v>
      </c>
    </row>
    <row r="35" spans="1:9" x14ac:dyDescent="0.3">
      <c r="A35" s="166">
        <v>4</v>
      </c>
      <c r="B35" s="38" t="s">
        <v>38</v>
      </c>
      <c r="C35" s="39" t="s">
        <v>33</v>
      </c>
      <c r="D35" s="147">
        <v>67.61</v>
      </c>
      <c r="E35" s="41">
        <v>1052</v>
      </c>
      <c r="F35" s="152">
        <f t="shared" si="2"/>
        <v>71125.72</v>
      </c>
    </row>
    <row r="36" spans="1:9" x14ac:dyDescent="0.3">
      <c r="A36" s="166"/>
      <c r="B36" s="38"/>
      <c r="C36" s="39"/>
      <c r="D36" s="147"/>
      <c r="E36" s="41"/>
      <c r="F36" s="152"/>
    </row>
    <row r="37" spans="1:9" x14ac:dyDescent="0.3">
      <c r="A37" s="166">
        <v>6</v>
      </c>
      <c r="B37" s="38" t="s">
        <v>48</v>
      </c>
      <c r="C37" s="39" t="s">
        <v>21</v>
      </c>
      <c r="D37" s="147">
        <v>25</v>
      </c>
      <c r="E37" s="41">
        <v>92.37</v>
      </c>
      <c r="F37" s="152">
        <f t="shared" si="2"/>
        <v>2309.25</v>
      </c>
    </row>
    <row r="38" spans="1:9" x14ac:dyDescent="0.3">
      <c r="A38" s="166">
        <v>7</v>
      </c>
      <c r="B38" s="38" t="s">
        <v>75</v>
      </c>
      <c r="C38" s="39" t="s">
        <v>19</v>
      </c>
      <c r="D38" s="147">
        <v>334.2</v>
      </c>
      <c r="E38" s="41">
        <v>78.81</v>
      </c>
      <c r="F38" s="152">
        <f t="shared" si="2"/>
        <v>26338.302</v>
      </c>
    </row>
    <row r="39" spans="1:9" x14ac:dyDescent="0.3">
      <c r="A39" s="166">
        <v>8</v>
      </c>
      <c r="B39" s="38" t="s">
        <v>39</v>
      </c>
      <c r="C39" s="39" t="s">
        <v>40</v>
      </c>
      <c r="D39" s="147">
        <v>10</v>
      </c>
      <c r="E39" s="41">
        <v>16</v>
      </c>
      <c r="F39" s="152">
        <f t="shared" si="2"/>
        <v>160</v>
      </c>
    </row>
    <row r="40" spans="1:9" x14ac:dyDescent="0.3">
      <c r="A40" s="166">
        <v>9</v>
      </c>
      <c r="B40" s="38" t="s">
        <v>52</v>
      </c>
      <c r="C40" s="39" t="s">
        <v>40</v>
      </c>
      <c r="D40" s="147">
        <v>4</v>
      </c>
      <c r="E40" s="41">
        <v>10</v>
      </c>
      <c r="F40" s="152">
        <f t="shared" si="2"/>
        <v>40</v>
      </c>
    </row>
    <row r="41" spans="1:9" x14ac:dyDescent="0.3">
      <c r="A41" s="166">
        <v>10</v>
      </c>
      <c r="B41" s="38" t="s">
        <v>94</v>
      </c>
      <c r="C41" s="39" t="s">
        <v>19</v>
      </c>
      <c r="D41" s="147">
        <v>6</v>
      </c>
      <c r="E41" s="41">
        <v>458</v>
      </c>
      <c r="F41" s="152">
        <f t="shared" si="2"/>
        <v>2748</v>
      </c>
    </row>
    <row r="42" spans="1:9" x14ac:dyDescent="0.3">
      <c r="A42" s="166"/>
      <c r="B42" s="38"/>
      <c r="C42" s="39"/>
      <c r="D42" s="40"/>
      <c r="E42" s="165"/>
      <c r="F42" s="152"/>
      <c r="I42" s="30" t="s">
        <v>16</v>
      </c>
    </row>
    <row r="43" spans="1:9" ht="37.5" x14ac:dyDescent="0.3">
      <c r="A43" s="164">
        <v>3</v>
      </c>
      <c r="B43" s="93" t="s">
        <v>105</v>
      </c>
      <c r="C43" s="39"/>
      <c r="D43" s="40"/>
      <c r="E43" s="165"/>
      <c r="F43" s="152"/>
    </row>
    <row r="44" spans="1:9" x14ac:dyDescent="0.3">
      <c r="A44" s="166">
        <v>1</v>
      </c>
      <c r="B44" s="151" t="s">
        <v>104</v>
      </c>
      <c r="C44" s="39" t="s">
        <v>43</v>
      </c>
      <c r="D44" s="40">
        <v>720</v>
      </c>
      <c r="E44" s="98">
        <v>0</v>
      </c>
      <c r="F44" s="152">
        <f t="shared" ref="F44:F53" si="3">D44*E44</f>
        <v>0</v>
      </c>
      <c r="I44" s="30" t="s">
        <v>37</v>
      </c>
    </row>
    <row r="45" spans="1:9" x14ac:dyDescent="0.3">
      <c r="A45" s="166">
        <v>2</v>
      </c>
      <c r="B45" s="38" t="s">
        <v>72</v>
      </c>
      <c r="C45" s="39" t="s">
        <v>47</v>
      </c>
      <c r="D45" s="40">
        <v>5.23</v>
      </c>
      <c r="E45" s="41">
        <v>215.03</v>
      </c>
      <c r="F45" s="154">
        <f t="shared" si="3"/>
        <v>1124.6069</v>
      </c>
    </row>
    <row r="46" spans="1:9" x14ac:dyDescent="0.3">
      <c r="A46" s="166">
        <v>3</v>
      </c>
      <c r="B46" s="38" t="s">
        <v>73</v>
      </c>
      <c r="C46" s="39" t="s">
        <v>21</v>
      </c>
      <c r="D46" s="40">
        <v>10</v>
      </c>
      <c r="E46" s="41">
        <v>84</v>
      </c>
      <c r="F46" s="152">
        <f t="shared" si="3"/>
        <v>840</v>
      </c>
    </row>
    <row r="47" spans="1:9" ht="21" customHeight="1" x14ac:dyDescent="0.3">
      <c r="A47" s="166">
        <v>4</v>
      </c>
      <c r="B47" s="38" t="s">
        <v>38</v>
      </c>
      <c r="C47" s="39" t="s">
        <v>33</v>
      </c>
      <c r="D47" s="147">
        <v>18.675000000000001</v>
      </c>
      <c r="E47" s="41">
        <v>1152</v>
      </c>
      <c r="F47" s="152">
        <f t="shared" si="3"/>
        <v>21513.600000000002</v>
      </c>
    </row>
    <row r="48" spans="1:9" ht="21" customHeight="1" x14ac:dyDescent="0.3">
      <c r="A48" s="166">
        <v>5</v>
      </c>
      <c r="B48" s="38" t="s">
        <v>38</v>
      </c>
      <c r="C48" s="39" t="s">
        <v>33</v>
      </c>
      <c r="D48" s="147">
        <v>48.625</v>
      </c>
      <c r="E48" s="41">
        <v>1390</v>
      </c>
      <c r="F48" s="152">
        <f t="shared" ref="F48" si="4">D48*E48</f>
        <v>67588.75</v>
      </c>
    </row>
    <row r="49" spans="1:6" x14ac:dyDescent="0.3">
      <c r="A49" s="166">
        <v>6</v>
      </c>
      <c r="B49" s="38" t="s">
        <v>48</v>
      </c>
      <c r="C49" s="39" t="s">
        <v>21</v>
      </c>
      <c r="D49" s="147">
        <v>25</v>
      </c>
      <c r="E49" s="41">
        <v>92.37</v>
      </c>
      <c r="F49" s="152">
        <f t="shared" si="3"/>
        <v>2309.25</v>
      </c>
    </row>
    <row r="50" spans="1:6" x14ac:dyDescent="0.3">
      <c r="A50" s="166">
        <v>7</v>
      </c>
      <c r="B50" s="38" t="s">
        <v>75</v>
      </c>
      <c r="C50" s="39" t="s">
        <v>19</v>
      </c>
      <c r="D50" s="147">
        <v>334.1</v>
      </c>
      <c r="E50" s="41">
        <v>78.81</v>
      </c>
      <c r="F50" s="152">
        <f t="shared" si="3"/>
        <v>26330.421000000002</v>
      </c>
    </row>
    <row r="51" spans="1:6" x14ac:dyDescent="0.3">
      <c r="A51" s="166">
        <v>8</v>
      </c>
      <c r="B51" s="38" t="s">
        <v>39</v>
      </c>
      <c r="C51" s="39" t="s">
        <v>40</v>
      </c>
      <c r="D51" s="147">
        <v>11</v>
      </c>
      <c r="E51" s="41">
        <v>16</v>
      </c>
      <c r="F51" s="152">
        <f t="shared" si="3"/>
        <v>176</v>
      </c>
    </row>
    <row r="52" spans="1:6" x14ac:dyDescent="0.3">
      <c r="A52" s="166">
        <v>9</v>
      </c>
      <c r="B52" s="38" t="s">
        <v>52</v>
      </c>
      <c r="C52" s="39" t="s">
        <v>40</v>
      </c>
      <c r="D52" s="147">
        <v>5</v>
      </c>
      <c r="E52" s="41">
        <v>10</v>
      </c>
      <c r="F52" s="152">
        <f t="shared" si="3"/>
        <v>50</v>
      </c>
    </row>
    <row r="53" spans="1:6" x14ac:dyDescent="0.3">
      <c r="A53" s="166">
        <v>10</v>
      </c>
      <c r="B53" s="38" t="s">
        <v>94</v>
      </c>
      <c r="C53" s="39" t="s">
        <v>19</v>
      </c>
      <c r="D53" s="147">
        <v>4</v>
      </c>
      <c r="E53" s="41">
        <v>458</v>
      </c>
      <c r="F53" s="152">
        <f t="shared" si="3"/>
        <v>1832</v>
      </c>
    </row>
    <row r="54" spans="1:6" x14ac:dyDescent="0.3">
      <c r="A54" s="166"/>
      <c r="B54" s="38"/>
      <c r="C54" s="39"/>
      <c r="D54" s="40"/>
      <c r="E54" s="165"/>
      <c r="F54" s="152"/>
    </row>
    <row r="55" spans="1:6" ht="37.5" x14ac:dyDescent="0.3">
      <c r="A55" s="164">
        <v>4</v>
      </c>
      <c r="B55" s="93" t="s">
        <v>106</v>
      </c>
      <c r="C55" s="39"/>
      <c r="D55" s="40"/>
      <c r="E55" s="165"/>
      <c r="F55" s="152"/>
    </row>
    <row r="56" spans="1:6" x14ac:dyDescent="0.3">
      <c r="A56" s="166">
        <v>1</v>
      </c>
      <c r="B56" s="151" t="s">
        <v>107</v>
      </c>
      <c r="C56" s="39" t="s">
        <v>43</v>
      </c>
      <c r="D56" s="147">
        <v>720</v>
      </c>
      <c r="E56" s="98">
        <v>0</v>
      </c>
      <c r="F56" s="152">
        <f t="shared" ref="F56:F64" si="5">D56*E56</f>
        <v>0</v>
      </c>
    </row>
    <row r="57" spans="1:6" x14ac:dyDescent="0.3">
      <c r="A57" s="166">
        <v>2</v>
      </c>
      <c r="B57" s="38" t="s">
        <v>72</v>
      </c>
      <c r="C57" s="39" t="s">
        <v>47</v>
      </c>
      <c r="D57" s="147">
        <v>4.34</v>
      </c>
      <c r="E57" s="147">
        <v>253.34</v>
      </c>
      <c r="F57" s="154">
        <f t="shared" si="5"/>
        <v>1099.4956</v>
      </c>
    </row>
    <row r="58" spans="1:6" x14ac:dyDescent="0.3">
      <c r="A58" s="166">
        <v>3</v>
      </c>
      <c r="B58" s="38" t="s">
        <v>73</v>
      </c>
      <c r="C58" s="39" t="s">
        <v>21</v>
      </c>
      <c r="D58" s="147">
        <v>30</v>
      </c>
      <c r="E58" s="41">
        <v>84</v>
      </c>
      <c r="F58" s="152">
        <f t="shared" si="5"/>
        <v>2520</v>
      </c>
    </row>
    <row r="59" spans="1:6" x14ac:dyDescent="0.3">
      <c r="A59" s="166">
        <v>4</v>
      </c>
      <c r="B59" s="38" t="s">
        <v>38</v>
      </c>
      <c r="C59" s="39" t="s">
        <v>33</v>
      </c>
      <c r="D59" s="147">
        <v>33.270000000000003</v>
      </c>
      <c r="E59" s="41">
        <v>945</v>
      </c>
      <c r="F59" s="152">
        <f t="shared" si="5"/>
        <v>31440.15</v>
      </c>
    </row>
    <row r="60" spans="1:6" x14ac:dyDescent="0.3">
      <c r="A60" s="166">
        <v>5</v>
      </c>
      <c r="B60" s="38" t="s">
        <v>38</v>
      </c>
      <c r="C60" s="39" t="s">
        <v>33</v>
      </c>
      <c r="D60" s="147">
        <v>33.453000000000003</v>
      </c>
      <c r="E60" s="41">
        <v>1390</v>
      </c>
      <c r="F60" s="152">
        <f t="shared" ref="F60" si="6">D60*E60</f>
        <v>46499.670000000006</v>
      </c>
    </row>
    <row r="61" spans="1:6" x14ac:dyDescent="0.3">
      <c r="A61" s="166">
        <v>6</v>
      </c>
      <c r="B61" s="38" t="s">
        <v>75</v>
      </c>
      <c r="C61" s="39" t="s">
        <v>19</v>
      </c>
      <c r="D61" s="147">
        <v>334.15</v>
      </c>
      <c r="E61" s="41">
        <v>78.81</v>
      </c>
      <c r="F61" s="152">
        <f t="shared" si="5"/>
        <v>26334.361499999999</v>
      </c>
    </row>
    <row r="62" spans="1:6" x14ac:dyDescent="0.3">
      <c r="A62" s="166">
        <v>7</v>
      </c>
      <c r="B62" s="38" t="s">
        <v>39</v>
      </c>
      <c r="C62" s="39" t="s">
        <v>40</v>
      </c>
      <c r="D62" s="147">
        <v>12</v>
      </c>
      <c r="E62" s="41">
        <v>16</v>
      </c>
      <c r="F62" s="152">
        <f t="shared" si="5"/>
        <v>192</v>
      </c>
    </row>
    <row r="63" spans="1:6" x14ac:dyDescent="0.3">
      <c r="A63" s="166">
        <v>8</v>
      </c>
      <c r="B63" s="38" t="s">
        <v>52</v>
      </c>
      <c r="C63" s="39" t="s">
        <v>40</v>
      </c>
      <c r="D63" s="147">
        <v>5</v>
      </c>
      <c r="E63" s="41">
        <v>10</v>
      </c>
      <c r="F63" s="152">
        <f t="shared" si="5"/>
        <v>50</v>
      </c>
    </row>
    <row r="64" spans="1:6" x14ac:dyDescent="0.3">
      <c r="A64" s="166">
        <v>9</v>
      </c>
      <c r="B64" s="38" t="s">
        <v>95</v>
      </c>
      <c r="C64" s="39" t="s">
        <v>19</v>
      </c>
      <c r="D64" s="40">
        <v>23.876000000000001</v>
      </c>
      <c r="E64" s="41">
        <v>273.66000000000003</v>
      </c>
      <c r="F64" s="152">
        <f t="shared" si="5"/>
        <v>6533.9061600000014</v>
      </c>
    </row>
    <row r="65" spans="1:253" x14ac:dyDescent="0.3">
      <c r="A65" s="166"/>
      <c r="B65" s="38"/>
      <c r="C65" s="39"/>
      <c r="D65" s="40"/>
      <c r="E65" s="41"/>
      <c r="F65" s="152"/>
    </row>
    <row r="66" spans="1:253" ht="37.5" x14ac:dyDescent="0.3">
      <c r="A66" s="164"/>
      <c r="B66" s="93" t="s">
        <v>91</v>
      </c>
      <c r="C66" s="93"/>
      <c r="D66" s="92"/>
      <c r="E66" s="94"/>
      <c r="F66" s="95"/>
    </row>
    <row r="67" spans="1:253" x14ac:dyDescent="0.3">
      <c r="A67" s="164">
        <v>1</v>
      </c>
      <c r="B67" s="38" t="s">
        <v>110</v>
      </c>
      <c r="C67" s="39" t="s">
        <v>19</v>
      </c>
      <c r="D67" s="147">
        <v>58</v>
      </c>
      <c r="E67" s="41">
        <v>87.12</v>
      </c>
      <c r="F67" s="152">
        <f>D67*E67</f>
        <v>5052.96</v>
      </c>
    </row>
    <row r="68" spans="1:253" x14ac:dyDescent="0.3">
      <c r="A68" s="164">
        <v>2</v>
      </c>
      <c r="B68" s="38" t="s">
        <v>109</v>
      </c>
      <c r="C68" s="39" t="s">
        <v>19</v>
      </c>
      <c r="D68" s="147">
        <v>20</v>
      </c>
      <c r="E68" s="41">
        <v>70.3</v>
      </c>
      <c r="F68" s="152">
        <f>D68*E68</f>
        <v>1406</v>
      </c>
    </row>
    <row r="69" spans="1:253" ht="19.5" thickBot="1" x14ac:dyDescent="0.35">
      <c r="A69" s="180"/>
      <c r="B69" s="108"/>
      <c r="C69" s="109"/>
      <c r="D69" s="110"/>
      <c r="E69" s="181"/>
      <c r="F69" s="112"/>
    </row>
    <row r="70" spans="1:253" s="117" customFormat="1" ht="21.75" customHeight="1" x14ac:dyDescent="0.3">
      <c r="A70" s="293" t="s">
        <v>22</v>
      </c>
      <c r="B70" s="294"/>
      <c r="C70" s="182"/>
      <c r="D70" s="182"/>
      <c r="E70" s="183"/>
      <c r="F70" s="184">
        <f>SUM(F17:F69)</f>
        <v>464941.26316000009</v>
      </c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  <c r="DP70" s="116"/>
      <c r="DQ70" s="116"/>
      <c r="DR70" s="116"/>
      <c r="DS70" s="116"/>
      <c r="DT70" s="116"/>
      <c r="DU70" s="116"/>
      <c r="DV70" s="116"/>
      <c r="DW70" s="116"/>
      <c r="DX70" s="116"/>
      <c r="DY70" s="116"/>
      <c r="DZ70" s="116"/>
      <c r="EA70" s="116"/>
      <c r="EB70" s="116"/>
      <c r="EC70" s="116"/>
      <c r="ED70" s="116"/>
      <c r="EE70" s="116"/>
      <c r="EF70" s="116"/>
      <c r="EG70" s="116"/>
      <c r="EH70" s="116"/>
      <c r="EI70" s="116"/>
      <c r="EJ70" s="116"/>
      <c r="EK70" s="116"/>
      <c r="EL70" s="116"/>
      <c r="EM70" s="116"/>
      <c r="EN70" s="116"/>
      <c r="EO70" s="116"/>
      <c r="EP70" s="116"/>
      <c r="EQ70" s="116"/>
      <c r="ER70" s="116"/>
      <c r="ES70" s="116"/>
      <c r="ET70" s="116"/>
      <c r="EU70" s="116"/>
      <c r="EV70" s="116"/>
      <c r="EW70" s="116"/>
      <c r="EX70" s="116"/>
      <c r="EY70" s="116"/>
      <c r="EZ70" s="116"/>
      <c r="FA70" s="116"/>
      <c r="FB70" s="116"/>
      <c r="FC70" s="116"/>
      <c r="FD70" s="116"/>
      <c r="FE70" s="116"/>
      <c r="FF70" s="116"/>
      <c r="FG70" s="116"/>
      <c r="FH70" s="116"/>
      <c r="FI70" s="116"/>
      <c r="FJ70" s="116"/>
      <c r="FK70" s="116"/>
      <c r="FL70" s="116"/>
      <c r="FM70" s="116"/>
      <c r="FN70" s="116"/>
      <c r="FO70" s="116"/>
      <c r="FP70" s="116"/>
      <c r="FQ70" s="116"/>
      <c r="FR70" s="116"/>
      <c r="FS70" s="116"/>
      <c r="FT70" s="116"/>
      <c r="FU70" s="116"/>
      <c r="FV70" s="116"/>
      <c r="FW70" s="116"/>
      <c r="FX70" s="116"/>
      <c r="FY70" s="116"/>
      <c r="FZ70" s="116"/>
      <c r="GA70" s="116"/>
      <c r="GB70" s="116"/>
      <c r="GC70" s="116"/>
      <c r="GD70" s="116"/>
      <c r="GE70" s="116"/>
      <c r="GF70" s="116"/>
      <c r="GG70" s="116"/>
      <c r="GH70" s="116"/>
      <c r="GI70" s="116"/>
      <c r="GJ70" s="116"/>
      <c r="GK70" s="116"/>
      <c r="GL70" s="116"/>
      <c r="GM70" s="116"/>
      <c r="GN70" s="116"/>
      <c r="GO70" s="116"/>
      <c r="GP70" s="116"/>
      <c r="GQ70" s="116"/>
      <c r="GR70" s="116"/>
      <c r="GS70" s="116"/>
      <c r="GT70" s="116"/>
      <c r="GU70" s="116"/>
      <c r="GV70" s="116"/>
      <c r="GW70" s="116"/>
      <c r="GX70" s="116"/>
      <c r="GY70" s="116"/>
      <c r="GZ70" s="116"/>
      <c r="HA70" s="116"/>
      <c r="HB70" s="116"/>
      <c r="HC70" s="116"/>
      <c r="HD70" s="116"/>
      <c r="HE70" s="116"/>
      <c r="HF70" s="116"/>
      <c r="HG70" s="116"/>
      <c r="HH70" s="116"/>
      <c r="HI70" s="116"/>
      <c r="HJ70" s="116"/>
      <c r="HK70" s="116"/>
      <c r="HL70" s="116"/>
      <c r="HM70" s="116"/>
      <c r="HN70" s="116"/>
      <c r="HO70" s="116"/>
      <c r="HP70" s="116"/>
      <c r="HQ70" s="116"/>
      <c r="HR70" s="116"/>
      <c r="HS70" s="116"/>
      <c r="HT70" s="116"/>
      <c r="HU70" s="116"/>
      <c r="HV70" s="116"/>
      <c r="HW70" s="116"/>
      <c r="HX70" s="116"/>
      <c r="HY70" s="116"/>
      <c r="HZ70" s="116"/>
      <c r="IA70" s="116"/>
      <c r="IB70" s="116"/>
      <c r="IC70" s="116"/>
      <c r="ID70" s="116"/>
      <c r="IE70" s="116"/>
      <c r="IF70" s="116"/>
      <c r="IG70" s="116"/>
      <c r="IH70" s="116"/>
      <c r="II70" s="116"/>
      <c r="IJ70" s="116"/>
      <c r="IK70" s="116"/>
      <c r="IL70" s="116"/>
      <c r="IM70" s="116"/>
      <c r="IN70" s="116"/>
      <c r="IO70" s="116"/>
      <c r="IP70" s="116"/>
      <c r="IQ70" s="116"/>
      <c r="IR70" s="116"/>
      <c r="IS70" s="116"/>
    </row>
    <row r="71" spans="1:253" s="117" customFormat="1" ht="21.75" customHeight="1" x14ac:dyDescent="0.3">
      <c r="A71" s="271" t="s">
        <v>23</v>
      </c>
      <c r="B71" s="272"/>
      <c r="C71" s="118"/>
      <c r="D71" s="118"/>
      <c r="E71" s="119"/>
      <c r="F71" s="120">
        <f>F70*0.18</f>
        <v>83689.42736880001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  <c r="DP71" s="116"/>
      <c r="DQ71" s="116"/>
      <c r="DR71" s="116"/>
      <c r="DS71" s="116"/>
      <c r="DT71" s="116"/>
      <c r="DU71" s="116"/>
      <c r="DV71" s="116"/>
      <c r="DW71" s="116"/>
      <c r="DX71" s="116"/>
      <c r="DY71" s="116"/>
      <c r="DZ71" s="116"/>
      <c r="EA71" s="116"/>
      <c r="EB71" s="116"/>
      <c r="EC71" s="116"/>
      <c r="ED71" s="116"/>
      <c r="EE71" s="116"/>
      <c r="EF71" s="116"/>
      <c r="EG71" s="116"/>
      <c r="EH71" s="116"/>
      <c r="EI71" s="116"/>
      <c r="EJ71" s="116"/>
      <c r="EK71" s="116"/>
      <c r="EL71" s="116"/>
      <c r="EM71" s="116"/>
      <c r="EN71" s="116"/>
      <c r="EO71" s="116"/>
      <c r="EP71" s="116"/>
      <c r="EQ71" s="116"/>
      <c r="ER71" s="116"/>
      <c r="ES71" s="116"/>
      <c r="ET71" s="116"/>
      <c r="EU71" s="116"/>
      <c r="EV71" s="116"/>
      <c r="EW71" s="116"/>
      <c r="EX71" s="116"/>
      <c r="EY71" s="116"/>
      <c r="EZ71" s="116"/>
      <c r="FA71" s="116"/>
      <c r="FB71" s="116"/>
      <c r="FC71" s="116"/>
      <c r="FD71" s="116"/>
      <c r="FE71" s="116"/>
      <c r="FF71" s="116"/>
      <c r="FG71" s="116"/>
      <c r="FH71" s="116"/>
      <c r="FI71" s="116"/>
      <c r="FJ71" s="116"/>
      <c r="FK71" s="116"/>
      <c r="FL71" s="116"/>
      <c r="FM71" s="116"/>
      <c r="FN71" s="116"/>
      <c r="FO71" s="116"/>
      <c r="FP71" s="116"/>
      <c r="FQ71" s="116"/>
      <c r="FR71" s="116"/>
      <c r="FS71" s="116"/>
      <c r="FT71" s="116"/>
      <c r="FU71" s="116"/>
      <c r="FV71" s="116"/>
      <c r="FW71" s="116"/>
      <c r="FX71" s="116"/>
      <c r="FY71" s="116"/>
      <c r="FZ71" s="116"/>
      <c r="GA71" s="116"/>
      <c r="GB71" s="116"/>
      <c r="GC71" s="116"/>
      <c r="GD71" s="116"/>
      <c r="GE71" s="116"/>
      <c r="GF71" s="116"/>
      <c r="GG71" s="116"/>
      <c r="GH71" s="116"/>
      <c r="GI71" s="116"/>
      <c r="GJ71" s="116"/>
      <c r="GK71" s="116"/>
      <c r="GL71" s="116"/>
      <c r="GM71" s="116"/>
      <c r="GN71" s="116"/>
      <c r="GO71" s="116"/>
      <c r="GP71" s="116"/>
      <c r="GQ71" s="116"/>
      <c r="GR71" s="116"/>
      <c r="GS71" s="116"/>
      <c r="GT71" s="116"/>
      <c r="GU71" s="116"/>
      <c r="GV71" s="116"/>
      <c r="GW71" s="116"/>
      <c r="GX71" s="116"/>
      <c r="GY71" s="116"/>
      <c r="GZ71" s="116"/>
      <c r="HA71" s="116"/>
      <c r="HB71" s="116"/>
      <c r="HC71" s="116"/>
      <c r="HD71" s="116"/>
      <c r="HE71" s="116"/>
      <c r="HF71" s="116"/>
      <c r="HG71" s="116"/>
      <c r="HH71" s="116"/>
      <c r="HI71" s="116"/>
      <c r="HJ71" s="116"/>
      <c r="HK71" s="116"/>
      <c r="HL71" s="116"/>
      <c r="HM71" s="116"/>
      <c r="HN71" s="116"/>
      <c r="HO71" s="116"/>
      <c r="HP71" s="116"/>
      <c r="HQ71" s="116"/>
      <c r="HR71" s="116"/>
      <c r="HS71" s="116"/>
      <c r="HT71" s="116"/>
      <c r="HU71" s="116"/>
      <c r="HV71" s="116"/>
      <c r="HW71" s="116"/>
      <c r="HX71" s="116"/>
      <c r="HY71" s="116"/>
      <c r="HZ71" s="116"/>
      <c r="IA71" s="116"/>
      <c r="IB71" s="116"/>
      <c r="IC71" s="116"/>
      <c r="ID71" s="116"/>
      <c r="IE71" s="116"/>
      <c r="IF71" s="116"/>
      <c r="IG71" s="116"/>
      <c r="IH71" s="116"/>
      <c r="II71" s="116"/>
      <c r="IJ71" s="116"/>
      <c r="IK71" s="116"/>
      <c r="IL71" s="116"/>
      <c r="IM71" s="116"/>
      <c r="IN71" s="116"/>
      <c r="IO71" s="116"/>
      <c r="IP71" s="116"/>
      <c r="IQ71" s="116"/>
      <c r="IR71" s="116"/>
      <c r="IS71" s="116"/>
    </row>
    <row r="72" spans="1:253" s="117" customFormat="1" ht="21.75" customHeight="1" thickBot="1" x14ac:dyDescent="0.35">
      <c r="A72" s="273" t="s">
        <v>24</v>
      </c>
      <c r="B72" s="274"/>
      <c r="C72" s="121"/>
      <c r="D72" s="121"/>
      <c r="E72" s="122"/>
      <c r="F72" s="185">
        <f>SUM(F70:F71)</f>
        <v>548630.69052880013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  <c r="DP72" s="116"/>
      <c r="DQ72" s="116"/>
      <c r="DR72" s="116"/>
      <c r="DS72" s="116"/>
      <c r="DT72" s="116"/>
      <c r="DU72" s="116"/>
      <c r="DV72" s="116"/>
      <c r="DW72" s="116"/>
      <c r="DX72" s="116"/>
      <c r="DY72" s="116"/>
      <c r="DZ72" s="116"/>
      <c r="EA72" s="116"/>
      <c r="EB72" s="116"/>
      <c r="EC72" s="116"/>
      <c r="ED72" s="116"/>
      <c r="EE72" s="116"/>
      <c r="EF72" s="116"/>
      <c r="EG72" s="116"/>
      <c r="EH72" s="116"/>
      <c r="EI72" s="116"/>
      <c r="EJ72" s="116"/>
      <c r="EK72" s="116"/>
      <c r="EL72" s="116"/>
      <c r="EM72" s="116"/>
      <c r="EN72" s="116"/>
      <c r="EO72" s="116"/>
      <c r="EP72" s="116"/>
      <c r="EQ72" s="116"/>
      <c r="ER72" s="116"/>
      <c r="ES72" s="116"/>
      <c r="ET72" s="116"/>
      <c r="EU72" s="116"/>
      <c r="EV72" s="116"/>
      <c r="EW72" s="116"/>
      <c r="EX72" s="116"/>
      <c r="EY72" s="116"/>
      <c r="EZ72" s="116"/>
      <c r="FA72" s="116"/>
      <c r="FB72" s="116"/>
      <c r="FC72" s="116"/>
      <c r="FD72" s="116"/>
      <c r="FE72" s="116"/>
      <c r="FF72" s="116"/>
      <c r="FG72" s="116"/>
      <c r="FH72" s="116"/>
      <c r="FI72" s="116"/>
      <c r="FJ72" s="116"/>
      <c r="FK72" s="116"/>
      <c r="FL72" s="116"/>
      <c r="FM72" s="116"/>
      <c r="FN72" s="116"/>
      <c r="FO72" s="116"/>
      <c r="FP72" s="116"/>
      <c r="FQ72" s="116"/>
      <c r="FR72" s="116"/>
      <c r="FS72" s="116"/>
      <c r="FT72" s="116"/>
      <c r="FU72" s="116"/>
      <c r="FV72" s="116"/>
      <c r="FW72" s="116"/>
      <c r="FX72" s="116"/>
      <c r="FY72" s="116"/>
      <c r="FZ72" s="116"/>
      <c r="GA72" s="116"/>
      <c r="GB72" s="116"/>
      <c r="GC72" s="116"/>
      <c r="GD72" s="116"/>
      <c r="GE72" s="116"/>
      <c r="GF72" s="116"/>
      <c r="GG72" s="116"/>
      <c r="GH72" s="116"/>
      <c r="GI72" s="116"/>
      <c r="GJ72" s="116"/>
      <c r="GK72" s="116"/>
      <c r="GL72" s="116"/>
      <c r="GM72" s="116"/>
      <c r="GN72" s="116"/>
      <c r="GO72" s="116"/>
      <c r="GP72" s="116"/>
      <c r="GQ72" s="116"/>
      <c r="GR72" s="116"/>
      <c r="GS72" s="116"/>
      <c r="GT72" s="116"/>
      <c r="GU72" s="116"/>
      <c r="GV72" s="116"/>
      <c r="GW72" s="116"/>
      <c r="GX72" s="116"/>
      <c r="GY72" s="116"/>
      <c r="GZ72" s="116"/>
      <c r="HA72" s="116"/>
      <c r="HB72" s="116"/>
      <c r="HC72" s="116"/>
      <c r="HD72" s="116"/>
      <c r="HE72" s="116"/>
      <c r="HF72" s="116"/>
      <c r="HG72" s="116"/>
      <c r="HH72" s="116"/>
      <c r="HI72" s="116"/>
      <c r="HJ72" s="116"/>
      <c r="HK72" s="116"/>
      <c r="HL72" s="116"/>
      <c r="HM72" s="116"/>
      <c r="HN72" s="116"/>
      <c r="HO72" s="116"/>
      <c r="HP72" s="116"/>
      <c r="HQ72" s="116"/>
      <c r="HR72" s="116"/>
      <c r="HS72" s="116"/>
      <c r="HT72" s="116"/>
      <c r="HU72" s="116"/>
      <c r="HV72" s="116"/>
      <c r="HW72" s="116"/>
      <c r="HX72" s="116"/>
      <c r="HY72" s="116"/>
      <c r="HZ72" s="116"/>
      <c r="IA72" s="116"/>
      <c r="IB72" s="116"/>
      <c r="IC72" s="116"/>
      <c r="ID72" s="116"/>
      <c r="IE72" s="116"/>
      <c r="IF72" s="116"/>
      <c r="IG72" s="116"/>
      <c r="IH72" s="116"/>
      <c r="II72" s="116"/>
      <c r="IJ72" s="116"/>
      <c r="IK72" s="116"/>
      <c r="IL72" s="116"/>
      <c r="IM72" s="116"/>
      <c r="IN72" s="116"/>
      <c r="IO72" s="116"/>
      <c r="IP72" s="116"/>
      <c r="IQ72" s="116"/>
      <c r="IR72" s="116"/>
      <c r="IS72" s="116"/>
    </row>
    <row r="73" spans="1:253" s="117" customFormat="1" ht="18.75" customHeight="1" x14ac:dyDescent="0.3">
      <c r="A73" s="186"/>
      <c r="B73" s="124"/>
      <c r="C73" s="125"/>
      <c r="D73" s="125"/>
      <c r="E73" s="126"/>
      <c r="F73" s="127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  <c r="DP73" s="116"/>
      <c r="DQ73" s="116"/>
      <c r="DR73" s="116"/>
      <c r="DS73" s="116"/>
      <c r="DT73" s="116"/>
      <c r="DU73" s="116"/>
      <c r="DV73" s="116"/>
      <c r="DW73" s="116"/>
      <c r="DX73" s="116"/>
      <c r="DY73" s="116"/>
      <c r="DZ73" s="116"/>
      <c r="EA73" s="116"/>
      <c r="EB73" s="116"/>
      <c r="EC73" s="116"/>
      <c r="ED73" s="116"/>
      <c r="EE73" s="116"/>
      <c r="EF73" s="116"/>
      <c r="EG73" s="116"/>
      <c r="EH73" s="116"/>
      <c r="EI73" s="116"/>
      <c r="EJ73" s="116"/>
      <c r="EK73" s="116"/>
      <c r="EL73" s="116"/>
      <c r="EM73" s="116"/>
      <c r="EN73" s="116"/>
      <c r="EO73" s="116"/>
      <c r="EP73" s="116"/>
      <c r="EQ73" s="116"/>
      <c r="ER73" s="116"/>
      <c r="ES73" s="116"/>
      <c r="ET73" s="116"/>
      <c r="EU73" s="116"/>
      <c r="EV73" s="116"/>
      <c r="EW73" s="116"/>
      <c r="EX73" s="116"/>
      <c r="EY73" s="116"/>
      <c r="EZ73" s="116"/>
      <c r="FA73" s="116"/>
      <c r="FB73" s="116"/>
      <c r="FC73" s="116"/>
      <c r="FD73" s="116"/>
      <c r="FE73" s="116"/>
      <c r="FF73" s="116"/>
      <c r="FG73" s="116"/>
      <c r="FH73" s="116"/>
      <c r="FI73" s="116"/>
      <c r="FJ73" s="116"/>
      <c r="FK73" s="116"/>
      <c r="FL73" s="116"/>
      <c r="FM73" s="116"/>
      <c r="FN73" s="116"/>
      <c r="FO73" s="116"/>
      <c r="FP73" s="116"/>
      <c r="FQ73" s="116"/>
      <c r="FR73" s="116"/>
      <c r="FS73" s="116"/>
      <c r="FT73" s="116"/>
      <c r="FU73" s="116"/>
      <c r="FV73" s="116"/>
      <c r="FW73" s="116"/>
      <c r="FX73" s="116"/>
      <c r="FY73" s="116"/>
      <c r="FZ73" s="116"/>
      <c r="GA73" s="116"/>
      <c r="GB73" s="116"/>
      <c r="GC73" s="116"/>
      <c r="GD73" s="116"/>
      <c r="GE73" s="116"/>
      <c r="GF73" s="116"/>
      <c r="GG73" s="116"/>
      <c r="GH73" s="116"/>
      <c r="GI73" s="116"/>
      <c r="GJ73" s="116"/>
      <c r="GK73" s="116"/>
      <c r="GL73" s="116"/>
      <c r="GM73" s="116"/>
      <c r="GN73" s="116"/>
      <c r="GO73" s="116"/>
      <c r="GP73" s="116"/>
      <c r="GQ73" s="116"/>
      <c r="GR73" s="116"/>
      <c r="GS73" s="116"/>
      <c r="GT73" s="116"/>
      <c r="GU73" s="116"/>
      <c r="GV73" s="116"/>
      <c r="GW73" s="116"/>
      <c r="GX73" s="116"/>
      <c r="GY73" s="116"/>
      <c r="GZ73" s="116"/>
      <c r="HA73" s="116"/>
      <c r="HB73" s="116"/>
      <c r="HC73" s="116"/>
      <c r="HD73" s="116"/>
      <c r="HE73" s="116"/>
      <c r="HF73" s="116"/>
      <c r="HG73" s="116"/>
      <c r="HH73" s="116"/>
      <c r="HI73" s="116"/>
      <c r="HJ73" s="116"/>
      <c r="HK73" s="116"/>
      <c r="HL73" s="116"/>
      <c r="HM73" s="116"/>
      <c r="HN73" s="116"/>
      <c r="HO73" s="116"/>
      <c r="HP73" s="116"/>
      <c r="HQ73" s="116"/>
      <c r="HR73" s="116"/>
      <c r="HS73" s="116"/>
      <c r="HT73" s="116"/>
      <c r="HU73" s="116"/>
      <c r="HV73" s="116"/>
      <c r="HW73" s="116"/>
      <c r="HX73" s="116"/>
      <c r="HY73" s="116"/>
      <c r="HZ73" s="116"/>
      <c r="IA73" s="116"/>
      <c r="IB73" s="116"/>
      <c r="IC73" s="116"/>
      <c r="ID73" s="116"/>
      <c r="IE73" s="116"/>
      <c r="IF73" s="116"/>
      <c r="IG73" s="116"/>
      <c r="IH73" s="116"/>
      <c r="II73" s="116"/>
      <c r="IJ73" s="116"/>
      <c r="IK73" s="116"/>
      <c r="IL73" s="116"/>
      <c r="IM73" s="116"/>
      <c r="IN73" s="116"/>
      <c r="IO73" s="116"/>
      <c r="IP73" s="116"/>
      <c r="IQ73" s="116"/>
      <c r="IR73" s="116"/>
      <c r="IS73" s="116"/>
    </row>
    <row r="74" spans="1:253" s="117" customFormat="1" ht="18.75" customHeight="1" x14ac:dyDescent="0.3">
      <c r="A74" s="186"/>
      <c r="B74" s="124"/>
      <c r="C74" s="125"/>
      <c r="D74" s="125"/>
      <c r="E74" s="126"/>
      <c r="F74" s="127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  <c r="DP74" s="116"/>
      <c r="DQ74" s="116"/>
      <c r="DR74" s="116"/>
      <c r="DS74" s="116"/>
      <c r="DT74" s="116"/>
      <c r="DU74" s="116"/>
      <c r="DV74" s="116"/>
      <c r="DW74" s="116"/>
      <c r="DX74" s="116"/>
      <c r="DY74" s="116"/>
      <c r="DZ74" s="116"/>
      <c r="EA74" s="116"/>
      <c r="EB74" s="116"/>
      <c r="EC74" s="116"/>
      <c r="ED74" s="116"/>
      <c r="EE74" s="116"/>
      <c r="EF74" s="116"/>
      <c r="EG74" s="116"/>
      <c r="EH74" s="116"/>
      <c r="EI74" s="116"/>
      <c r="EJ74" s="116"/>
      <c r="EK74" s="116"/>
      <c r="EL74" s="116"/>
      <c r="EM74" s="116"/>
      <c r="EN74" s="116"/>
      <c r="EO74" s="116"/>
      <c r="EP74" s="116"/>
      <c r="EQ74" s="116"/>
      <c r="ER74" s="116"/>
      <c r="ES74" s="116"/>
      <c r="ET74" s="116"/>
      <c r="EU74" s="116"/>
      <c r="EV74" s="116"/>
      <c r="EW74" s="116"/>
      <c r="EX74" s="116"/>
      <c r="EY74" s="116"/>
      <c r="EZ74" s="116"/>
      <c r="FA74" s="116"/>
      <c r="FB74" s="116"/>
      <c r="FC74" s="116"/>
      <c r="FD74" s="116"/>
      <c r="FE74" s="116"/>
      <c r="FF74" s="116"/>
      <c r="FG74" s="116"/>
      <c r="FH74" s="116"/>
      <c r="FI74" s="116"/>
      <c r="FJ74" s="116"/>
      <c r="FK74" s="116"/>
      <c r="FL74" s="116"/>
      <c r="FM74" s="116"/>
      <c r="FN74" s="116"/>
      <c r="FO74" s="116"/>
      <c r="FP74" s="116"/>
      <c r="FQ74" s="116"/>
      <c r="FR74" s="116"/>
      <c r="FS74" s="116"/>
      <c r="FT74" s="116"/>
      <c r="FU74" s="116"/>
      <c r="FV74" s="116"/>
      <c r="FW74" s="116"/>
      <c r="FX74" s="116"/>
      <c r="FY74" s="116"/>
      <c r="FZ74" s="116"/>
      <c r="GA74" s="116"/>
      <c r="GB74" s="116"/>
      <c r="GC74" s="116"/>
      <c r="GD74" s="116"/>
      <c r="GE74" s="116"/>
      <c r="GF74" s="116"/>
      <c r="GG74" s="116"/>
      <c r="GH74" s="116"/>
      <c r="GI74" s="116"/>
      <c r="GJ74" s="116"/>
      <c r="GK74" s="116"/>
      <c r="GL74" s="116"/>
      <c r="GM74" s="116"/>
      <c r="GN74" s="116"/>
      <c r="GO74" s="116"/>
      <c r="GP74" s="116"/>
      <c r="GQ74" s="116"/>
      <c r="GR74" s="116"/>
      <c r="GS74" s="116"/>
      <c r="GT74" s="116"/>
      <c r="GU74" s="116"/>
      <c r="GV74" s="116"/>
      <c r="GW74" s="116"/>
      <c r="GX74" s="116"/>
      <c r="GY74" s="116"/>
      <c r="GZ74" s="116"/>
      <c r="HA74" s="116"/>
      <c r="HB74" s="116"/>
      <c r="HC74" s="116"/>
      <c r="HD74" s="116"/>
      <c r="HE74" s="116"/>
      <c r="HF74" s="116"/>
      <c r="HG74" s="116"/>
      <c r="HH74" s="116"/>
      <c r="HI74" s="116"/>
      <c r="HJ74" s="116"/>
      <c r="HK74" s="116"/>
      <c r="HL74" s="116"/>
      <c r="HM74" s="116"/>
      <c r="HN74" s="116"/>
      <c r="HO74" s="116"/>
      <c r="HP74" s="116"/>
      <c r="HQ74" s="116"/>
      <c r="HR74" s="116"/>
      <c r="HS74" s="116"/>
      <c r="HT74" s="116"/>
      <c r="HU74" s="116"/>
      <c r="HV74" s="116"/>
      <c r="HW74" s="116"/>
      <c r="HX74" s="116"/>
      <c r="HY74" s="116"/>
      <c r="HZ74" s="116"/>
      <c r="IA74" s="116"/>
      <c r="IB74" s="116"/>
      <c r="IC74" s="116"/>
      <c r="ID74" s="116"/>
      <c r="IE74" s="116"/>
      <c r="IF74" s="116"/>
      <c r="IG74" s="116"/>
      <c r="IH74" s="116"/>
      <c r="II74" s="116"/>
      <c r="IJ74" s="116"/>
      <c r="IK74" s="116"/>
      <c r="IL74" s="116"/>
      <c r="IM74" s="116"/>
      <c r="IN74" s="116"/>
      <c r="IO74" s="116"/>
      <c r="IP74" s="116"/>
      <c r="IQ74" s="116"/>
      <c r="IR74" s="116"/>
      <c r="IS74" s="116"/>
    </row>
    <row r="75" spans="1:253" s="117" customFormat="1" ht="18.75" customHeight="1" x14ac:dyDescent="0.3">
      <c r="A75" s="186"/>
      <c r="B75" s="124"/>
      <c r="C75" s="125"/>
      <c r="D75" s="125"/>
      <c r="E75" s="126"/>
      <c r="F75" s="127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  <c r="DP75" s="116"/>
      <c r="DQ75" s="116"/>
      <c r="DR75" s="116"/>
      <c r="DS75" s="116"/>
      <c r="DT75" s="116"/>
      <c r="DU75" s="116"/>
      <c r="DV75" s="116"/>
      <c r="DW75" s="116"/>
      <c r="DX75" s="116"/>
      <c r="DY75" s="116"/>
      <c r="DZ75" s="116"/>
      <c r="EA75" s="116"/>
      <c r="EB75" s="116"/>
      <c r="EC75" s="116"/>
      <c r="ED75" s="116"/>
      <c r="EE75" s="116"/>
      <c r="EF75" s="116"/>
      <c r="EG75" s="116"/>
      <c r="EH75" s="116"/>
      <c r="EI75" s="116"/>
      <c r="EJ75" s="116"/>
      <c r="EK75" s="116"/>
      <c r="EL75" s="116"/>
      <c r="EM75" s="116"/>
      <c r="EN75" s="116"/>
      <c r="EO75" s="116"/>
      <c r="EP75" s="116"/>
      <c r="EQ75" s="116"/>
      <c r="ER75" s="116"/>
      <c r="ES75" s="116"/>
      <c r="ET75" s="116"/>
      <c r="EU75" s="116"/>
      <c r="EV75" s="116"/>
      <c r="EW75" s="116"/>
      <c r="EX75" s="116"/>
      <c r="EY75" s="116"/>
      <c r="EZ75" s="116"/>
      <c r="FA75" s="116"/>
      <c r="FB75" s="116"/>
      <c r="FC75" s="116"/>
      <c r="FD75" s="116"/>
      <c r="FE75" s="116"/>
      <c r="FF75" s="116"/>
      <c r="FG75" s="116"/>
      <c r="FH75" s="116"/>
      <c r="FI75" s="116"/>
      <c r="FJ75" s="116"/>
      <c r="FK75" s="116"/>
      <c r="FL75" s="116"/>
      <c r="FM75" s="116"/>
      <c r="FN75" s="116"/>
      <c r="FO75" s="116"/>
      <c r="FP75" s="116"/>
      <c r="FQ75" s="116"/>
      <c r="FR75" s="116"/>
      <c r="FS75" s="116"/>
      <c r="FT75" s="116"/>
      <c r="FU75" s="116"/>
      <c r="FV75" s="116"/>
      <c r="FW75" s="116"/>
      <c r="FX75" s="116"/>
      <c r="FY75" s="116"/>
      <c r="FZ75" s="116"/>
      <c r="GA75" s="116"/>
      <c r="GB75" s="116"/>
      <c r="GC75" s="116"/>
      <c r="GD75" s="116"/>
      <c r="GE75" s="116"/>
      <c r="GF75" s="116"/>
      <c r="GG75" s="116"/>
      <c r="GH75" s="116"/>
      <c r="GI75" s="116"/>
      <c r="GJ75" s="116"/>
      <c r="GK75" s="116"/>
      <c r="GL75" s="116"/>
      <c r="GM75" s="116"/>
      <c r="GN75" s="116"/>
      <c r="GO75" s="116"/>
      <c r="GP75" s="116"/>
      <c r="GQ75" s="116"/>
      <c r="GR75" s="116"/>
      <c r="GS75" s="116"/>
      <c r="GT75" s="116"/>
      <c r="GU75" s="116"/>
      <c r="GV75" s="116"/>
      <c r="GW75" s="116"/>
      <c r="GX75" s="116"/>
      <c r="GY75" s="116"/>
      <c r="GZ75" s="116"/>
      <c r="HA75" s="116"/>
      <c r="HB75" s="116"/>
      <c r="HC75" s="116"/>
      <c r="HD75" s="116"/>
      <c r="HE75" s="116"/>
      <c r="HF75" s="116"/>
      <c r="HG75" s="116"/>
      <c r="HH75" s="116"/>
      <c r="HI75" s="116"/>
      <c r="HJ75" s="116"/>
      <c r="HK75" s="116"/>
      <c r="HL75" s="116"/>
      <c r="HM75" s="116"/>
      <c r="HN75" s="116"/>
      <c r="HO75" s="116"/>
      <c r="HP75" s="116"/>
      <c r="HQ75" s="116"/>
      <c r="HR75" s="116"/>
      <c r="HS75" s="116"/>
      <c r="HT75" s="116"/>
      <c r="HU75" s="116"/>
      <c r="HV75" s="116"/>
      <c r="HW75" s="116"/>
      <c r="HX75" s="116"/>
      <c r="HY75" s="116"/>
      <c r="HZ75" s="116"/>
      <c r="IA75" s="116"/>
      <c r="IB75" s="116"/>
      <c r="IC75" s="116"/>
      <c r="ID75" s="116"/>
      <c r="IE75" s="116"/>
      <c r="IF75" s="116"/>
      <c r="IG75" s="116"/>
      <c r="IH75" s="116"/>
      <c r="II75" s="116"/>
      <c r="IJ75" s="116"/>
      <c r="IK75" s="116"/>
      <c r="IL75" s="116"/>
      <c r="IM75" s="116"/>
      <c r="IN75" s="116"/>
      <c r="IO75" s="116"/>
      <c r="IP75" s="116"/>
      <c r="IQ75" s="116"/>
      <c r="IR75" s="116"/>
      <c r="IS75" s="116"/>
    </row>
    <row r="76" spans="1:253" ht="18.75" customHeight="1" x14ac:dyDescent="0.3">
      <c r="A76" s="176"/>
      <c r="B76" s="129"/>
      <c r="C76" s="130"/>
      <c r="D76" s="130"/>
      <c r="E76" s="131"/>
      <c r="F76" s="132"/>
    </row>
    <row r="77" spans="1:253" s="134" customFormat="1" x14ac:dyDescent="0.3">
      <c r="A77" s="275" t="s">
        <v>25</v>
      </c>
      <c r="B77" s="275"/>
      <c r="C77" s="275"/>
      <c r="D77" s="275"/>
      <c r="E77" s="275"/>
      <c r="F77" s="275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  <c r="HR77" s="133"/>
      <c r="HS77" s="133"/>
      <c r="HT77" s="133"/>
      <c r="HU77" s="133"/>
      <c r="HV77" s="133"/>
      <c r="HW77" s="133"/>
      <c r="HX77" s="133"/>
      <c r="HY77" s="133"/>
      <c r="HZ77" s="133"/>
      <c r="IA77" s="133"/>
      <c r="IB77" s="133"/>
      <c r="IC77" s="133"/>
      <c r="ID77" s="133"/>
      <c r="IE77" s="133"/>
      <c r="IF77" s="133"/>
      <c r="IG77" s="133"/>
      <c r="IH77" s="133"/>
      <c r="II77" s="133"/>
      <c r="IJ77" s="133"/>
      <c r="IK77" s="133"/>
      <c r="IL77" s="133"/>
      <c r="IM77" s="133"/>
      <c r="IN77" s="133"/>
      <c r="IO77" s="133"/>
      <c r="IP77" s="133"/>
      <c r="IQ77" s="133"/>
      <c r="IR77" s="133"/>
      <c r="IS77" s="133"/>
    </row>
    <row r="78" spans="1:253" ht="18.75" customHeight="1" x14ac:dyDescent="0.3">
      <c r="A78" s="176"/>
      <c r="B78" s="129"/>
      <c r="C78" s="135"/>
      <c r="D78" s="135"/>
      <c r="E78" s="135" t="s">
        <v>26</v>
      </c>
      <c r="F78" s="135"/>
    </row>
    <row r="79" spans="1:253" ht="15.75" customHeight="1" x14ac:dyDescent="0.3">
      <c r="A79" s="187"/>
      <c r="C79" s="135"/>
      <c r="D79" s="135"/>
      <c r="E79" s="135"/>
      <c r="F79" s="135"/>
    </row>
    <row r="80" spans="1:253" ht="15.75" customHeight="1" x14ac:dyDescent="0.3">
      <c r="A80" s="187"/>
      <c r="C80" s="135"/>
      <c r="D80" s="135"/>
      <c r="E80" s="135"/>
      <c r="F80" s="135"/>
    </row>
    <row r="81" spans="1:6" ht="15.75" customHeight="1" x14ac:dyDescent="0.3">
      <c r="A81" s="187"/>
      <c r="C81" s="135"/>
      <c r="D81" s="135"/>
      <c r="E81" s="135"/>
      <c r="F81" s="135"/>
    </row>
    <row r="82" spans="1:6" ht="15.75" customHeight="1" x14ac:dyDescent="0.3">
      <c r="A82" s="187"/>
      <c r="C82" s="135"/>
      <c r="D82" s="135"/>
      <c r="E82" s="135"/>
      <c r="F82" s="135"/>
    </row>
    <row r="83" spans="1:6" ht="15.75" customHeight="1" x14ac:dyDescent="0.3">
      <c r="A83" s="187"/>
      <c r="C83" s="135"/>
      <c r="D83" s="135"/>
      <c r="E83" s="135"/>
      <c r="F83" s="135"/>
    </row>
    <row r="84" spans="1:6" ht="15.75" customHeight="1" x14ac:dyDescent="0.3">
      <c r="A84" s="187"/>
      <c r="C84" s="135"/>
      <c r="D84" s="135"/>
      <c r="E84" s="135"/>
      <c r="F84" s="135"/>
    </row>
    <row r="85" spans="1:6" ht="15.75" customHeight="1" x14ac:dyDescent="0.3">
      <c r="A85" s="276"/>
      <c r="B85" s="276"/>
      <c r="C85" s="135"/>
      <c r="D85" s="135"/>
      <c r="E85" s="135"/>
      <c r="F85" s="135"/>
    </row>
    <row r="86" spans="1:6" ht="15.75" customHeight="1" x14ac:dyDescent="0.3">
      <c r="A86" s="188"/>
      <c r="B86" s="129" t="s">
        <v>27</v>
      </c>
      <c r="C86" s="135"/>
      <c r="D86" s="135"/>
      <c r="E86" s="135"/>
      <c r="F86" s="135"/>
    </row>
    <row r="87" spans="1:6" ht="16.5" customHeight="1" x14ac:dyDescent="0.3">
      <c r="A87" s="253"/>
      <c r="B87" s="253"/>
      <c r="C87" s="135"/>
      <c r="D87" s="135"/>
      <c r="E87" s="135"/>
      <c r="F87" s="135"/>
    </row>
    <row r="88" spans="1:6" x14ac:dyDescent="0.3">
      <c r="A88" s="277"/>
      <c r="B88" s="277"/>
      <c r="C88" s="278" t="s">
        <v>26</v>
      </c>
      <c r="D88" s="278"/>
      <c r="E88" s="278"/>
      <c r="F88" s="278"/>
    </row>
    <row r="89" spans="1:6" ht="38.25" customHeight="1" x14ac:dyDescent="0.3">
      <c r="A89" s="298"/>
      <c r="B89" s="299"/>
      <c r="C89" s="189"/>
      <c r="D89" s="128"/>
      <c r="E89" s="296"/>
      <c r="F89" s="296"/>
    </row>
    <row r="90" spans="1:6" ht="10.5" customHeight="1" x14ac:dyDescent="0.3">
      <c r="A90" s="277"/>
      <c r="B90" s="277"/>
      <c r="C90" s="190"/>
      <c r="D90" s="191"/>
      <c r="E90" s="297"/>
      <c r="F90" s="297"/>
    </row>
    <row r="91" spans="1:6" ht="25.5" customHeight="1" x14ac:dyDescent="0.3">
      <c r="A91" s="192"/>
      <c r="B91" s="190"/>
      <c r="C91" s="190"/>
      <c r="D91" s="191"/>
      <c r="E91" s="193"/>
      <c r="F91" s="193"/>
    </row>
    <row r="92" spans="1:6" ht="16.5" customHeight="1" x14ac:dyDescent="0.3">
      <c r="A92" s="295"/>
      <c r="B92" s="295"/>
      <c r="C92" s="128"/>
      <c r="D92" s="128"/>
      <c r="E92" s="296"/>
      <c r="F92" s="296"/>
    </row>
    <row r="93" spans="1:6" x14ac:dyDescent="0.3">
      <c r="A93" s="277"/>
      <c r="B93" s="277"/>
      <c r="C93" s="190"/>
      <c r="D93" s="191"/>
      <c r="E93" s="297"/>
      <c r="F93" s="297"/>
    </row>
    <row r="94" spans="1:6" x14ac:dyDescent="0.3">
      <c r="A94" s="194"/>
      <c r="B94" s="134"/>
      <c r="C94" s="134"/>
    </row>
  </sheetData>
  <mergeCells count="29">
    <mergeCell ref="A92:B92"/>
    <mergeCell ref="E92:F92"/>
    <mergeCell ref="A93:B93"/>
    <mergeCell ref="E93:F93"/>
    <mergeCell ref="A88:B88"/>
    <mergeCell ref="C88:F88"/>
    <mergeCell ref="A89:B89"/>
    <mergeCell ref="E89:F89"/>
    <mergeCell ref="A90:B90"/>
    <mergeCell ref="E90:F90"/>
    <mergeCell ref="A87:B87"/>
    <mergeCell ref="B11:F11"/>
    <mergeCell ref="A12:A14"/>
    <mergeCell ref="B12:B14"/>
    <mergeCell ref="C12:C14"/>
    <mergeCell ref="D12:D14"/>
    <mergeCell ref="E12:E14"/>
    <mergeCell ref="F12:F14"/>
    <mergeCell ref="A70:B70"/>
    <mergeCell ref="A71:B71"/>
    <mergeCell ref="A72:B72"/>
    <mergeCell ref="A77:F77"/>
    <mergeCell ref="A85:B85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8"/>
  <sheetViews>
    <sheetView topLeftCell="A52" workbookViewId="0">
      <selection activeCell="B48" sqref="B48"/>
    </sheetView>
  </sheetViews>
  <sheetFormatPr defaultRowHeight="18.75" x14ac:dyDescent="0.3"/>
  <cols>
    <col min="1" max="1" width="4.85546875" style="172" bestFit="1" customWidth="1"/>
    <col min="2" max="2" width="72.7109375" style="31" customWidth="1"/>
    <col min="3" max="3" width="9" style="138" bestFit="1" customWidth="1"/>
    <col min="4" max="4" width="12.28515625" style="139" bestFit="1" customWidth="1"/>
    <col min="5" max="5" width="11.28515625" style="195" customWidth="1"/>
    <col min="6" max="6" width="17.140625" style="195" bestFit="1" customWidth="1"/>
    <col min="7" max="253" width="9.140625" style="30"/>
    <col min="254" max="16384" width="9.140625" style="31"/>
  </cols>
  <sheetData>
    <row r="1" spans="1:253" x14ac:dyDescent="0.3">
      <c r="E1" s="288" t="s">
        <v>0</v>
      </c>
      <c r="F1" s="288"/>
    </row>
    <row r="2" spans="1:253" x14ac:dyDescent="0.3">
      <c r="E2" s="140"/>
      <c r="F2" s="140"/>
    </row>
    <row r="3" spans="1:253" ht="23.25" customHeight="1" x14ac:dyDescent="0.3">
      <c r="A3" s="173"/>
      <c r="B3" s="141" t="s">
        <v>1</v>
      </c>
      <c r="C3" s="281" t="s">
        <v>2</v>
      </c>
      <c r="D3" s="281"/>
      <c r="E3" s="281"/>
      <c r="F3" s="281"/>
    </row>
    <row r="4" spans="1:253" ht="6.75" customHeight="1" x14ac:dyDescent="0.3">
      <c r="A4" s="173"/>
      <c r="B4" s="141"/>
      <c r="C4" s="142"/>
      <c r="D4" s="142"/>
      <c r="E4" s="143"/>
      <c r="F4" s="142"/>
    </row>
    <row r="5" spans="1:253" ht="21.75" customHeight="1" x14ac:dyDescent="0.3">
      <c r="A5" s="174"/>
      <c r="B5" s="144" t="s">
        <v>3</v>
      </c>
      <c r="C5" s="281" t="s">
        <v>2</v>
      </c>
      <c r="D5" s="281"/>
      <c r="E5" s="281"/>
      <c r="F5" s="281"/>
    </row>
    <row r="6" spans="1:253" ht="11.25" customHeight="1" x14ac:dyDescent="0.3">
      <c r="A6" s="174"/>
      <c r="B6" s="144"/>
      <c r="C6" s="142"/>
      <c r="D6" s="142"/>
      <c r="E6" s="143"/>
      <c r="F6" s="142"/>
    </row>
    <row r="7" spans="1:253" s="106" customFormat="1" ht="20.25" customHeight="1" x14ac:dyDescent="0.25">
      <c r="A7" s="173"/>
      <c r="B7" s="145" t="s">
        <v>4</v>
      </c>
      <c r="C7" s="276" t="s">
        <v>5</v>
      </c>
      <c r="D7" s="276"/>
      <c r="E7" s="276"/>
      <c r="F7" s="276"/>
      <c r="G7" s="276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ht="80.25" customHeight="1" x14ac:dyDescent="0.3">
      <c r="A8" s="174"/>
      <c r="B8" s="145" t="s">
        <v>6</v>
      </c>
      <c r="C8" s="292" t="s">
        <v>68</v>
      </c>
      <c r="D8" s="292"/>
      <c r="E8" s="292"/>
      <c r="F8" s="292"/>
      <c r="J8" s="175"/>
    </row>
    <row r="9" spans="1:253" ht="9" customHeight="1" x14ac:dyDescent="0.3">
      <c r="A9" s="174"/>
      <c r="B9" s="145"/>
      <c r="C9" s="292"/>
      <c r="D9" s="292"/>
      <c r="E9" s="292"/>
      <c r="F9" s="292"/>
      <c r="J9" s="175"/>
      <c r="N9" s="30" t="s">
        <v>16</v>
      </c>
    </row>
    <row r="10" spans="1:253" ht="18.75" customHeight="1" x14ac:dyDescent="0.3">
      <c r="A10" s="279" t="s">
        <v>119</v>
      </c>
      <c r="B10" s="279"/>
      <c r="C10" s="279"/>
      <c r="D10" s="279"/>
      <c r="E10" s="279"/>
      <c r="F10" s="279"/>
      <c r="J10" s="175"/>
    </row>
    <row r="11" spans="1:253" ht="24.75" customHeight="1" thickBot="1" x14ac:dyDescent="0.35">
      <c r="A11" s="176"/>
      <c r="B11" s="279" t="s">
        <v>9</v>
      </c>
      <c r="C11" s="279"/>
      <c r="D11" s="279"/>
      <c r="E11" s="279"/>
      <c r="F11" s="279"/>
      <c r="J11" s="175"/>
    </row>
    <row r="12" spans="1:253" ht="16.5" customHeight="1" x14ac:dyDescent="0.3">
      <c r="A12" s="289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90"/>
      <c r="B13" s="258"/>
      <c r="C13" s="261"/>
      <c r="D13" s="258"/>
      <c r="E13" s="264"/>
      <c r="F13" s="267"/>
    </row>
    <row r="14" spans="1:253" ht="18.75" customHeight="1" thickBot="1" x14ac:dyDescent="0.35">
      <c r="A14" s="291"/>
      <c r="B14" s="259"/>
      <c r="C14" s="262"/>
      <c r="D14" s="259"/>
      <c r="E14" s="265"/>
      <c r="F14" s="268"/>
    </row>
    <row r="15" spans="1:253" x14ac:dyDescent="0.3">
      <c r="A15" s="164"/>
      <c r="B15" s="92">
        <v>2</v>
      </c>
      <c r="C15" s="93">
        <v>3</v>
      </c>
      <c r="D15" s="92">
        <v>4</v>
      </c>
      <c r="E15" s="94">
        <v>5</v>
      </c>
      <c r="F15" s="95">
        <v>6</v>
      </c>
    </row>
    <row r="16" spans="1:253" x14ac:dyDescent="0.3">
      <c r="A16" s="25" t="s">
        <v>16</v>
      </c>
      <c r="B16" s="163" t="s">
        <v>55</v>
      </c>
      <c r="C16" s="39"/>
      <c r="D16" s="40"/>
      <c r="E16" s="148"/>
      <c r="F16" s="42"/>
    </row>
    <row r="17" spans="1:9" ht="37.5" x14ac:dyDescent="0.3">
      <c r="A17" s="164">
        <v>1</v>
      </c>
      <c r="B17" s="93" t="s">
        <v>122</v>
      </c>
      <c r="C17" s="93"/>
      <c r="D17" s="92"/>
      <c r="E17" s="96"/>
      <c r="F17" s="95"/>
      <c r="I17" s="30" t="s">
        <v>16</v>
      </c>
    </row>
    <row r="18" spans="1:9" x14ac:dyDescent="0.3">
      <c r="A18" s="166">
        <v>1</v>
      </c>
      <c r="B18" s="151" t="s">
        <v>120</v>
      </c>
      <c r="C18" s="39" t="s">
        <v>43</v>
      </c>
      <c r="D18" s="147">
        <v>720</v>
      </c>
      <c r="E18" s="98">
        <v>0</v>
      </c>
      <c r="F18" s="152">
        <f t="shared" ref="F18:F27" si="0">D18*E18</f>
        <v>0</v>
      </c>
    </row>
    <row r="19" spans="1:9" x14ac:dyDescent="0.3">
      <c r="A19" s="166">
        <v>2</v>
      </c>
      <c r="B19" s="38" t="s">
        <v>72</v>
      </c>
      <c r="C19" s="39" t="s">
        <v>47</v>
      </c>
      <c r="D19" s="147">
        <v>10.16</v>
      </c>
      <c r="E19" s="41">
        <v>293.32</v>
      </c>
      <c r="F19" s="154">
        <f t="shared" si="0"/>
        <v>2980.1311999999998</v>
      </c>
      <c r="I19" s="30" t="s">
        <v>16</v>
      </c>
    </row>
    <row r="20" spans="1:9" x14ac:dyDescent="0.3">
      <c r="A20" s="166">
        <v>3</v>
      </c>
      <c r="B20" s="38" t="s">
        <v>73</v>
      </c>
      <c r="C20" s="39" t="s">
        <v>21</v>
      </c>
      <c r="D20" s="147">
        <v>50</v>
      </c>
      <c r="E20" s="41">
        <v>84</v>
      </c>
      <c r="F20" s="152">
        <f t="shared" si="0"/>
        <v>4200</v>
      </c>
    </row>
    <row r="21" spans="1:9" x14ac:dyDescent="0.3">
      <c r="A21" s="166">
        <v>4</v>
      </c>
      <c r="B21" s="38" t="s">
        <v>111</v>
      </c>
      <c r="C21" s="39" t="s">
        <v>33</v>
      </c>
      <c r="D21" s="147">
        <v>4.1900000000000004</v>
      </c>
      <c r="E21" s="41">
        <v>1450</v>
      </c>
      <c r="F21" s="152">
        <f t="shared" si="0"/>
        <v>6075.5000000000009</v>
      </c>
    </row>
    <row r="22" spans="1:9" x14ac:dyDescent="0.3">
      <c r="A22" s="166">
        <v>5</v>
      </c>
      <c r="B22" s="38" t="s">
        <v>112</v>
      </c>
      <c r="C22" s="39" t="s">
        <v>33</v>
      </c>
      <c r="D22" s="147">
        <v>21.83</v>
      </c>
      <c r="E22" s="41">
        <v>1150</v>
      </c>
      <c r="F22" s="152">
        <f>D22*E22</f>
        <v>25104.499999999996</v>
      </c>
    </row>
    <row r="23" spans="1:9" x14ac:dyDescent="0.3">
      <c r="A23" s="166">
        <v>6</v>
      </c>
      <c r="B23" s="38" t="s">
        <v>112</v>
      </c>
      <c r="C23" s="39" t="s">
        <v>33</v>
      </c>
      <c r="D23" s="147">
        <v>44.18</v>
      </c>
      <c r="E23" s="41">
        <v>1390</v>
      </c>
      <c r="F23" s="152">
        <f t="shared" si="0"/>
        <v>61410.2</v>
      </c>
    </row>
    <row r="24" spans="1:9" x14ac:dyDescent="0.3">
      <c r="A24" s="166">
        <v>7</v>
      </c>
      <c r="B24" s="38" t="s">
        <v>113</v>
      </c>
      <c r="C24" s="39" t="s">
        <v>19</v>
      </c>
      <c r="D24" s="147">
        <v>318.5</v>
      </c>
      <c r="E24" s="41">
        <v>78.81</v>
      </c>
      <c r="F24" s="152">
        <f t="shared" si="0"/>
        <v>25100.985000000001</v>
      </c>
    </row>
    <row r="25" spans="1:9" x14ac:dyDescent="0.3">
      <c r="A25" s="166">
        <v>8</v>
      </c>
      <c r="B25" s="38" t="s">
        <v>39</v>
      </c>
      <c r="C25" s="39" t="s">
        <v>40</v>
      </c>
      <c r="D25" s="147">
        <v>12</v>
      </c>
      <c r="E25" s="41">
        <v>16</v>
      </c>
      <c r="F25" s="152">
        <f t="shared" si="0"/>
        <v>192</v>
      </c>
    </row>
    <row r="26" spans="1:9" x14ac:dyDescent="0.3">
      <c r="A26" s="166">
        <v>9</v>
      </c>
      <c r="B26" s="38" t="s">
        <v>52</v>
      </c>
      <c r="C26" s="39" t="s">
        <v>40</v>
      </c>
      <c r="D26" s="147">
        <v>9</v>
      </c>
      <c r="E26" s="41">
        <v>10</v>
      </c>
      <c r="F26" s="152">
        <f t="shared" si="0"/>
        <v>90</v>
      </c>
    </row>
    <row r="27" spans="1:9" x14ac:dyDescent="0.3">
      <c r="A27" s="166">
        <v>10</v>
      </c>
      <c r="B27" s="38" t="s">
        <v>95</v>
      </c>
      <c r="C27" s="39" t="s">
        <v>19</v>
      </c>
      <c r="D27" s="40">
        <v>17</v>
      </c>
      <c r="E27" s="41">
        <v>253.34</v>
      </c>
      <c r="F27" s="152">
        <f t="shared" si="0"/>
        <v>4306.78</v>
      </c>
    </row>
    <row r="28" spans="1:9" x14ac:dyDescent="0.3">
      <c r="A28" s="166"/>
      <c r="B28" s="38"/>
      <c r="C28" s="39"/>
      <c r="D28" s="40"/>
      <c r="E28" s="165"/>
      <c r="F28" s="152"/>
    </row>
    <row r="29" spans="1:9" ht="37.5" x14ac:dyDescent="0.3">
      <c r="A29" s="164">
        <v>2</v>
      </c>
      <c r="B29" s="93" t="s">
        <v>121</v>
      </c>
      <c r="C29" s="93"/>
      <c r="D29" s="92"/>
      <c r="E29" s="96"/>
      <c r="F29" s="95"/>
      <c r="I29" s="30" t="s">
        <v>16</v>
      </c>
    </row>
    <row r="30" spans="1:9" x14ac:dyDescent="0.3">
      <c r="A30" s="166">
        <v>1</v>
      </c>
      <c r="B30" s="151" t="s">
        <v>123</v>
      </c>
      <c r="C30" s="39" t="s">
        <v>43</v>
      </c>
      <c r="D30" s="147">
        <v>720</v>
      </c>
      <c r="E30" s="98">
        <v>0</v>
      </c>
      <c r="F30" s="152">
        <f t="shared" ref="F30:F39" si="1">D30*E30</f>
        <v>0</v>
      </c>
    </row>
    <row r="31" spans="1:9" x14ac:dyDescent="0.3">
      <c r="A31" s="166">
        <v>2</v>
      </c>
      <c r="B31" s="38" t="s">
        <v>95</v>
      </c>
      <c r="C31" s="39" t="s">
        <v>19</v>
      </c>
      <c r="D31" s="40">
        <v>13</v>
      </c>
      <c r="E31" s="41">
        <v>253.34</v>
      </c>
      <c r="F31" s="152">
        <f t="shared" si="1"/>
        <v>3293.42</v>
      </c>
    </row>
    <row r="32" spans="1:9" x14ac:dyDescent="0.3">
      <c r="A32" s="166">
        <v>3</v>
      </c>
      <c r="B32" s="38" t="s">
        <v>73</v>
      </c>
      <c r="C32" s="39" t="s">
        <v>21</v>
      </c>
      <c r="D32" s="147">
        <v>30</v>
      </c>
      <c r="E32" s="41">
        <v>84</v>
      </c>
      <c r="F32" s="152">
        <f t="shared" si="1"/>
        <v>2520</v>
      </c>
    </row>
    <row r="33" spans="1:253" x14ac:dyDescent="0.3">
      <c r="A33" s="166">
        <v>4</v>
      </c>
      <c r="B33" s="38" t="s">
        <v>111</v>
      </c>
      <c r="C33" s="39" t="s">
        <v>33</v>
      </c>
      <c r="D33" s="147">
        <v>4.34</v>
      </c>
      <c r="E33" s="41">
        <v>1450</v>
      </c>
      <c r="F33" s="152">
        <f t="shared" si="1"/>
        <v>6293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</row>
    <row r="34" spans="1:253" x14ac:dyDescent="0.3">
      <c r="A34" s="166">
        <v>5</v>
      </c>
      <c r="B34" s="38" t="s">
        <v>112</v>
      </c>
      <c r="C34" s="39" t="s">
        <v>33</v>
      </c>
      <c r="D34" s="147">
        <v>21.32</v>
      </c>
      <c r="E34" s="41">
        <v>1390</v>
      </c>
      <c r="F34" s="152">
        <f>D34*E34</f>
        <v>29634.799999999999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</row>
    <row r="35" spans="1:253" x14ac:dyDescent="0.3">
      <c r="A35" s="166">
        <v>6</v>
      </c>
      <c r="B35" s="38" t="s">
        <v>112</v>
      </c>
      <c r="C35" s="39" t="s">
        <v>33</v>
      </c>
      <c r="D35" s="147">
        <v>44.18</v>
      </c>
      <c r="E35" s="41">
        <v>1390</v>
      </c>
      <c r="F35" s="152">
        <f t="shared" si="1"/>
        <v>61410.2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</row>
    <row r="36" spans="1:253" x14ac:dyDescent="0.3">
      <c r="A36" s="166">
        <v>7</v>
      </c>
      <c r="B36" s="38" t="s">
        <v>48</v>
      </c>
      <c r="C36" s="39" t="s">
        <v>21</v>
      </c>
      <c r="D36" s="147">
        <v>30</v>
      </c>
      <c r="E36" s="41">
        <v>92.37</v>
      </c>
      <c r="F36" s="152">
        <f t="shared" si="1"/>
        <v>2771.1000000000004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</row>
    <row r="37" spans="1:253" x14ac:dyDescent="0.3">
      <c r="A37" s="166">
        <v>8</v>
      </c>
      <c r="B37" s="38" t="s">
        <v>113</v>
      </c>
      <c r="C37" s="39" t="s">
        <v>19</v>
      </c>
      <c r="D37" s="147">
        <v>317</v>
      </c>
      <c r="E37" s="41">
        <v>78.81</v>
      </c>
      <c r="F37" s="152">
        <f t="shared" si="1"/>
        <v>24982.77</v>
      </c>
      <c r="J37" s="30" t="s">
        <v>16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</row>
    <row r="38" spans="1:253" x14ac:dyDescent="0.3">
      <c r="A38" s="166">
        <v>9</v>
      </c>
      <c r="B38" s="38" t="s">
        <v>39</v>
      </c>
      <c r="C38" s="39" t="s">
        <v>40</v>
      </c>
      <c r="D38" s="147">
        <v>15</v>
      </c>
      <c r="E38" s="41">
        <v>16</v>
      </c>
      <c r="F38" s="152">
        <f t="shared" si="1"/>
        <v>240</v>
      </c>
      <c r="J38" s="31"/>
      <c r="K38" s="31"/>
      <c r="L38" s="31" t="s">
        <v>16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</row>
    <row r="39" spans="1:253" x14ac:dyDescent="0.3">
      <c r="A39" s="166">
        <v>10</v>
      </c>
      <c r="B39" s="38" t="s">
        <v>52</v>
      </c>
      <c r="C39" s="39" t="s">
        <v>40</v>
      </c>
      <c r="D39" s="147">
        <v>11</v>
      </c>
      <c r="E39" s="41">
        <v>10</v>
      </c>
      <c r="F39" s="152">
        <f t="shared" si="1"/>
        <v>110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</row>
    <row r="40" spans="1:253" x14ac:dyDescent="0.3">
      <c r="A40" s="166"/>
      <c r="B40" s="38"/>
      <c r="C40" s="39"/>
      <c r="D40" s="40"/>
      <c r="E40" s="165"/>
      <c r="F40" s="152"/>
      <c r="I40" s="30" t="s">
        <v>16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</row>
    <row r="41" spans="1:253" x14ac:dyDescent="0.3">
      <c r="A41" s="25"/>
      <c r="B41" s="163" t="s">
        <v>65</v>
      </c>
      <c r="C41" s="39"/>
      <c r="D41" s="40"/>
      <c r="E41" s="148"/>
      <c r="F41" s="42"/>
    </row>
    <row r="42" spans="1:253" ht="37.5" x14ac:dyDescent="0.3">
      <c r="A42" s="164">
        <v>3</v>
      </c>
      <c r="B42" s="93" t="s">
        <v>124</v>
      </c>
      <c r="C42" s="39"/>
      <c r="D42" s="40"/>
      <c r="E42" s="165"/>
      <c r="F42" s="152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</row>
    <row r="43" spans="1:253" x14ac:dyDescent="0.3">
      <c r="A43" s="166">
        <v>1</v>
      </c>
      <c r="B43" s="151" t="s">
        <v>125</v>
      </c>
      <c r="C43" s="39" t="s">
        <v>43</v>
      </c>
      <c r="D43" s="147">
        <v>529.6</v>
      </c>
      <c r="E43" s="98">
        <v>0</v>
      </c>
      <c r="F43" s="152">
        <f t="shared" ref="F43:F51" si="2">D43*E43</f>
        <v>0</v>
      </c>
      <c r="I43" s="30" t="s">
        <v>37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</row>
    <row r="44" spans="1:253" x14ac:dyDescent="0.3">
      <c r="A44" s="166">
        <v>2</v>
      </c>
      <c r="B44" s="38" t="s">
        <v>72</v>
      </c>
      <c r="C44" s="39" t="s">
        <v>47</v>
      </c>
      <c r="D44" s="147">
        <v>12</v>
      </c>
      <c r="E44" s="41">
        <v>293.32</v>
      </c>
      <c r="F44" s="154">
        <f t="shared" si="2"/>
        <v>3519.84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</row>
    <row r="45" spans="1:253" x14ac:dyDescent="0.3">
      <c r="A45" s="166">
        <v>3</v>
      </c>
      <c r="B45" s="38" t="s">
        <v>73</v>
      </c>
      <c r="C45" s="39" t="s">
        <v>21</v>
      </c>
      <c r="D45" s="147">
        <v>10</v>
      </c>
      <c r="E45" s="41">
        <v>84</v>
      </c>
      <c r="F45" s="152">
        <f t="shared" si="2"/>
        <v>840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</row>
    <row r="46" spans="1:253" x14ac:dyDescent="0.3">
      <c r="A46" s="166">
        <v>4</v>
      </c>
      <c r="B46" s="38" t="s">
        <v>111</v>
      </c>
      <c r="C46" s="39" t="s">
        <v>33</v>
      </c>
      <c r="D46" s="147">
        <v>4</v>
      </c>
      <c r="E46" s="41">
        <v>1450</v>
      </c>
      <c r="F46" s="152">
        <f t="shared" si="2"/>
        <v>5800</v>
      </c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</row>
    <row r="47" spans="1:253" x14ac:dyDescent="0.3">
      <c r="A47" s="166">
        <v>6</v>
      </c>
      <c r="B47" s="38" t="s">
        <v>114</v>
      </c>
      <c r="C47" s="39" t="s">
        <v>33</v>
      </c>
      <c r="D47" s="147">
        <v>46.5</v>
      </c>
      <c r="E47" s="41">
        <v>1150</v>
      </c>
      <c r="F47" s="152">
        <f t="shared" si="2"/>
        <v>53475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</row>
    <row r="48" spans="1:253" x14ac:dyDescent="0.3">
      <c r="A48" s="166">
        <v>7</v>
      </c>
      <c r="B48" s="38" t="s">
        <v>48</v>
      </c>
      <c r="C48" s="39" t="s">
        <v>21</v>
      </c>
      <c r="D48" s="147">
        <v>30</v>
      </c>
      <c r="E48" s="41">
        <v>92.37</v>
      </c>
      <c r="F48" s="152">
        <f t="shared" si="2"/>
        <v>2771.1000000000004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</row>
    <row r="49" spans="1:253" x14ac:dyDescent="0.3">
      <c r="A49" s="166">
        <v>8</v>
      </c>
      <c r="B49" s="38" t="s">
        <v>113</v>
      </c>
      <c r="C49" s="39" t="s">
        <v>19</v>
      </c>
      <c r="D49" s="147">
        <v>296</v>
      </c>
      <c r="E49" s="41">
        <v>78.81</v>
      </c>
      <c r="F49" s="152">
        <f t="shared" si="2"/>
        <v>23327.760000000002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</row>
    <row r="50" spans="1:253" x14ac:dyDescent="0.3">
      <c r="A50" s="166">
        <v>9</v>
      </c>
      <c r="B50" s="38" t="s">
        <v>39</v>
      </c>
      <c r="C50" s="39" t="s">
        <v>40</v>
      </c>
      <c r="D50" s="147">
        <v>17</v>
      </c>
      <c r="E50" s="41">
        <v>16</v>
      </c>
      <c r="F50" s="152">
        <f t="shared" si="2"/>
        <v>272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</row>
    <row r="51" spans="1:253" x14ac:dyDescent="0.3">
      <c r="A51" s="166">
        <v>10</v>
      </c>
      <c r="B51" s="38" t="s">
        <v>52</v>
      </c>
      <c r="C51" s="39" t="s">
        <v>40</v>
      </c>
      <c r="D51" s="147">
        <v>12</v>
      </c>
      <c r="E51" s="41">
        <v>10</v>
      </c>
      <c r="F51" s="152">
        <f t="shared" si="2"/>
        <v>120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</row>
    <row r="52" spans="1:253" x14ac:dyDescent="0.3">
      <c r="A52" s="166"/>
      <c r="B52" s="38"/>
      <c r="C52" s="39"/>
      <c r="D52" s="40"/>
      <c r="E52" s="165"/>
      <c r="F52" s="152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</row>
    <row r="53" spans="1:253" x14ac:dyDescent="0.3">
      <c r="A53" s="164">
        <v>5</v>
      </c>
      <c r="B53" s="93" t="s">
        <v>69</v>
      </c>
      <c r="C53" s="39"/>
      <c r="D53" s="40"/>
      <c r="E53" s="165"/>
      <c r="F53" s="152">
        <f>D53*E53</f>
        <v>0</v>
      </c>
    </row>
    <row r="54" spans="1:253" x14ac:dyDescent="0.3">
      <c r="A54" s="166">
        <v>1</v>
      </c>
      <c r="B54" s="151" t="s">
        <v>115</v>
      </c>
      <c r="C54" s="39" t="s">
        <v>19</v>
      </c>
      <c r="D54" s="147">
        <v>269</v>
      </c>
      <c r="E54" s="98">
        <v>67.8</v>
      </c>
      <c r="F54" s="152">
        <f>D54*E54</f>
        <v>18238.2</v>
      </c>
    </row>
    <row r="55" spans="1:253" x14ac:dyDescent="0.3">
      <c r="A55" s="166">
        <v>2</v>
      </c>
      <c r="B55" s="151" t="s">
        <v>146</v>
      </c>
      <c r="C55" s="39" t="s">
        <v>19</v>
      </c>
      <c r="D55" s="147">
        <v>85</v>
      </c>
      <c r="E55" s="41">
        <v>88.81</v>
      </c>
      <c r="F55" s="152">
        <f>D55*E55</f>
        <v>7548.85</v>
      </c>
    </row>
    <row r="56" spans="1:253" x14ac:dyDescent="0.3">
      <c r="A56" s="166"/>
      <c r="B56" s="209"/>
      <c r="C56" s="39"/>
      <c r="D56" s="147"/>
      <c r="E56" s="41"/>
      <c r="F56" s="152"/>
    </row>
    <row r="57" spans="1:253" x14ac:dyDescent="0.3">
      <c r="A57" s="166">
        <v>6</v>
      </c>
      <c r="B57" s="92" t="s">
        <v>126</v>
      </c>
      <c r="C57" s="39"/>
      <c r="D57" s="147"/>
      <c r="E57" s="41"/>
      <c r="F57" s="152"/>
      <c r="I57" s="30" t="s">
        <v>16</v>
      </c>
    </row>
    <row r="58" spans="1:253" x14ac:dyDescent="0.3">
      <c r="A58" s="166">
        <v>1</v>
      </c>
      <c r="B58" s="209" t="s">
        <v>127</v>
      </c>
      <c r="C58" s="39" t="s">
        <v>43</v>
      </c>
      <c r="D58" s="147">
        <f>2205+666</f>
        <v>2871</v>
      </c>
      <c r="E58" s="41">
        <v>0</v>
      </c>
      <c r="F58" s="152">
        <f>D58*E58</f>
        <v>0</v>
      </c>
    </row>
    <row r="59" spans="1:253" x14ac:dyDescent="0.3">
      <c r="A59" s="166">
        <v>2</v>
      </c>
      <c r="B59" s="151" t="s">
        <v>115</v>
      </c>
      <c r="C59" s="39" t="s">
        <v>19</v>
      </c>
      <c r="D59" s="147">
        <v>430</v>
      </c>
      <c r="E59" s="98">
        <v>67.8</v>
      </c>
      <c r="F59" s="152">
        <f>D59*E59</f>
        <v>29154</v>
      </c>
    </row>
    <row r="60" spans="1:253" x14ac:dyDescent="0.3">
      <c r="A60" s="166"/>
      <c r="B60" s="209"/>
      <c r="C60" s="39"/>
      <c r="D60" s="147"/>
      <c r="E60" s="41"/>
      <c r="F60" s="152"/>
    </row>
    <row r="61" spans="1:253" x14ac:dyDescent="0.3">
      <c r="A61" s="164">
        <v>7</v>
      </c>
      <c r="B61" s="93" t="s">
        <v>116</v>
      </c>
      <c r="C61" s="39"/>
      <c r="D61" s="40"/>
      <c r="E61" s="165"/>
      <c r="F61" s="152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</row>
    <row r="62" spans="1:253" x14ac:dyDescent="0.3">
      <c r="A62" s="196">
        <v>1</v>
      </c>
      <c r="B62" s="207" t="s">
        <v>117</v>
      </c>
      <c r="C62" s="169" t="s">
        <v>118</v>
      </c>
      <c r="D62" s="208">
        <v>180</v>
      </c>
      <c r="E62" s="171">
        <v>4.2</v>
      </c>
      <c r="F62" s="152">
        <f>D62*E62</f>
        <v>756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</row>
    <row r="63" spans="1:253" ht="19.5" thickBot="1" x14ac:dyDescent="0.35">
      <c r="A63" s="180"/>
      <c r="B63" s="108"/>
      <c r="C63" s="109"/>
      <c r="D63" s="110"/>
      <c r="E63" s="181"/>
      <c r="F63" s="112"/>
    </row>
    <row r="64" spans="1:253" s="117" customFormat="1" ht="21.75" customHeight="1" x14ac:dyDescent="0.3">
      <c r="A64" s="293" t="s">
        <v>22</v>
      </c>
      <c r="B64" s="294"/>
      <c r="C64" s="182"/>
      <c r="D64" s="182"/>
      <c r="E64" s="183"/>
      <c r="F64" s="184">
        <f>SUM(F17:F63)</f>
        <v>406538.13619999995</v>
      </c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  <c r="FE64" s="116"/>
      <c r="FF64" s="116"/>
      <c r="FG64" s="116"/>
      <c r="FH64" s="116"/>
      <c r="FI64" s="116"/>
      <c r="FJ64" s="116"/>
      <c r="FK64" s="116"/>
      <c r="FL64" s="116"/>
      <c r="FM64" s="116"/>
      <c r="FN64" s="116"/>
      <c r="FO64" s="116"/>
      <c r="FP64" s="116"/>
      <c r="FQ64" s="116"/>
      <c r="FR64" s="116"/>
      <c r="FS64" s="116"/>
      <c r="FT64" s="116"/>
      <c r="FU64" s="116"/>
      <c r="FV64" s="116"/>
      <c r="FW64" s="116"/>
      <c r="FX64" s="116"/>
      <c r="FY64" s="116"/>
      <c r="FZ64" s="116"/>
      <c r="GA64" s="116"/>
      <c r="GB64" s="116"/>
      <c r="GC64" s="116"/>
      <c r="GD64" s="116"/>
      <c r="GE64" s="116"/>
      <c r="GF64" s="116"/>
      <c r="GG64" s="116"/>
      <c r="GH64" s="116"/>
      <c r="GI64" s="116"/>
      <c r="GJ64" s="116"/>
      <c r="GK64" s="116"/>
      <c r="GL64" s="116"/>
      <c r="GM64" s="116"/>
      <c r="GN64" s="116"/>
      <c r="GO64" s="116"/>
      <c r="GP64" s="116"/>
      <c r="GQ64" s="116"/>
      <c r="GR64" s="116"/>
      <c r="GS64" s="116"/>
      <c r="GT64" s="116"/>
      <c r="GU64" s="116"/>
      <c r="GV64" s="116"/>
      <c r="GW64" s="116"/>
      <c r="GX64" s="116"/>
      <c r="GY64" s="116"/>
      <c r="GZ64" s="116"/>
      <c r="HA64" s="116"/>
      <c r="HB64" s="116"/>
      <c r="HC64" s="116"/>
      <c r="HD64" s="116"/>
      <c r="HE64" s="116"/>
      <c r="HF64" s="116"/>
      <c r="HG64" s="116"/>
      <c r="HH64" s="116"/>
      <c r="HI64" s="116"/>
      <c r="HJ64" s="116"/>
      <c r="HK64" s="116"/>
      <c r="HL64" s="116"/>
      <c r="HM64" s="116"/>
      <c r="HN64" s="116"/>
      <c r="HO64" s="116"/>
      <c r="HP64" s="116"/>
      <c r="HQ64" s="116"/>
      <c r="HR64" s="116"/>
      <c r="HS64" s="116"/>
      <c r="HT64" s="116"/>
      <c r="HU64" s="116"/>
      <c r="HV64" s="116"/>
      <c r="HW64" s="116"/>
      <c r="HX64" s="116"/>
      <c r="HY64" s="116"/>
      <c r="HZ64" s="116"/>
      <c r="IA64" s="116"/>
      <c r="IB64" s="116"/>
      <c r="IC64" s="116"/>
      <c r="ID64" s="116"/>
      <c r="IE64" s="116"/>
      <c r="IF64" s="116"/>
      <c r="IG64" s="116"/>
      <c r="IH64" s="116"/>
      <c r="II64" s="116"/>
      <c r="IJ64" s="116"/>
      <c r="IK64" s="116"/>
      <c r="IL64" s="116"/>
      <c r="IM64" s="116"/>
      <c r="IN64" s="116"/>
      <c r="IO64" s="116"/>
      <c r="IP64" s="116"/>
      <c r="IQ64" s="116"/>
      <c r="IR64" s="116"/>
      <c r="IS64" s="116"/>
    </row>
    <row r="65" spans="1:253" s="117" customFormat="1" ht="21.75" customHeight="1" x14ac:dyDescent="0.3">
      <c r="A65" s="271" t="s">
        <v>23</v>
      </c>
      <c r="B65" s="272"/>
      <c r="C65" s="118"/>
      <c r="D65" s="118"/>
      <c r="E65" s="119"/>
      <c r="F65" s="120">
        <f>F64*0.18</f>
        <v>73176.864515999987</v>
      </c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/>
      <c r="DY65" s="116"/>
      <c r="DZ65" s="116"/>
      <c r="EA65" s="116"/>
      <c r="EB65" s="116"/>
      <c r="EC65" s="116"/>
      <c r="ED65" s="116"/>
      <c r="EE65" s="116"/>
      <c r="EF65" s="116"/>
      <c r="EG65" s="116"/>
      <c r="EH65" s="116"/>
      <c r="EI65" s="116"/>
      <c r="EJ65" s="116"/>
      <c r="EK65" s="116"/>
      <c r="EL65" s="116"/>
      <c r="EM65" s="116"/>
      <c r="EN65" s="116"/>
      <c r="EO65" s="116"/>
      <c r="EP65" s="116"/>
      <c r="EQ65" s="116"/>
      <c r="ER65" s="116"/>
      <c r="ES65" s="116"/>
      <c r="ET65" s="116"/>
      <c r="EU65" s="116"/>
      <c r="EV65" s="116"/>
      <c r="EW65" s="116"/>
      <c r="EX65" s="116"/>
      <c r="EY65" s="116"/>
      <c r="EZ65" s="116"/>
      <c r="FA65" s="116"/>
      <c r="FB65" s="116"/>
      <c r="FC65" s="116"/>
      <c r="FD65" s="116"/>
      <c r="FE65" s="116"/>
      <c r="FF65" s="116"/>
      <c r="FG65" s="116"/>
      <c r="FH65" s="116"/>
      <c r="FI65" s="116"/>
      <c r="FJ65" s="116"/>
      <c r="FK65" s="116"/>
      <c r="FL65" s="116"/>
      <c r="FM65" s="116"/>
      <c r="FN65" s="116"/>
      <c r="FO65" s="116"/>
      <c r="FP65" s="116"/>
      <c r="FQ65" s="116"/>
      <c r="FR65" s="116"/>
      <c r="FS65" s="116"/>
      <c r="FT65" s="116"/>
      <c r="FU65" s="116"/>
      <c r="FV65" s="116"/>
      <c r="FW65" s="116"/>
      <c r="FX65" s="116"/>
      <c r="FY65" s="116"/>
      <c r="FZ65" s="116"/>
      <c r="GA65" s="116"/>
      <c r="GB65" s="116"/>
      <c r="GC65" s="116"/>
      <c r="GD65" s="116"/>
      <c r="GE65" s="116"/>
      <c r="GF65" s="116"/>
      <c r="GG65" s="116"/>
      <c r="GH65" s="116"/>
      <c r="GI65" s="116"/>
      <c r="GJ65" s="116"/>
      <c r="GK65" s="116"/>
      <c r="GL65" s="116"/>
      <c r="GM65" s="116"/>
      <c r="GN65" s="116"/>
      <c r="GO65" s="116"/>
      <c r="GP65" s="116"/>
      <c r="GQ65" s="116"/>
      <c r="GR65" s="116"/>
      <c r="GS65" s="116"/>
      <c r="GT65" s="116"/>
      <c r="GU65" s="116"/>
      <c r="GV65" s="116"/>
      <c r="GW65" s="116"/>
      <c r="GX65" s="116"/>
      <c r="GY65" s="116"/>
      <c r="GZ65" s="116"/>
      <c r="HA65" s="116"/>
      <c r="HB65" s="116"/>
      <c r="HC65" s="116"/>
      <c r="HD65" s="116"/>
      <c r="HE65" s="116"/>
      <c r="HF65" s="116"/>
      <c r="HG65" s="116"/>
      <c r="HH65" s="116"/>
      <c r="HI65" s="116"/>
      <c r="HJ65" s="116"/>
      <c r="HK65" s="116"/>
      <c r="HL65" s="116"/>
      <c r="HM65" s="116"/>
      <c r="HN65" s="116"/>
      <c r="HO65" s="116"/>
      <c r="HP65" s="116"/>
      <c r="HQ65" s="116"/>
      <c r="HR65" s="116"/>
      <c r="HS65" s="116"/>
      <c r="HT65" s="116"/>
      <c r="HU65" s="116"/>
      <c r="HV65" s="116"/>
      <c r="HW65" s="116"/>
      <c r="HX65" s="116"/>
      <c r="HY65" s="116"/>
      <c r="HZ65" s="116"/>
      <c r="IA65" s="116"/>
      <c r="IB65" s="116"/>
      <c r="IC65" s="116"/>
      <c r="ID65" s="116"/>
      <c r="IE65" s="116"/>
      <c r="IF65" s="116"/>
      <c r="IG65" s="116"/>
      <c r="IH65" s="116"/>
      <c r="II65" s="116"/>
      <c r="IJ65" s="116"/>
      <c r="IK65" s="116"/>
      <c r="IL65" s="116"/>
      <c r="IM65" s="116"/>
      <c r="IN65" s="116"/>
      <c r="IO65" s="116"/>
      <c r="IP65" s="116"/>
      <c r="IQ65" s="116"/>
      <c r="IR65" s="116"/>
      <c r="IS65" s="116"/>
    </row>
    <row r="66" spans="1:253" s="117" customFormat="1" ht="21.75" customHeight="1" thickBot="1" x14ac:dyDescent="0.35">
      <c r="A66" s="273" t="s">
        <v>24</v>
      </c>
      <c r="B66" s="274"/>
      <c r="C66" s="121"/>
      <c r="D66" s="121"/>
      <c r="E66" s="122"/>
      <c r="F66" s="185">
        <f>SUM(F64:F65)</f>
        <v>479715.00071599992</v>
      </c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  <c r="DS66" s="116"/>
      <c r="DT66" s="116"/>
      <c r="DU66" s="116"/>
      <c r="DV66" s="116"/>
      <c r="DW66" s="116"/>
      <c r="DX66" s="116"/>
      <c r="DY66" s="116"/>
      <c r="DZ66" s="116"/>
      <c r="EA66" s="116"/>
      <c r="EB66" s="116"/>
      <c r="EC66" s="116"/>
      <c r="ED66" s="116"/>
      <c r="EE66" s="116"/>
      <c r="EF66" s="116"/>
      <c r="EG66" s="116"/>
      <c r="EH66" s="116"/>
      <c r="EI66" s="116"/>
      <c r="EJ66" s="116"/>
      <c r="EK66" s="116"/>
      <c r="EL66" s="116"/>
      <c r="EM66" s="116"/>
      <c r="EN66" s="116"/>
      <c r="EO66" s="116"/>
      <c r="EP66" s="116"/>
      <c r="EQ66" s="116"/>
      <c r="ER66" s="116"/>
      <c r="ES66" s="116"/>
      <c r="ET66" s="116"/>
      <c r="EU66" s="116"/>
      <c r="EV66" s="116"/>
      <c r="EW66" s="116"/>
      <c r="EX66" s="116"/>
      <c r="EY66" s="116"/>
      <c r="EZ66" s="116"/>
      <c r="FA66" s="116"/>
      <c r="FB66" s="116"/>
      <c r="FC66" s="116"/>
      <c r="FD66" s="116"/>
      <c r="FE66" s="116"/>
      <c r="FF66" s="116"/>
      <c r="FG66" s="116"/>
      <c r="FH66" s="116"/>
      <c r="FI66" s="116"/>
      <c r="FJ66" s="116"/>
      <c r="FK66" s="116"/>
      <c r="FL66" s="116"/>
      <c r="FM66" s="116"/>
      <c r="FN66" s="116"/>
      <c r="FO66" s="116"/>
      <c r="FP66" s="116"/>
      <c r="FQ66" s="116"/>
      <c r="FR66" s="116"/>
      <c r="FS66" s="116"/>
      <c r="FT66" s="116"/>
      <c r="FU66" s="116"/>
      <c r="FV66" s="116"/>
      <c r="FW66" s="116"/>
      <c r="FX66" s="116"/>
      <c r="FY66" s="116"/>
      <c r="FZ66" s="116"/>
      <c r="GA66" s="116"/>
      <c r="GB66" s="116"/>
      <c r="GC66" s="116"/>
      <c r="GD66" s="116"/>
      <c r="GE66" s="116"/>
      <c r="GF66" s="116"/>
      <c r="GG66" s="116"/>
      <c r="GH66" s="116"/>
      <c r="GI66" s="116"/>
      <c r="GJ66" s="116"/>
      <c r="GK66" s="116"/>
      <c r="GL66" s="116"/>
      <c r="GM66" s="116"/>
      <c r="GN66" s="116"/>
      <c r="GO66" s="116"/>
      <c r="GP66" s="116"/>
      <c r="GQ66" s="116"/>
      <c r="GR66" s="116"/>
      <c r="GS66" s="116"/>
      <c r="GT66" s="116"/>
      <c r="GU66" s="116"/>
      <c r="GV66" s="116"/>
      <c r="GW66" s="116"/>
      <c r="GX66" s="116"/>
      <c r="GY66" s="116"/>
      <c r="GZ66" s="116"/>
      <c r="HA66" s="116"/>
      <c r="HB66" s="116"/>
      <c r="HC66" s="116"/>
      <c r="HD66" s="116"/>
      <c r="HE66" s="116"/>
      <c r="HF66" s="116"/>
      <c r="HG66" s="116"/>
      <c r="HH66" s="116"/>
      <c r="HI66" s="116"/>
      <c r="HJ66" s="116"/>
      <c r="HK66" s="116"/>
      <c r="HL66" s="116"/>
      <c r="HM66" s="116"/>
      <c r="HN66" s="116"/>
      <c r="HO66" s="116"/>
      <c r="HP66" s="116"/>
      <c r="HQ66" s="116"/>
      <c r="HR66" s="116"/>
      <c r="HS66" s="116"/>
      <c r="HT66" s="116"/>
      <c r="HU66" s="116"/>
      <c r="HV66" s="116"/>
      <c r="HW66" s="116"/>
      <c r="HX66" s="116"/>
      <c r="HY66" s="116"/>
      <c r="HZ66" s="116"/>
      <c r="IA66" s="116"/>
      <c r="IB66" s="116"/>
      <c r="IC66" s="116"/>
      <c r="ID66" s="116"/>
      <c r="IE66" s="116"/>
      <c r="IF66" s="116"/>
      <c r="IG66" s="116"/>
      <c r="IH66" s="116"/>
      <c r="II66" s="116"/>
      <c r="IJ66" s="116"/>
      <c r="IK66" s="116"/>
      <c r="IL66" s="116"/>
      <c r="IM66" s="116"/>
      <c r="IN66" s="116"/>
      <c r="IO66" s="116"/>
      <c r="IP66" s="116"/>
      <c r="IQ66" s="116"/>
      <c r="IR66" s="116"/>
      <c r="IS66" s="116"/>
    </row>
    <row r="67" spans="1:253" s="117" customFormat="1" ht="18.75" customHeight="1" x14ac:dyDescent="0.3">
      <c r="A67" s="186"/>
      <c r="B67" s="124"/>
      <c r="C67" s="125"/>
      <c r="D67" s="125"/>
      <c r="E67" s="126"/>
      <c r="F67" s="127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116"/>
      <c r="DV67" s="116"/>
      <c r="DW67" s="116"/>
      <c r="DX67" s="116"/>
      <c r="DY67" s="116"/>
      <c r="DZ67" s="116"/>
      <c r="EA67" s="116"/>
      <c r="EB67" s="116"/>
      <c r="EC67" s="116"/>
      <c r="ED67" s="116"/>
      <c r="EE67" s="116"/>
      <c r="EF67" s="116"/>
      <c r="EG67" s="116"/>
      <c r="EH67" s="116"/>
      <c r="EI67" s="116"/>
      <c r="EJ67" s="116"/>
      <c r="EK67" s="116"/>
      <c r="EL67" s="116"/>
      <c r="EM67" s="116"/>
      <c r="EN67" s="116"/>
      <c r="EO67" s="116"/>
      <c r="EP67" s="116"/>
      <c r="EQ67" s="116"/>
      <c r="ER67" s="116"/>
      <c r="ES67" s="116"/>
      <c r="ET67" s="116"/>
      <c r="EU67" s="116"/>
      <c r="EV67" s="116"/>
      <c r="EW67" s="116"/>
      <c r="EX67" s="116"/>
      <c r="EY67" s="116"/>
      <c r="EZ67" s="116"/>
      <c r="FA67" s="116"/>
      <c r="FB67" s="116"/>
      <c r="FC67" s="116"/>
      <c r="FD67" s="116"/>
      <c r="FE67" s="116"/>
      <c r="FF67" s="116"/>
      <c r="FG67" s="116"/>
      <c r="FH67" s="116"/>
      <c r="FI67" s="116"/>
      <c r="FJ67" s="116"/>
      <c r="FK67" s="116"/>
      <c r="FL67" s="116"/>
      <c r="FM67" s="116"/>
      <c r="FN67" s="116"/>
      <c r="FO67" s="116"/>
      <c r="FP67" s="116"/>
      <c r="FQ67" s="116"/>
      <c r="FR67" s="116"/>
      <c r="FS67" s="116"/>
      <c r="FT67" s="116"/>
      <c r="FU67" s="116"/>
      <c r="FV67" s="116"/>
      <c r="FW67" s="116"/>
      <c r="FX67" s="116"/>
      <c r="FY67" s="116"/>
      <c r="FZ67" s="116"/>
      <c r="GA67" s="116"/>
      <c r="GB67" s="116"/>
      <c r="GC67" s="116"/>
      <c r="GD67" s="116"/>
      <c r="GE67" s="116"/>
      <c r="GF67" s="116"/>
      <c r="GG67" s="116"/>
      <c r="GH67" s="116"/>
      <c r="GI67" s="116"/>
      <c r="GJ67" s="116"/>
      <c r="GK67" s="116"/>
      <c r="GL67" s="116"/>
      <c r="GM67" s="116"/>
      <c r="GN67" s="116"/>
      <c r="GO67" s="116"/>
      <c r="GP67" s="116"/>
      <c r="GQ67" s="116"/>
      <c r="GR67" s="116"/>
      <c r="GS67" s="116"/>
      <c r="GT67" s="116"/>
      <c r="GU67" s="116"/>
      <c r="GV67" s="116"/>
      <c r="GW67" s="116"/>
      <c r="GX67" s="116"/>
      <c r="GY67" s="116"/>
      <c r="GZ67" s="116"/>
      <c r="HA67" s="116"/>
      <c r="HB67" s="116"/>
      <c r="HC67" s="116"/>
      <c r="HD67" s="116"/>
      <c r="HE67" s="116"/>
      <c r="HF67" s="116"/>
      <c r="HG67" s="116"/>
      <c r="HH67" s="116"/>
      <c r="HI67" s="116"/>
      <c r="HJ67" s="116"/>
      <c r="HK67" s="116"/>
      <c r="HL67" s="116"/>
      <c r="HM67" s="116"/>
      <c r="HN67" s="116"/>
      <c r="HO67" s="116"/>
      <c r="HP67" s="116"/>
      <c r="HQ67" s="116"/>
      <c r="HR67" s="116"/>
      <c r="HS67" s="116"/>
      <c r="HT67" s="116"/>
      <c r="HU67" s="116"/>
      <c r="HV67" s="116"/>
      <c r="HW67" s="116"/>
      <c r="HX67" s="116"/>
      <c r="HY67" s="116"/>
      <c r="HZ67" s="116"/>
      <c r="IA67" s="116"/>
      <c r="IB67" s="116"/>
      <c r="IC67" s="116"/>
      <c r="ID67" s="116"/>
      <c r="IE67" s="116"/>
      <c r="IF67" s="116"/>
      <c r="IG67" s="116"/>
      <c r="IH67" s="116"/>
      <c r="II67" s="116"/>
      <c r="IJ67" s="116"/>
      <c r="IK67" s="116"/>
      <c r="IL67" s="116"/>
      <c r="IM67" s="116"/>
      <c r="IN67" s="116"/>
      <c r="IO67" s="116"/>
      <c r="IP67" s="116"/>
      <c r="IQ67" s="116"/>
      <c r="IR67" s="116"/>
      <c r="IS67" s="116"/>
    </row>
    <row r="68" spans="1:253" s="117" customFormat="1" ht="18.75" customHeight="1" x14ac:dyDescent="0.3">
      <c r="A68" s="186"/>
      <c r="B68" s="124"/>
      <c r="C68" s="125"/>
      <c r="D68" s="125"/>
      <c r="E68" s="126"/>
      <c r="F68" s="127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  <c r="DP68" s="116"/>
      <c r="DQ68" s="116"/>
      <c r="DR68" s="116"/>
      <c r="DS68" s="116"/>
      <c r="DT68" s="116"/>
      <c r="DU68" s="116"/>
      <c r="DV68" s="116"/>
      <c r="DW68" s="116"/>
      <c r="DX68" s="116"/>
      <c r="DY68" s="116"/>
      <c r="DZ68" s="116"/>
      <c r="EA68" s="116"/>
      <c r="EB68" s="116"/>
      <c r="EC68" s="116"/>
      <c r="ED68" s="116"/>
      <c r="EE68" s="116"/>
      <c r="EF68" s="116"/>
      <c r="EG68" s="116"/>
      <c r="EH68" s="116"/>
      <c r="EI68" s="116"/>
      <c r="EJ68" s="116"/>
      <c r="EK68" s="116"/>
      <c r="EL68" s="116"/>
      <c r="EM68" s="116"/>
      <c r="EN68" s="116"/>
      <c r="EO68" s="116"/>
      <c r="EP68" s="116"/>
      <c r="EQ68" s="116"/>
      <c r="ER68" s="116"/>
      <c r="ES68" s="116"/>
      <c r="ET68" s="116"/>
      <c r="EU68" s="116"/>
      <c r="EV68" s="116"/>
      <c r="EW68" s="116"/>
      <c r="EX68" s="116"/>
      <c r="EY68" s="116"/>
      <c r="EZ68" s="116"/>
      <c r="FA68" s="116"/>
      <c r="FB68" s="116"/>
      <c r="FC68" s="116"/>
      <c r="FD68" s="116"/>
      <c r="FE68" s="116"/>
      <c r="FF68" s="116"/>
      <c r="FG68" s="116"/>
      <c r="FH68" s="116"/>
      <c r="FI68" s="116"/>
      <c r="FJ68" s="116"/>
      <c r="FK68" s="116"/>
      <c r="FL68" s="116"/>
      <c r="FM68" s="116"/>
      <c r="FN68" s="116"/>
      <c r="FO68" s="116"/>
      <c r="FP68" s="116"/>
      <c r="FQ68" s="116"/>
      <c r="FR68" s="116"/>
      <c r="FS68" s="116"/>
      <c r="FT68" s="116"/>
      <c r="FU68" s="116"/>
      <c r="FV68" s="116"/>
      <c r="FW68" s="116"/>
      <c r="FX68" s="116"/>
      <c r="FY68" s="116"/>
      <c r="FZ68" s="116"/>
      <c r="GA68" s="116"/>
      <c r="GB68" s="116"/>
      <c r="GC68" s="116"/>
      <c r="GD68" s="116"/>
      <c r="GE68" s="116"/>
      <c r="GF68" s="116"/>
      <c r="GG68" s="116"/>
      <c r="GH68" s="116"/>
      <c r="GI68" s="116"/>
      <c r="GJ68" s="116"/>
      <c r="GK68" s="116"/>
      <c r="GL68" s="116"/>
      <c r="GM68" s="116"/>
      <c r="GN68" s="116"/>
      <c r="GO68" s="116"/>
      <c r="GP68" s="116"/>
      <c r="GQ68" s="116"/>
      <c r="GR68" s="116"/>
      <c r="GS68" s="116"/>
      <c r="GT68" s="116"/>
      <c r="GU68" s="116"/>
      <c r="GV68" s="116"/>
      <c r="GW68" s="116"/>
      <c r="GX68" s="116"/>
      <c r="GY68" s="116"/>
      <c r="GZ68" s="116"/>
      <c r="HA68" s="116"/>
      <c r="HB68" s="116"/>
      <c r="HC68" s="116"/>
      <c r="HD68" s="116"/>
      <c r="HE68" s="116"/>
      <c r="HF68" s="116"/>
      <c r="HG68" s="116"/>
      <c r="HH68" s="116"/>
      <c r="HI68" s="116"/>
      <c r="HJ68" s="116"/>
      <c r="HK68" s="116"/>
      <c r="HL68" s="116"/>
      <c r="HM68" s="116"/>
      <c r="HN68" s="116"/>
      <c r="HO68" s="116"/>
      <c r="HP68" s="116"/>
      <c r="HQ68" s="116"/>
      <c r="HR68" s="116"/>
      <c r="HS68" s="116"/>
      <c r="HT68" s="116"/>
      <c r="HU68" s="116"/>
      <c r="HV68" s="116"/>
      <c r="HW68" s="116"/>
      <c r="HX68" s="116"/>
      <c r="HY68" s="116"/>
      <c r="HZ68" s="116"/>
      <c r="IA68" s="116"/>
      <c r="IB68" s="116"/>
      <c r="IC68" s="116"/>
      <c r="ID68" s="116"/>
      <c r="IE68" s="116"/>
      <c r="IF68" s="116"/>
      <c r="IG68" s="116"/>
      <c r="IH68" s="116"/>
      <c r="II68" s="116"/>
      <c r="IJ68" s="116"/>
      <c r="IK68" s="116"/>
      <c r="IL68" s="116"/>
      <c r="IM68" s="116"/>
      <c r="IN68" s="116"/>
      <c r="IO68" s="116"/>
      <c r="IP68" s="116"/>
      <c r="IQ68" s="116"/>
      <c r="IR68" s="116"/>
      <c r="IS68" s="116"/>
    </row>
    <row r="69" spans="1:253" s="117" customFormat="1" ht="18.75" customHeight="1" x14ac:dyDescent="0.3">
      <c r="A69" s="186"/>
      <c r="B69" s="124"/>
      <c r="C69" s="125"/>
      <c r="D69" s="125"/>
      <c r="E69" s="126"/>
      <c r="F69" s="127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/>
      <c r="DU69" s="116"/>
      <c r="DV69" s="116"/>
      <c r="DW69" s="116"/>
      <c r="DX69" s="116"/>
      <c r="DY69" s="116"/>
      <c r="DZ69" s="116"/>
      <c r="EA69" s="116"/>
      <c r="EB69" s="116"/>
      <c r="EC69" s="116"/>
      <c r="ED69" s="116"/>
      <c r="EE69" s="116"/>
      <c r="EF69" s="116"/>
      <c r="EG69" s="116"/>
      <c r="EH69" s="116"/>
      <c r="EI69" s="116"/>
      <c r="EJ69" s="116"/>
      <c r="EK69" s="116"/>
      <c r="EL69" s="116"/>
      <c r="EM69" s="116"/>
      <c r="EN69" s="116"/>
      <c r="EO69" s="116"/>
      <c r="EP69" s="116"/>
      <c r="EQ69" s="116"/>
      <c r="ER69" s="116"/>
      <c r="ES69" s="116"/>
      <c r="ET69" s="116"/>
      <c r="EU69" s="116"/>
      <c r="EV69" s="116"/>
      <c r="EW69" s="116"/>
      <c r="EX69" s="116"/>
      <c r="EY69" s="116"/>
      <c r="EZ69" s="116"/>
      <c r="FA69" s="116"/>
      <c r="FB69" s="116"/>
      <c r="FC69" s="116"/>
      <c r="FD69" s="116"/>
      <c r="FE69" s="116"/>
      <c r="FF69" s="116"/>
      <c r="FG69" s="116"/>
      <c r="FH69" s="116"/>
      <c r="FI69" s="116"/>
      <c r="FJ69" s="116"/>
      <c r="FK69" s="116"/>
      <c r="FL69" s="116"/>
      <c r="FM69" s="116"/>
      <c r="FN69" s="116"/>
      <c r="FO69" s="116"/>
      <c r="FP69" s="116"/>
      <c r="FQ69" s="116"/>
      <c r="FR69" s="116"/>
      <c r="FS69" s="116"/>
      <c r="FT69" s="116"/>
      <c r="FU69" s="116"/>
      <c r="FV69" s="116"/>
      <c r="FW69" s="116"/>
      <c r="FX69" s="116"/>
      <c r="FY69" s="116"/>
      <c r="FZ69" s="116"/>
      <c r="GA69" s="116"/>
      <c r="GB69" s="116"/>
      <c r="GC69" s="116"/>
      <c r="GD69" s="116"/>
      <c r="GE69" s="116"/>
      <c r="GF69" s="116"/>
      <c r="GG69" s="116"/>
      <c r="GH69" s="116"/>
      <c r="GI69" s="116"/>
      <c r="GJ69" s="116"/>
      <c r="GK69" s="116"/>
      <c r="GL69" s="116"/>
      <c r="GM69" s="116"/>
      <c r="GN69" s="116"/>
      <c r="GO69" s="116"/>
      <c r="GP69" s="116"/>
      <c r="GQ69" s="116"/>
      <c r="GR69" s="116"/>
      <c r="GS69" s="116"/>
      <c r="GT69" s="116"/>
      <c r="GU69" s="116"/>
      <c r="GV69" s="116"/>
      <c r="GW69" s="116"/>
      <c r="GX69" s="116"/>
      <c r="GY69" s="116"/>
      <c r="GZ69" s="116"/>
      <c r="HA69" s="116"/>
      <c r="HB69" s="116"/>
      <c r="HC69" s="116"/>
      <c r="HD69" s="116"/>
      <c r="HE69" s="116"/>
      <c r="HF69" s="116"/>
      <c r="HG69" s="116"/>
      <c r="HH69" s="116"/>
      <c r="HI69" s="116"/>
      <c r="HJ69" s="116"/>
      <c r="HK69" s="116"/>
      <c r="HL69" s="116"/>
      <c r="HM69" s="116"/>
      <c r="HN69" s="116"/>
      <c r="HO69" s="116"/>
      <c r="HP69" s="116"/>
      <c r="HQ69" s="116"/>
      <c r="HR69" s="116"/>
      <c r="HS69" s="116"/>
      <c r="HT69" s="116"/>
      <c r="HU69" s="116"/>
      <c r="HV69" s="116"/>
      <c r="HW69" s="116"/>
      <c r="HX69" s="116"/>
      <c r="HY69" s="116"/>
      <c r="HZ69" s="116"/>
      <c r="IA69" s="116"/>
      <c r="IB69" s="116"/>
      <c r="IC69" s="116"/>
      <c r="ID69" s="116"/>
      <c r="IE69" s="116"/>
      <c r="IF69" s="116"/>
      <c r="IG69" s="116"/>
      <c r="IH69" s="116"/>
      <c r="II69" s="116"/>
      <c r="IJ69" s="116"/>
      <c r="IK69" s="116"/>
      <c r="IL69" s="116"/>
      <c r="IM69" s="116"/>
      <c r="IN69" s="116"/>
      <c r="IO69" s="116"/>
      <c r="IP69" s="116"/>
      <c r="IQ69" s="116"/>
      <c r="IR69" s="116"/>
      <c r="IS69" s="116"/>
    </row>
    <row r="70" spans="1:253" ht="18.75" customHeight="1" x14ac:dyDescent="0.3">
      <c r="A70" s="176"/>
      <c r="B70" s="129"/>
      <c r="C70" s="130"/>
      <c r="D70" s="130"/>
      <c r="E70" s="131"/>
      <c r="F70" s="132"/>
    </row>
    <row r="71" spans="1:253" s="134" customFormat="1" x14ac:dyDescent="0.3">
      <c r="A71" s="275" t="s">
        <v>25</v>
      </c>
      <c r="B71" s="275"/>
      <c r="C71" s="275"/>
      <c r="D71" s="275"/>
      <c r="E71" s="275"/>
      <c r="F71" s="275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  <c r="HR71" s="133"/>
      <c r="HS71" s="133"/>
      <c r="HT71" s="133"/>
      <c r="HU71" s="133"/>
      <c r="HV71" s="133"/>
      <c r="HW71" s="133"/>
      <c r="HX71" s="133"/>
      <c r="HY71" s="133"/>
      <c r="HZ71" s="133"/>
      <c r="IA71" s="133"/>
      <c r="IB71" s="133"/>
      <c r="IC71" s="133"/>
      <c r="ID71" s="133"/>
      <c r="IE71" s="133"/>
      <c r="IF71" s="133"/>
      <c r="IG71" s="133"/>
      <c r="IH71" s="133"/>
      <c r="II71" s="133"/>
      <c r="IJ71" s="133"/>
      <c r="IK71" s="133"/>
      <c r="IL71" s="133"/>
      <c r="IM71" s="133"/>
      <c r="IN71" s="133"/>
      <c r="IO71" s="133"/>
      <c r="IP71" s="133"/>
      <c r="IQ71" s="133"/>
      <c r="IR71" s="133"/>
      <c r="IS71" s="133"/>
    </row>
    <row r="72" spans="1:253" ht="18.75" customHeight="1" x14ac:dyDescent="0.3">
      <c r="A72" s="176"/>
      <c r="B72" s="129"/>
      <c r="C72" s="135"/>
      <c r="D72" s="135"/>
      <c r="E72" s="135" t="s">
        <v>26</v>
      </c>
      <c r="F72" s="135"/>
    </row>
    <row r="73" spans="1:253" ht="15.75" customHeight="1" x14ac:dyDescent="0.3">
      <c r="A73" s="187"/>
      <c r="C73" s="135"/>
      <c r="D73" s="135"/>
      <c r="E73" s="135"/>
      <c r="F73" s="135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</row>
    <row r="74" spans="1:253" ht="15.75" customHeight="1" x14ac:dyDescent="0.3">
      <c r="A74" s="187"/>
      <c r="C74" s="135"/>
      <c r="D74" s="135"/>
      <c r="E74" s="135"/>
      <c r="F74" s="135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</row>
    <row r="75" spans="1:253" ht="15.75" customHeight="1" x14ac:dyDescent="0.3">
      <c r="A75" s="187"/>
      <c r="C75" s="135"/>
      <c r="D75" s="135"/>
      <c r="E75" s="135"/>
      <c r="F75" s="135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</row>
    <row r="76" spans="1:253" ht="15.75" customHeight="1" x14ac:dyDescent="0.3">
      <c r="A76" s="187"/>
      <c r="C76" s="135"/>
      <c r="D76" s="135"/>
      <c r="E76" s="135"/>
      <c r="F76" s="135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</row>
    <row r="77" spans="1:253" ht="15.75" customHeight="1" x14ac:dyDescent="0.3">
      <c r="A77" s="187"/>
      <c r="C77" s="135"/>
      <c r="D77" s="135"/>
      <c r="E77" s="135"/>
      <c r="F77" s="135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</row>
    <row r="78" spans="1:253" ht="15.75" customHeight="1" x14ac:dyDescent="0.3">
      <c r="A78" s="187"/>
      <c r="C78" s="135"/>
      <c r="D78" s="135"/>
      <c r="E78" s="135"/>
      <c r="F78" s="135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</row>
    <row r="79" spans="1:253" ht="15.75" customHeight="1" x14ac:dyDescent="0.3">
      <c r="A79" s="276"/>
      <c r="B79" s="276"/>
      <c r="C79" s="135"/>
      <c r="D79" s="135"/>
      <c r="E79" s="135"/>
      <c r="F79" s="135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</row>
    <row r="80" spans="1:253" ht="15.75" customHeight="1" x14ac:dyDescent="0.3">
      <c r="A80" s="188"/>
      <c r="B80" s="129" t="s">
        <v>27</v>
      </c>
      <c r="C80" s="135"/>
      <c r="D80" s="135"/>
      <c r="E80" s="135"/>
      <c r="F80" s="135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</row>
    <row r="81" spans="1:253" ht="16.5" customHeight="1" x14ac:dyDescent="0.3">
      <c r="A81" s="253"/>
      <c r="B81" s="253"/>
      <c r="C81" s="135"/>
      <c r="D81" s="135"/>
      <c r="E81" s="135"/>
      <c r="F81" s="135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</row>
    <row r="82" spans="1:253" x14ac:dyDescent="0.3">
      <c r="A82" s="277"/>
      <c r="B82" s="277"/>
      <c r="C82" s="278" t="s">
        <v>26</v>
      </c>
      <c r="D82" s="278"/>
      <c r="E82" s="278"/>
      <c r="F82" s="278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</row>
    <row r="83" spans="1:253" ht="38.25" customHeight="1" x14ac:dyDescent="0.3">
      <c r="A83" s="298"/>
      <c r="B83" s="299"/>
      <c r="C83" s="189"/>
      <c r="D83" s="128"/>
      <c r="E83" s="296"/>
      <c r="F83" s="296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</row>
    <row r="84" spans="1:253" ht="10.5" customHeight="1" x14ac:dyDescent="0.3">
      <c r="A84" s="277"/>
      <c r="B84" s="277"/>
      <c r="C84" s="190"/>
      <c r="D84" s="191"/>
      <c r="E84" s="297"/>
      <c r="F84" s="297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</row>
    <row r="85" spans="1:253" ht="25.5" customHeight="1" x14ac:dyDescent="0.3">
      <c r="A85" s="192"/>
      <c r="B85" s="190"/>
      <c r="C85" s="190"/>
      <c r="D85" s="191"/>
      <c r="E85" s="193"/>
      <c r="F85" s="193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</row>
    <row r="86" spans="1:253" ht="16.5" customHeight="1" x14ac:dyDescent="0.3">
      <c r="A86" s="295"/>
      <c r="B86" s="295"/>
      <c r="C86" s="128"/>
      <c r="D86" s="128"/>
      <c r="E86" s="296"/>
      <c r="F86" s="296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</row>
    <row r="87" spans="1:253" x14ac:dyDescent="0.3">
      <c r="A87" s="277"/>
      <c r="B87" s="277"/>
      <c r="C87" s="190"/>
      <c r="D87" s="191"/>
      <c r="E87" s="297"/>
      <c r="F87" s="297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</row>
    <row r="88" spans="1:253" x14ac:dyDescent="0.3">
      <c r="A88" s="194"/>
      <c r="B88" s="134"/>
      <c r="C88" s="134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</row>
  </sheetData>
  <mergeCells count="29">
    <mergeCell ref="A86:B86"/>
    <mergeCell ref="E86:F86"/>
    <mergeCell ref="A87:B87"/>
    <mergeCell ref="E87:F87"/>
    <mergeCell ref="A82:B82"/>
    <mergeCell ref="C82:F82"/>
    <mergeCell ref="A83:B83"/>
    <mergeCell ref="E83:F83"/>
    <mergeCell ref="A84:B84"/>
    <mergeCell ref="E84:F84"/>
    <mergeCell ref="A81:B81"/>
    <mergeCell ref="B11:F11"/>
    <mergeCell ref="A12:A14"/>
    <mergeCell ref="B12:B14"/>
    <mergeCell ref="C12:C14"/>
    <mergeCell ref="D12:D14"/>
    <mergeCell ref="E12:E14"/>
    <mergeCell ref="F12:F14"/>
    <mergeCell ref="A64:B64"/>
    <mergeCell ref="A65:B65"/>
    <mergeCell ref="A66:B66"/>
    <mergeCell ref="A71:F71"/>
    <mergeCell ref="A79:B79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5"/>
  <sheetViews>
    <sheetView topLeftCell="A10" workbookViewId="0">
      <selection activeCell="B28" sqref="B28"/>
    </sheetView>
  </sheetViews>
  <sheetFormatPr defaultRowHeight="18.75" x14ac:dyDescent="0.3"/>
  <cols>
    <col min="1" max="1" width="4.85546875" style="172" bestFit="1" customWidth="1"/>
    <col min="2" max="2" width="72.7109375" style="31" customWidth="1"/>
    <col min="3" max="3" width="8.28515625" style="138" customWidth="1"/>
    <col min="4" max="4" width="11.140625" style="139" customWidth="1"/>
    <col min="5" max="5" width="11.28515625" style="195" customWidth="1"/>
    <col min="6" max="6" width="15" style="195" customWidth="1"/>
    <col min="7" max="253" width="9.140625" style="30"/>
    <col min="254" max="16384" width="9.140625" style="31"/>
  </cols>
  <sheetData>
    <row r="1" spans="1:253" x14ac:dyDescent="0.3">
      <c r="E1" s="288" t="s">
        <v>0</v>
      </c>
      <c r="F1" s="288"/>
    </row>
    <row r="2" spans="1:253" x14ac:dyDescent="0.3">
      <c r="E2" s="140"/>
      <c r="F2" s="140"/>
    </row>
    <row r="3" spans="1:253" ht="23.25" customHeight="1" x14ac:dyDescent="0.3">
      <c r="A3" s="173"/>
      <c r="B3" s="141" t="s">
        <v>1</v>
      </c>
      <c r="C3" s="281" t="s">
        <v>2</v>
      </c>
      <c r="D3" s="281"/>
      <c r="E3" s="281"/>
      <c r="F3" s="281"/>
    </row>
    <row r="4" spans="1:253" ht="6.75" customHeight="1" x14ac:dyDescent="0.3">
      <c r="A4" s="173"/>
      <c r="B4" s="141"/>
      <c r="C4" s="142"/>
      <c r="D4" s="142"/>
      <c r="E4" s="143"/>
      <c r="F4" s="142"/>
    </row>
    <row r="5" spans="1:253" ht="21.75" customHeight="1" x14ac:dyDescent="0.3">
      <c r="A5" s="174"/>
      <c r="B5" s="144" t="s">
        <v>3</v>
      </c>
      <c r="C5" s="281" t="s">
        <v>2</v>
      </c>
      <c r="D5" s="281"/>
      <c r="E5" s="281"/>
      <c r="F5" s="281"/>
    </row>
    <row r="6" spans="1:253" ht="11.25" customHeight="1" x14ac:dyDescent="0.3">
      <c r="A6" s="174"/>
      <c r="B6" s="144"/>
      <c r="C6" s="142"/>
      <c r="D6" s="142"/>
      <c r="E6" s="143"/>
      <c r="F6" s="142"/>
    </row>
    <row r="7" spans="1:253" s="106" customFormat="1" ht="20.25" customHeight="1" x14ac:dyDescent="0.25">
      <c r="A7" s="173"/>
      <c r="B7" s="145" t="s">
        <v>4</v>
      </c>
      <c r="C7" s="276" t="s">
        <v>5</v>
      </c>
      <c r="D7" s="276"/>
      <c r="E7" s="276"/>
      <c r="F7" s="276"/>
      <c r="G7" s="276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</row>
    <row r="8" spans="1:253" ht="80.25" customHeight="1" x14ac:dyDescent="0.3">
      <c r="A8" s="174"/>
      <c r="B8" s="145" t="s">
        <v>6</v>
      </c>
      <c r="C8" s="292" t="s">
        <v>68</v>
      </c>
      <c r="D8" s="292"/>
      <c r="E8" s="292"/>
      <c r="F8" s="292"/>
      <c r="J8" s="175"/>
    </row>
    <row r="9" spans="1:253" ht="9" customHeight="1" x14ac:dyDescent="0.3">
      <c r="A9" s="174"/>
      <c r="B9" s="145"/>
      <c r="C9" s="292"/>
      <c r="D9" s="292"/>
      <c r="E9" s="292"/>
      <c r="F9" s="292"/>
      <c r="J9" s="175"/>
      <c r="N9" s="30" t="s">
        <v>16</v>
      </c>
    </row>
    <row r="10" spans="1:253" ht="18.75" customHeight="1" x14ac:dyDescent="0.3">
      <c r="A10" s="279" t="s">
        <v>133</v>
      </c>
      <c r="B10" s="279"/>
      <c r="C10" s="279"/>
      <c r="D10" s="279"/>
      <c r="E10" s="279"/>
      <c r="F10" s="279"/>
      <c r="J10" s="175"/>
    </row>
    <row r="11" spans="1:253" ht="24.75" customHeight="1" thickBot="1" x14ac:dyDescent="0.35">
      <c r="A11" s="176"/>
      <c r="B11" s="279" t="s">
        <v>9</v>
      </c>
      <c r="C11" s="279"/>
      <c r="D11" s="279"/>
      <c r="E11" s="279"/>
      <c r="F11" s="279"/>
      <c r="J11" s="175"/>
    </row>
    <row r="12" spans="1:253" ht="16.5" customHeight="1" x14ac:dyDescent="0.3">
      <c r="A12" s="289" t="s">
        <v>10</v>
      </c>
      <c r="B12" s="257" t="s">
        <v>11</v>
      </c>
      <c r="C12" s="260" t="s">
        <v>12</v>
      </c>
      <c r="D12" s="257" t="s">
        <v>13</v>
      </c>
      <c r="E12" s="263" t="s">
        <v>14</v>
      </c>
      <c r="F12" s="266" t="s">
        <v>15</v>
      </c>
    </row>
    <row r="13" spans="1:253" ht="21.75" customHeight="1" x14ac:dyDescent="0.3">
      <c r="A13" s="290"/>
      <c r="B13" s="258"/>
      <c r="C13" s="261"/>
      <c r="D13" s="258"/>
      <c r="E13" s="264"/>
      <c r="F13" s="267"/>
    </row>
    <row r="14" spans="1:253" ht="18.75" customHeight="1" thickBot="1" x14ac:dyDescent="0.35">
      <c r="A14" s="291"/>
      <c r="B14" s="259"/>
      <c r="C14" s="262"/>
      <c r="D14" s="259"/>
      <c r="E14" s="265"/>
      <c r="F14" s="268"/>
    </row>
    <row r="15" spans="1:253" x14ac:dyDescent="0.3">
      <c r="A15" s="164"/>
      <c r="B15" s="92">
        <v>2</v>
      </c>
      <c r="C15" s="93">
        <v>3</v>
      </c>
      <c r="D15" s="92">
        <v>4</v>
      </c>
      <c r="E15" s="94">
        <v>5</v>
      </c>
      <c r="F15" s="95">
        <v>6</v>
      </c>
    </row>
    <row r="16" spans="1:253" x14ac:dyDescent="0.3">
      <c r="A16" s="25"/>
      <c r="B16" s="163" t="s">
        <v>65</v>
      </c>
      <c r="C16" s="39"/>
      <c r="D16" s="40"/>
      <c r="E16" s="148"/>
      <c r="F16" s="42"/>
    </row>
    <row r="17" spans="1:253" ht="37.5" x14ac:dyDescent="0.3">
      <c r="A17" s="164">
        <v>3</v>
      </c>
      <c r="B17" s="93" t="s">
        <v>134</v>
      </c>
      <c r="C17" s="39"/>
      <c r="D17" s="40"/>
      <c r="E17" s="165"/>
      <c r="F17" s="15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</row>
    <row r="18" spans="1:253" x14ac:dyDescent="0.3">
      <c r="A18" s="166">
        <v>1</v>
      </c>
      <c r="B18" s="151" t="s">
        <v>135</v>
      </c>
      <c r="C18" s="39" t="s">
        <v>43</v>
      </c>
      <c r="D18" s="147">
        <v>612</v>
      </c>
      <c r="E18" s="98">
        <v>0</v>
      </c>
      <c r="F18" s="152">
        <f>D18*E18</f>
        <v>0</v>
      </c>
      <c r="I18" s="30" t="s">
        <v>37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</row>
    <row r="19" spans="1:253" x14ac:dyDescent="0.3">
      <c r="A19" s="166">
        <v>2</v>
      </c>
      <c r="B19" s="38" t="s">
        <v>48</v>
      </c>
      <c r="C19" s="39" t="s">
        <v>47</v>
      </c>
      <c r="D19" s="147">
        <v>10</v>
      </c>
      <c r="E19" s="41">
        <v>92.37</v>
      </c>
      <c r="F19" s="154">
        <f t="shared" ref="F19:F30" si="0">D19*E19</f>
        <v>923.7</v>
      </c>
      <c r="I19" s="30" t="s">
        <v>16</v>
      </c>
    </row>
    <row r="20" spans="1:253" x14ac:dyDescent="0.3">
      <c r="A20" s="166">
        <v>3</v>
      </c>
      <c r="B20" s="38" t="s">
        <v>73</v>
      </c>
      <c r="C20" s="39" t="s">
        <v>21</v>
      </c>
      <c r="D20" s="147">
        <v>50</v>
      </c>
      <c r="E20" s="41">
        <v>84</v>
      </c>
      <c r="F20" s="152">
        <f t="shared" si="0"/>
        <v>4200</v>
      </c>
    </row>
    <row r="21" spans="1:253" x14ac:dyDescent="0.3">
      <c r="A21" s="166">
        <v>4</v>
      </c>
      <c r="B21" s="38" t="s">
        <v>112</v>
      </c>
      <c r="C21" s="39" t="s">
        <v>33</v>
      </c>
      <c r="D21" s="147">
        <v>35.353999999999999</v>
      </c>
      <c r="E21" s="41">
        <v>1390</v>
      </c>
      <c r="F21" s="152">
        <f t="shared" si="0"/>
        <v>49142.06</v>
      </c>
    </row>
    <row r="22" spans="1:253" x14ac:dyDescent="0.3">
      <c r="A22" s="166">
        <v>5</v>
      </c>
      <c r="B22" s="38" t="s">
        <v>112</v>
      </c>
      <c r="C22" s="39" t="s">
        <v>33</v>
      </c>
      <c r="D22" s="147">
        <v>5.12</v>
      </c>
      <c r="E22" s="41">
        <v>1390</v>
      </c>
      <c r="F22" s="152">
        <f t="shared" ref="F22" si="1">D22*E22</f>
        <v>7116.8</v>
      </c>
    </row>
    <row r="23" spans="1:253" x14ac:dyDescent="0.3">
      <c r="A23" s="166">
        <v>6</v>
      </c>
      <c r="B23" s="38" t="s">
        <v>112</v>
      </c>
      <c r="C23" s="39" t="s">
        <v>33</v>
      </c>
      <c r="D23" s="147">
        <v>8.8800000000000008</v>
      </c>
      <c r="E23" s="41">
        <v>1200</v>
      </c>
      <c r="F23" s="152">
        <f t="shared" si="0"/>
        <v>10656.000000000002</v>
      </c>
    </row>
    <row r="24" spans="1:253" x14ac:dyDescent="0.3">
      <c r="A24" s="166">
        <v>7</v>
      </c>
      <c r="B24" s="38" t="s">
        <v>113</v>
      </c>
      <c r="C24" s="39" t="s">
        <v>19</v>
      </c>
      <c r="D24" s="147">
        <v>300.5</v>
      </c>
      <c r="E24" s="41">
        <v>78.81</v>
      </c>
      <c r="F24" s="152">
        <f t="shared" si="0"/>
        <v>23682.405000000002</v>
      </c>
    </row>
    <row r="25" spans="1:253" x14ac:dyDescent="0.3">
      <c r="A25" s="166">
        <v>8</v>
      </c>
      <c r="B25" s="38" t="s">
        <v>129</v>
      </c>
      <c r="C25" s="39" t="s">
        <v>19</v>
      </c>
      <c r="D25" s="147">
        <v>1</v>
      </c>
      <c r="E25" s="41">
        <v>77.12</v>
      </c>
      <c r="F25" s="152">
        <f t="shared" si="0"/>
        <v>77.12</v>
      </c>
    </row>
    <row r="26" spans="1:253" x14ac:dyDescent="0.3">
      <c r="A26" s="166">
        <v>9</v>
      </c>
      <c r="B26" s="38" t="s">
        <v>39</v>
      </c>
      <c r="C26" s="39" t="s">
        <v>40</v>
      </c>
      <c r="D26" s="147">
        <v>32</v>
      </c>
      <c r="E26" s="41">
        <v>16</v>
      </c>
      <c r="F26" s="152">
        <f t="shared" si="0"/>
        <v>512</v>
      </c>
    </row>
    <row r="27" spans="1:253" x14ac:dyDescent="0.3">
      <c r="A27" s="166">
        <v>10</v>
      </c>
      <c r="B27" s="38" t="s">
        <v>52</v>
      </c>
      <c r="C27" s="39" t="s">
        <v>40</v>
      </c>
      <c r="D27" s="147">
        <v>32</v>
      </c>
      <c r="E27" s="41">
        <v>10</v>
      </c>
      <c r="F27" s="152">
        <f t="shared" si="0"/>
        <v>320</v>
      </c>
    </row>
    <row r="28" spans="1:253" x14ac:dyDescent="0.3">
      <c r="A28" s="166">
        <v>11</v>
      </c>
      <c r="B28" s="38" t="s">
        <v>130</v>
      </c>
      <c r="C28" s="39" t="s">
        <v>40</v>
      </c>
      <c r="D28" s="147">
        <v>20</v>
      </c>
      <c r="E28" s="41">
        <v>7.1</v>
      </c>
      <c r="F28" s="152">
        <f t="shared" si="0"/>
        <v>142</v>
      </c>
    </row>
    <row r="29" spans="1:253" x14ac:dyDescent="0.3">
      <c r="A29" s="166">
        <v>12</v>
      </c>
      <c r="B29" s="38" t="s">
        <v>95</v>
      </c>
      <c r="C29" s="39" t="s">
        <v>19</v>
      </c>
      <c r="D29" s="40">
        <v>16.64</v>
      </c>
      <c r="E29" s="41">
        <v>325</v>
      </c>
      <c r="F29" s="152">
        <f t="shared" si="0"/>
        <v>5408</v>
      </c>
    </row>
    <row r="30" spans="1:253" x14ac:dyDescent="0.3">
      <c r="A30" s="166">
        <v>13</v>
      </c>
      <c r="B30" s="38" t="s">
        <v>131</v>
      </c>
      <c r="C30" s="39" t="s">
        <v>19</v>
      </c>
      <c r="D30" s="147">
        <v>15.667</v>
      </c>
      <c r="E30" s="41">
        <v>325</v>
      </c>
      <c r="F30" s="152">
        <f t="shared" si="0"/>
        <v>5091.7749999999996</v>
      </c>
    </row>
    <row r="31" spans="1:253" x14ac:dyDescent="0.3">
      <c r="A31" s="164"/>
      <c r="B31" s="92"/>
      <c r="C31" s="93"/>
      <c r="D31" s="92"/>
      <c r="E31" s="94"/>
      <c r="F31" s="95"/>
    </row>
    <row r="32" spans="1:253" x14ac:dyDescent="0.3">
      <c r="A32" s="25"/>
      <c r="B32" s="163" t="s">
        <v>136</v>
      </c>
      <c r="C32" s="39"/>
      <c r="D32" s="40"/>
      <c r="E32" s="148"/>
      <c r="F32" s="42"/>
    </row>
    <row r="33" spans="1:253" ht="37.5" x14ac:dyDescent="0.3">
      <c r="A33" s="91"/>
      <c r="B33" s="93" t="s">
        <v>98</v>
      </c>
      <c r="C33" s="27"/>
      <c r="D33" s="32"/>
      <c r="E33" s="37"/>
      <c r="F33" s="35"/>
    </row>
    <row r="34" spans="1:253" x14ac:dyDescent="0.3">
      <c r="A34" s="25">
        <v>1</v>
      </c>
      <c r="B34" s="38" t="s">
        <v>38</v>
      </c>
      <c r="C34" s="39" t="s">
        <v>33</v>
      </c>
      <c r="D34" s="147">
        <v>95</v>
      </c>
      <c r="E34" s="41">
        <v>1200</v>
      </c>
      <c r="F34" s="152">
        <f>D34*E34</f>
        <v>114000</v>
      </c>
      <c r="I34" s="30" t="s">
        <v>16</v>
      </c>
    </row>
    <row r="35" spans="1:253" x14ac:dyDescent="0.3">
      <c r="A35" s="25">
        <v>2</v>
      </c>
      <c r="B35" s="38" t="s">
        <v>38</v>
      </c>
      <c r="C35" s="39" t="s">
        <v>33</v>
      </c>
      <c r="D35" s="147">
        <v>33.453000000000003</v>
      </c>
      <c r="E35" s="41">
        <v>1390</v>
      </c>
      <c r="F35" s="152">
        <f>D35*E35</f>
        <v>46499.670000000006</v>
      </c>
      <c r="I35" s="30" t="s">
        <v>16</v>
      </c>
    </row>
    <row r="36" spans="1:253" ht="17.25" customHeight="1" x14ac:dyDescent="0.3">
      <c r="A36" s="25">
        <v>3</v>
      </c>
      <c r="B36" s="38" t="s">
        <v>137</v>
      </c>
      <c r="C36" s="39" t="s">
        <v>19</v>
      </c>
      <c r="D36" s="40">
        <v>1012</v>
      </c>
      <c r="E36" s="41">
        <v>81.19</v>
      </c>
      <c r="F36" s="152">
        <f>D36*E36</f>
        <v>82164.28</v>
      </c>
      <c r="J36" s="30" t="s">
        <v>16</v>
      </c>
    </row>
    <row r="37" spans="1:253" ht="17.25" customHeight="1" x14ac:dyDescent="0.3">
      <c r="A37" s="25">
        <v>4</v>
      </c>
      <c r="B37" s="38" t="s">
        <v>63</v>
      </c>
      <c r="C37" s="39" t="s">
        <v>19</v>
      </c>
      <c r="D37" s="40">
        <v>80</v>
      </c>
      <c r="E37" s="41">
        <v>88.81</v>
      </c>
      <c r="F37" s="152">
        <f>D37*E37</f>
        <v>7104.8</v>
      </c>
    </row>
    <row r="38" spans="1:253" x14ac:dyDescent="0.3">
      <c r="A38" s="25">
        <v>5</v>
      </c>
      <c r="B38" s="38" t="s">
        <v>129</v>
      </c>
      <c r="C38" s="39" t="s">
        <v>19</v>
      </c>
      <c r="D38" s="147">
        <v>1</v>
      </c>
      <c r="E38" s="41">
        <v>77.12</v>
      </c>
      <c r="F38" s="152">
        <f>D38*E38</f>
        <v>77.12</v>
      </c>
    </row>
    <row r="39" spans="1:253" x14ac:dyDescent="0.3">
      <c r="A39" s="25">
        <v>6</v>
      </c>
      <c r="B39" s="38" t="s">
        <v>39</v>
      </c>
      <c r="C39" s="39" t="s">
        <v>40</v>
      </c>
      <c r="D39" s="147">
        <v>18</v>
      </c>
      <c r="E39" s="41">
        <v>16</v>
      </c>
      <c r="F39" s="152">
        <f>D39*E39</f>
        <v>288</v>
      </c>
    </row>
    <row r="40" spans="1:253" ht="19.5" thickBot="1" x14ac:dyDescent="0.35">
      <c r="A40" s="180"/>
      <c r="B40" s="108"/>
      <c r="C40" s="109"/>
      <c r="D40" s="110"/>
      <c r="E40" s="181"/>
      <c r="F40" s="112"/>
    </row>
    <row r="41" spans="1:253" s="117" customFormat="1" ht="21.75" customHeight="1" x14ac:dyDescent="0.3">
      <c r="A41" s="293" t="s">
        <v>22</v>
      </c>
      <c r="B41" s="294"/>
      <c r="C41" s="182"/>
      <c r="D41" s="182"/>
      <c r="E41" s="183"/>
      <c r="F41" s="184">
        <f>SUM(F18:F40)</f>
        <v>357405.72999999992</v>
      </c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/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  <c r="FE41" s="116"/>
      <c r="FF41" s="116"/>
      <c r="FG41" s="116"/>
      <c r="FH41" s="116"/>
      <c r="FI41" s="116"/>
      <c r="FJ41" s="116"/>
      <c r="FK41" s="116"/>
      <c r="FL41" s="116"/>
      <c r="FM41" s="116"/>
      <c r="FN41" s="116"/>
      <c r="FO41" s="116"/>
      <c r="FP41" s="116"/>
      <c r="FQ41" s="116"/>
      <c r="FR41" s="116"/>
      <c r="FS41" s="116"/>
      <c r="FT41" s="116"/>
      <c r="FU41" s="116"/>
      <c r="FV41" s="116"/>
      <c r="FW41" s="116"/>
      <c r="FX41" s="116"/>
      <c r="FY41" s="116"/>
      <c r="FZ41" s="116"/>
      <c r="GA41" s="116"/>
      <c r="GB41" s="116"/>
      <c r="GC41" s="116"/>
      <c r="GD41" s="116"/>
      <c r="GE41" s="116"/>
      <c r="GF41" s="116"/>
      <c r="GG41" s="116"/>
      <c r="GH41" s="116"/>
      <c r="GI41" s="116"/>
      <c r="GJ41" s="116"/>
      <c r="GK41" s="116"/>
      <c r="GL41" s="116"/>
      <c r="GM41" s="116"/>
      <c r="GN41" s="116"/>
      <c r="GO41" s="116"/>
      <c r="GP41" s="116"/>
      <c r="GQ41" s="116"/>
      <c r="GR41" s="116"/>
      <c r="GS41" s="116"/>
      <c r="GT41" s="116"/>
      <c r="GU41" s="116"/>
      <c r="GV41" s="116"/>
      <c r="GW41" s="116"/>
      <c r="GX41" s="116"/>
      <c r="GY41" s="116"/>
      <c r="GZ41" s="116"/>
      <c r="HA41" s="116"/>
      <c r="HB41" s="116"/>
      <c r="HC41" s="116"/>
      <c r="HD41" s="116"/>
      <c r="HE41" s="116"/>
      <c r="HF41" s="116"/>
      <c r="HG41" s="116"/>
      <c r="HH41" s="116"/>
      <c r="HI41" s="116"/>
      <c r="HJ41" s="116"/>
      <c r="HK41" s="116"/>
      <c r="HL41" s="116"/>
      <c r="HM41" s="116"/>
      <c r="HN41" s="116"/>
      <c r="HO41" s="116"/>
      <c r="HP41" s="116"/>
      <c r="HQ41" s="116"/>
      <c r="HR41" s="116"/>
      <c r="HS41" s="116"/>
      <c r="HT41" s="116"/>
      <c r="HU41" s="116"/>
      <c r="HV41" s="116"/>
      <c r="HW41" s="116"/>
      <c r="HX41" s="116"/>
      <c r="HY41" s="116"/>
      <c r="HZ41" s="116"/>
      <c r="IA41" s="116"/>
      <c r="IB41" s="116"/>
      <c r="IC41" s="116"/>
      <c r="ID41" s="116"/>
      <c r="IE41" s="116"/>
      <c r="IF41" s="116"/>
      <c r="IG41" s="116"/>
      <c r="IH41" s="116"/>
      <c r="II41" s="116"/>
      <c r="IJ41" s="116"/>
      <c r="IK41" s="116"/>
      <c r="IL41" s="116"/>
      <c r="IM41" s="116"/>
      <c r="IN41" s="116"/>
      <c r="IO41" s="116"/>
      <c r="IP41" s="116"/>
      <c r="IQ41" s="116"/>
      <c r="IR41" s="116"/>
      <c r="IS41" s="116"/>
    </row>
    <row r="42" spans="1:253" s="117" customFormat="1" ht="21.75" customHeight="1" x14ac:dyDescent="0.3">
      <c r="A42" s="271" t="s">
        <v>23</v>
      </c>
      <c r="B42" s="272"/>
      <c r="C42" s="118"/>
      <c r="D42" s="118"/>
      <c r="E42" s="119"/>
      <c r="F42" s="120">
        <f>F41*0.18</f>
        <v>64333.031399999985</v>
      </c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  <c r="DP42" s="116"/>
      <c r="DQ42" s="116"/>
      <c r="DR42" s="116"/>
      <c r="DS42" s="116"/>
      <c r="DT42" s="116"/>
      <c r="DU42" s="116"/>
      <c r="DV42" s="116"/>
      <c r="DW42" s="116"/>
      <c r="DX42" s="116"/>
      <c r="DY42" s="116"/>
      <c r="DZ42" s="116"/>
      <c r="EA42" s="116"/>
      <c r="EB42" s="116"/>
      <c r="EC42" s="116"/>
      <c r="ED42" s="116"/>
      <c r="EE42" s="116"/>
      <c r="EF42" s="116"/>
      <c r="EG42" s="116"/>
      <c r="EH42" s="116"/>
      <c r="EI42" s="116"/>
      <c r="EJ42" s="116"/>
      <c r="EK42" s="116"/>
      <c r="EL42" s="116"/>
      <c r="EM42" s="116"/>
      <c r="EN42" s="116"/>
      <c r="EO42" s="116"/>
      <c r="EP42" s="116"/>
      <c r="EQ42" s="116"/>
      <c r="ER42" s="116"/>
      <c r="ES42" s="116"/>
      <c r="ET42" s="116"/>
      <c r="EU42" s="116"/>
      <c r="EV42" s="116"/>
      <c r="EW42" s="116"/>
      <c r="EX42" s="116"/>
      <c r="EY42" s="116"/>
      <c r="EZ42" s="116"/>
      <c r="FA42" s="116"/>
      <c r="FB42" s="116"/>
      <c r="FC42" s="116"/>
      <c r="FD42" s="116"/>
      <c r="FE42" s="116"/>
      <c r="FF42" s="116"/>
      <c r="FG42" s="116"/>
      <c r="FH42" s="116"/>
      <c r="FI42" s="116"/>
      <c r="FJ42" s="116"/>
      <c r="FK42" s="116"/>
      <c r="FL42" s="116"/>
      <c r="FM42" s="116"/>
      <c r="FN42" s="116"/>
      <c r="FO42" s="116"/>
      <c r="FP42" s="116"/>
      <c r="FQ42" s="116"/>
      <c r="FR42" s="116"/>
      <c r="FS42" s="116"/>
      <c r="FT42" s="116"/>
      <c r="FU42" s="116"/>
      <c r="FV42" s="116"/>
      <c r="FW42" s="116"/>
      <c r="FX42" s="116"/>
      <c r="FY42" s="116"/>
      <c r="FZ42" s="116"/>
      <c r="GA42" s="116"/>
      <c r="GB42" s="116"/>
      <c r="GC42" s="116"/>
      <c r="GD42" s="116"/>
      <c r="GE42" s="116"/>
      <c r="GF42" s="116"/>
      <c r="GG42" s="116"/>
      <c r="GH42" s="116"/>
      <c r="GI42" s="116"/>
      <c r="GJ42" s="116"/>
      <c r="GK42" s="116"/>
      <c r="GL42" s="116"/>
      <c r="GM42" s="116"/>
      <c r="GN42" s="116"/>
      <c r="GO42" s="116"/>
      <c r="GP42" s="116"/>
      <c r="GQ42" s="116"/>
      <c r="GR42" s="116"/>
      <c r="GS42" s="116"/>
      <c r="GT42" s="116"/>
      <c r="GU42" s="116"/>
      <c r="GV42" s="116"/>
      <c r="GW42" s="116"/>
      <c r="GX42" s="116"/>
      <c r="GY42" s="116"/>
      <c r="GZ42" s="116"/>
      <c r="HA42" s="116"/>
      <c r="HB42" s="116"/>
      <c r="HC42" s="116"/>
      <c r="HD42" s="116"/>
      <c r="HE42" s="116"/>
      <c r="HF42" s="116"/>
      <c r="HG42" s="116"/>
      <c r="HH42" s="116"/>
      <c r="HI42" s="116"/>
      <c r="HJ42" s="116"/>
      <c r="HK42" s="116"/>
      <c r="HL42" s="116"/>
      <c r="HM42" s="116"/>
      <c r="HN42" s="116"/>
      <c r="HO42" s="116"/>
      <c r="HP42" s="116"/>
      <c r="HQ42" s="116"/>
      <c r="HR42" s="116"/>
      <c r="HS42" s="116"/>
      <c r="HT42" s="116"/>
      <c r="HU42" s="116"/>
      <c r="HV42" s="116"/>
      <c r="HW42" s="116"/>
      <c r="HX42" s="116"/>
      <c r="HY42" s="116"/>
      <c r="HZ42" s="116"/>
      <c r="IA42" s="116"/>
      <c r="IB42" s="116"/>
      <c r="IC42" s="116"/>
      <c r="ID42" s="116"/>
      <c r="IE42" s="116"/>
      <c r="IF42" s="116"/>
      <c r="IG42" s="116"/>
      <c r="IH42" s="116"/>
      <c r="II42" s="116"/>
      <c r="IJ42" s="116"/>
      <c r="IK42" s="116"/>
      <c r="IL42" s="116"/>
      <c r="IM42" s="116"/>
      <c r="IN42" s="116"/>
      <c r="IO42" s="116"/>
      <c r="IP42" s="116"/>
      <c r="IQ42" s="116"/>
      <c r="IR42" s="116"/>
      <c r="IS42" s="116"/>
    </row>
    <row r="43" spans="1:253" s="117" customFormat="1" ht="21.75" customHeight="1" thickBot="1" x14ac:dyDescent="0.35">
      <c r="A43" s="273" t="s">
        <v>24</v>
      </c>
      <c r="B43" s="274"/>
      <c r="C43" s="121"/>
      <c r="D43" s="121"/>
      <c r="E43" s="122"/>
      <c r="F43" s="185">
        <f>SUM(F41:F42)</f>
        <v>421738.7613999999</v>
      </c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/>
      <c r="EM43" s="116"/>
      <c r="EN43" s="116"/>
      <c r="EO43" s="116"/>
      <c r="EP43" s="116"/>
      <c r="EQ43" s="116"/>
      <c r="ER43" s="116"/>
      <c r="ES43" s="116"/>
      <c r="ET43" s="116"/>
      <c r="EU43" s="116"/>
      <c r="EV43" s="116"/>
      <c r="EW43" s="116"/>
      <c r="EX43" s="116"/>
      <c r="EY43" s="116"/>
      <c r="EZ43" s="116"/>
      <c r="FA43" s="116"/>
      <c r="FB43" s="116"/>
      <c r="FC43" s="116"/>
      <c r="FD43" s="116"/>
      <c r="FE43" s="116"/>
      <c r="FF43" s="116"/>
      <c r="FG43" s="116"/>
      <c r="FH43" s="116"/>
      <c r="FI43" s="116"/>
      <c r="FJ43" s="116"/>
      <c r="FK43" s="116"/>
      <c r="FL43" s="116"/>
      <c r="FM43" s="116"/>
      <c r="FN43" s="116"/>
      <c r="FO43" s="116"/>
      <c r="FP43" s="116"/>
      <c r="FQ43" s="116"/>
      <c r="FR43" s="116"/>
      <c r="FS43" s="116"/>
      <c r="FT43" s="116"/>
      <c r="FU43" s="116"/>
      <c r="FV43" s="116"/>
      <c r="FW43" s="116"/>
      <c r="FX43" s="116"/>
      <c r="FY43" s="116"/>
      <c r="FZ43" s="116"/>
      <c r="GA43" s="116"/>
      <c r="GB43" s="116"/>
      <c r="GC43" s="116"/>
      <c r="GD43" s="116"/>
      <c r="GE43" s="116"/>
      <c r="GF43" s="116"/>
      <c r="GG43" s="116"/>
      <c r="GH43" s="116"/>
      <c r="GI43" s="116"/>
      <c r="GJ43" s="116"/>
      <c r="GK43" s="116"/>
      <c r="GL43" s="116"/>
      <c r="GM43" s="116"/>
      <c r="GN43" s="116"/>
      <c r="GO43" s="116"/>
      <c r="GP43" s="116"/>
      <c r="GQ43" s="116"/>
      <c r="GR43" s="116"/>
      <c r="GS43" s="116"/>
      <c r="GT43" s="116"/>
      <c r="GU43" s="116"/>
      <c r="GV43" s="116"/>
      <c r="GW43" s="116"/>
      <c r="GX43" s="116"/>
      <c r="GY43" s="116"/>
      <c r="GZ43" s="116"/>
      <c r="HA43" s="116"/>
      <c r="HB43" s="116"/>
      <c r="HC43" s="116"/>
      <c r="HD43" s="116"/>
      <c r="HE43" s="116"/>
      <c r="HF43" s="116"/>
      <c r="HG43" s="116"/>
      <c r="HH43" s="116"/>
      <c r="HI43" s="116"/>
      <c r="HJ43" s="116"/>
      <c r="HK43" s="116"/>
      <c r="HL43" s="116"/>
      <c r="HM43" s="116"/>
      <c r="HN43" s="116"/>
      <c r="HO43" s="116"/>
      <c r="HP43" s="116"/>
      <c r="HQ43" s="116"/>
      <c r="HR43" s="116"/>
      <c r="HS43" s="116"/>
      <c r="HT43" s="116"/>
      <c r="HU43" s="116"/>
      <c r="HV43" s="116"/>
      <c r="HW43" s="116"/>
      <c r="HX43" s="116"/>
      <c r="HY43" s="116"/>
      <c r="HZ43" s="116"/>
      <c r="IA43" s="116"/>
      <c r="IB43" s="116"/>
      <c r="IC43" s="116"/>
      <c r="ID43" s="116"/>
      <c r="IE43" s="116"/>
      <c r="IF43" s="116"/>
      <c r="IG43" s="116"/>
      <c r="IH43" s="116"/>
      <c r="II43" s="116"/>
      <c r="IJ43" s="116"/>
      <c r="IK43" s="116"/>
      <c r="IL43" s="116"/>
      <c r="IM43" s="116"/>
      <c r="IN43" s="116"/>
      <c r="IO43" s="116"/>
      <c r="IP43" s="116"/>
      <c r="IQ43" s="116"/>
      <c r="IR43" s="116"/>
      <c r="IS43" s="116"/>
    </row>
    <row r="44" spans="1:253" s="117" customFormat="1" ht="18.75" customHeight="1" x14ac:dyDescent="0.3">
      <c r="A44" s="186"/>
      <c r="B44" s="124"/>
      <c r="C44" s="125"/>
      <c r="D44" s="125"/>
      <c r="E44" s="126"/>
      <c r="F44" s="127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  <c r="DS44" s="116"/>
      <c r="DT44" s="116"/>
      <c r="DU44" s="116"/>
      <c r="DV44" s="116"/>
      <c r="DW44" s="116"/>
      <c r="DX44" s="116"/>
      <c r="DY44" s="116"/>
      <c r="DZ44" s="116"/>
      <c r="EA44" s="116"/>
      <c r="EB44" s="116"/>
      <c r="EC44" s="116"/>
      <c r="ED44" s="116"/>
      <c r="EE44" s="116"/>
      <c r="EF44" s="116"/>
      <c r="EG44" s="116"/>
      <c r="EH44" s="116"/>
      <c r="EI44" s="116"/>
      <c r="EJ44" s="116"/>
      <c r="EK44" s="116"/>
      <c r="EL44" s="116"/>
      <c r="EM44" s="116"/>
      <c r="EN44" s="116"/>
      <c r="EO44" s="116"/>
      <c r="EP44" s="116"/>
      <c r="EQ44" s="116"/>
      <c r="ER44" s="116"/>
      <c r="ES44" s="116"/>
      <c r="ET44" s="116"/>
      <c r="EU44" s="116"/>
      <c r="EV44" s="116"/>
      <c r="EW44" s="116"/>
      <c r="EX44" s="116"/>
      <c r="EY44" s="116"/>
      <c r="EZ44" s="116"/>
      <c r="FA44" s="116"/>
      <c r="FB44" s="116"/>
      <c r="FC44" s="116"/>
      <c r="FD44" s="116"/>
      <c r="FE44" s="116"/>
      <c r="FF44" s="116"/>
      <c r="FG44" s="116"/>
      <c r="FH44" s="116"/>
      <c r="FI44" s="116"/>
      <c r="FJ44" s="116"/>
      <c r="FK44" s="116"/>
      <c r="FL44" s="116"/>
      <c r="FM44" s="116"/>
      <c r="FN44" s="116"/>
      <c r="FO44" s="116"/>
      <c r="FP44" s="116"/>
      <c r="FQ44" s="116"/>
      <c r="FR44" s="116"/>
      <c r="FS44" s="116"/>
      <c r="FT44" s="116"/>
      <c r="FU44" s="116"/>
      <c r="FV44" s="116"/>
      <c r="FW44" s="116"/>
      <c r="FX44" s="116"/>
      <c r="FY44" s="116"/>
      <c r="FZ44" s="116"/>
      <c r="GA44" s="116"/>
      <c r="GB44" s="116"/>
      <c r="GC44" s="116"/>
      <c r="GD44" s="116"/>
      <c r="GE44" s="116"/>
      <c r="GF44" s="116"/>
      <c r="GG44" s="116"/>
      <c r="GH44" s="116"/>
      <c r="GI44" s="116"/>
      <c r="GJ44" s="116"/>
      <c r="GK44" s="116"/>
      <c r="GL44" s="116"/>
      <c r="GM44" s="116"/>
      <c r="GN44" s="116"/>
      <c r="GO44" s="116"/>
      <c r="GP44" s="116"/>
      <c r="GQ44" s="116"/>
      <c r="GR44" s="116"/>
      <c r="GS44" s="116"/>
      <c r="GT44" s="116"/>
      <c r="GU44" s="116"/>
      <c r="GV44" s="116"/>
      <c r="GW44" s="116"/>
      <c r="GX44" s="116"/>
      <c r="GY44" s="116"/>
      <c r="GZ44" s="116"/>
      <c r="HA44" s="116"/>
      <c r="HB44" s="116"/>
      <c r="HC44" s="116"/>
      <c r="HD44" s="116"/>
      <c r="HE44" s="116"/>
      <c r="HF44" s="116"/>
      <c r="HG44" s="116"/>
      <c r="HH44" s="116"/>
      <c r="HI44" s="116"/>
      <c r="HJ44" s="116"/>
      <c r="HK44" s="116"/>
      <c r="HL44" s="116"/>
      <c r="HM44" s="116"/>
      <c r="HN44" s="116"/>
      <c r="HO44" s="116"/>
      <c r="HP44" s="116"/>
      <c r="HQ44" s="116"/>
      <c r="HR44" s="116"/>
      <c r="HS44" s="116"/>
      <c r="HT44" s="116"/>
      <c r="HU44" s="116"/>
      <c r="HV44" s="116"/>
      <c r="HW44" s="116"/>
      <c r="HX44" s="116"/>
      <c r="HY44" s="116"/>
      <c r="HZ44" s="116"/>
      <c r="IA44" s="116"/>
      <c r="IB44" s="116"/>
      <c r="IC44" s="116"/>
      <c r="ID44" s="116"/>
      <c r="IE44" s="116"/>
      <c r="IF44" s="116"/>
      <c r="IG44" s="116"/>
      <c r="IH44" s="116"/>
      <c r="II44" s="116"/>
      <c r="IJ44" s="116"/>
      <c r="IK44" s="116"/>
      <c r="IL44" s="116"/>
      <c r="IM44" s="116"/>
      <c r="IN44" s="116"/>
      <c r="IO44" s="116"/>
      <c r="IP44" s="116"/>
      <c r="IQ44" s="116"/>
      <c r="IR44" s="116"/>
      <c r="IS44" s="116"/>
    </row>
    <row r="45" spans="1:253" s="117" customFormat="1" ht="18.75" customHeight="1" x14ac:dyDescent="0.3">
      <c r="A45" s="186"/>
      <c r="B45" s="124"/>
      <c r="C45" s="125"/>
      <c r="D45" s="125"/>
      <c r="E45" s="126"/>
      <c r="F45" s="127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116"/>
      <c r="EE45" s="116"/>
      <c r="EF45" s="116"/>
      <c r="EG45" s="116"/>
      <c r="EH45" s="116"/>
      <c r="EI45" s="116"/>
      <c r="EJ45" s="116"/>
      <c r="EK45" s="116"/>
      <c r="EL45" s="116"/>
      <c r="EM45" s="116"/>
      <c r="EN45" s="116"/>
      <c r="EO45" s="116"/>
      <c r="EP45" s="116"/>
      <c r="EQ45" s="116"/>
      <c r="ER45" s="116"/>
      <c r="ES45" s="116"/>
      <c r="ET45" s="116"/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116"/>
      <c r="FN45" s="116"/>
      <c r="FO45" s="116"/>
      <c r="FP45" s="116"/>
      <c r="FQ45" s="116"/>
      <c r="FR45" s="116"/>
      <c r="FS45" s="116"/>
      <c r="FT45" s="116"/>
      <c r="FU45" s="116"/>
      <c r="FV45" s="116"/>
      <c r="FW45" s="116"/>
      <c r="FX45" s="116"/>
      <c r="FY45" s="116"/>
      <c r="FZ45" s="116"/>
      <c r="GA45" s="116"/>
      <c r="GB45" s="116"/>
      <c r="GC45" s="116"/>
      <c r="GD45" s="116"/>
      <c r="GE45" s="116"/>
      <c r="GF45" s="116"/>
      <c r="GG45" s="116"/>
      <c r="GH45" s="116"/>
      <c r="GI45" s="116"/>
      <c r="GJ45" s="116"/>
      <c r="GK45" s="116"/>
      <c r="GL45" s="116"/>
      <c r="GM45" s="116"/>
      <c r="GN45" s="116"/>
      <c r="GO45" s="116"/>
      <c r="GP45" s="116"/>
      <c r="GQ45" s="116"/>
      <c r="GR45" s="116"/>
      <c r="GS45" s="116"/>
      <c r="GT45" s="116"/>
      <c r="GU45" s="116"/>
      <c r="GV45" s="116"/>
      <c r="GW45" s="116"/>
      <c r="GX45" s="116"/>
      <c r="GY45" s="116"/>
      <c r="GZ45" s="116"/>
      <c r="HA45" s="116"/>
      <c r="HB45" s="116"/>
      <c r="HC45" s="116"/>
      <c r="HD45" s="116"/>
      <c r="HE45" s="116"/>
      <c r="HF45" s="116"/>
      <c r="HG45" s="116"/>
      <c r="HH45" s="116"/>
      <c r="HI45" s="116"/>
      <c r="HJ45" s="116"/>
      <c r="HK45" s="116"/>
      <c r="HL45" s="116"/>
      <c r="HM45" s="116"/>
      <c r="HN45" s="116"/>
      <c r="HO45" s="116"/>
      <c r="HP45" s="116"/>
      <c r="HQ45" s="116"/>
      <c r="HR45" s="116"/>
      <c r="HS45" s="116"/>
      <c r="HT45" s="116"/>
      <c r="HU45" s="116"/>
      <c r="HV45" s="116"/>
      <c r="HW45" s="116"/>
      <c r="HX45" s="116"/>
      <c r="HY45" s="116"/>
      <c r="HZ45" s="116"/>
      <c r="IA45" s="116"/>
      <c r="IB45" s="116"/>
      <c r="IC45" s="116"/>
      <c r="ID45" s="116"/>
      <c r="IE45" s="116"/>
      <c r="IF45" s="116"/>
      <c r="IG45" s="116"/>
      <c r="IH45" s="116"/>
      <c r="II45" s="116"/>
      <c r="IJ45" s="116"/>
      <c r="IK45" s="116"/>
      <c r="IL45" s="116"/>
      <c r="IM45" s="116"/>
      <c r="IN45" s="116"/>
      <c r="IO45" s="116"/>
      <c r="IP45" s="116"/>
      <c r="IQ45" s="116"/>
      <c r="IR45" s="116"/>
      <c r="IS45" s="116"/>
    </row>
    <row r="46" spans="1:253" s="117" customFormat="1" ht="18.75" customHeight="1" x14ac:dyDescent="0.3">
      <c r="A46" s="186"/>
      <c r="B46" s="124"/>
      <c r="C46" s="125"/>
      <c r="D46" s="125"/>
      <c r="E46" s="126"/>
      <c r="F46" s="12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16"/>
      <c r="ET46" s="116"/>
      <c r="EU46" s="116"/>
      <c r="EV46" s="116"/>
      <c r="EW46" s="116"/>
      <c r="EX46" s="116"/>
      <c r="EY46" s="116"/>
      <c r="EZ46" s="116"/>
      <c r="FA46" s="116"/>
      <c r="FB46" s="116"/>
      <c r="FC46" s="116"/>
      <c r="FD46" s="116"/>
      <c r="FE46" s="116"/>
      <c r="FF46" s="116"/>
      <c r="FG46" s="116"/>
      <c r="FH46" s="116"/>
      <c r="FI46" s="116"/>
      <c r="FJ46" s="116"/>
      <c r="FK46" s="116"/>
      <c r="FL46" s="116"/>
      <c r="FM46" s="116"/>
      <c r="FN46" s="116"/>
      <c r="FO46" s="116"/>
      <c r="FP46" s="116"/>
      <c r="FQ46" s="116"/>
      <c r="FR46" s="116"/>
      <c r="FS46" s="116"/>
      <c r="FT46" s="116"/>
      <c r="FU46" s="116"/>
      <c r="FV46" s="116"/>
      <c r="FW46" s="116"/>
      <c r="FX46" s="116"/>
      <c r="FY46" s="116"/>
      <c r="FZ46" s="116"/>
      <c r="GA46" s="116"/>
      <c r="GB46" s="116"/>
      <c r="GC46" s="116"/>
      <c r="GD46" s="116"/>
      <c r="GE46" s="116"/>
      <c r="GF46" s="116"/>
      <c r="GG46" s="116"/>
      <c r="GH46" s="116"/>
      <c r="GI46" s="116"/>
      <c r="GJ46" s="116"/>
      <c r="GK46" s="116"/>
      <c r="GL46" s="116"/>
      <c r="GM46" s="116"/>
      <c r="GN46" s="116"/>
      <c r="GO46" s="116"/>
      <c r="GP46" s="116"/>
      <c r="GQ46" s="116"/>
      <c r="GR46" s="116"/>
      <c r="GS46" s="116"/>
      <c r="GT46" s="116"/>
      <c r="GU46" s="116"/>
      <c r="GV46" s="116"/>
      <c r="GW46" s="116"/>
      <c r="GX46" s="116"/>
      <c r="GY46" s="116"/>
      <c r="GZ46" s="116"/>
      <c r="HA46" s="116"/>
      <c r="HB46" s="116"/>
      <c r="HC46" s="116"/>
      <c r="HD46" s="116"/>
      <c r="HE46" s="116"/>
      <c r="HF46" s="116"/>
      <c r="HG46" s="116"/>
      <c r="HH46" s="116"/>
      <c r="HI46" s="116"/>
      <c r="HJ46" s="116"/>
      <c r="HK46" s="116"/>
      <c r="HL46" s="116"/>
      <c r="HM46" s="116"/>
      <c r="HN46" s="116"/>
      <c r="HO46" s="116"/>
      <c r="HP46" s="116"/>
      <c r="HQ46" s="116"/>
      <c r="HR46" s="116"/>
      <c r="HS46" s="116"/>
      <c r="HT46" s="116"/>
      <c r="HU46" s="116"/>
      <c r="HV46" s="116"/>
      <c r="HW46" s="116"/>
      <c r="HX46" s="116"/>
      <c r="HY46" s="116"/>
      <c r="HZ46" s="116"/>
      <c r="IA46" s="116"/>
      <c r="IB46" s="116"/>
      <c r="IC46" s="116"/>
      <c r="ID46" s="116"/>
      <c r="IE46" s="116"/>
      <c r="IF46" s="116"/>
      <c r="IG46" s="116"/>
      <c r="IH46" s="116"/>
      <c r="II46" s="116"/>
      <c r="IJ46" s="116"/>
      <c r="IK46" s="116"/>
      <c r="IL46" s="116"/>
      <c r="IM46" s="116"/>
      <c r="IN46" s="116"/>
      <c r="IO46" s="116"/>
      <c r="IP46" s="116"/>
      <c r="IQ46" s="116"/>
      <c r="IR46" s="116"/>
      <c r="IS46" s="116"/>
    </row>
    <row r="47" spans="1:253" ht="18.75" customHeight="1" x14ac:dyDescent="0.3">
      <c r="A47" s="176"/>
      <c r="B47" s="137"/>
      <c r="C47" s="130"/>
      <c r="D47" s="130"/>
      <c r="E47" s="131"/>
      <c r="F47" s="132"/>
    </row>
    <row r="48" spans="1:253" s="134" customFormat="1" x14ac:dyDescent="0.3">
      <c r="A48" s="275" t="s">
        <v>25</v>
      </c>
      <c r="B48" s="275"/>
      <c r="C48" s="275"/>
      <c r="D48" s="275"/>
      <c r="E48" s="275"/>
      <c r="F48" s="275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  <c r="CT48" s="133"/>
      <c r="CU48" s="133"/>
      <c r="CV48" s="133"/>
      <c r="CW48" s="133"/>
      <c r="CX48" s="133"/>
      <c r="CY48" s="133"/>
      <c r="CZ48" s="133"/>
      <c r="DA48" s="133"/>
      <c r="DB48" s="133"/>
      <c r="DC48" s="133"/>
      <c r="DD48" s="133"/>
      <c r="DE48" s="133"/>
      <c r="DF48" s="133"/>
      <c r="DG48" s="133"/>
      <c r="DH48" s="133"/>
      <c r="DI48" s="133"/>
      <c r="DJ48" s="133"/>
      <c r="DK48" s="133"/>
      <c r="DL48" s="133"/>
      <c r="DM48" s="133"/>
      <c r="DN48" s="133"/>
      <c r="DO48" s="133"/>
      <c r="DP48" s="133"/>
      <c r="DQ48" s="133"/>
      <c r="DR48" s="133"/>
      <c r="DS48" s="133"/>
      <c r="DT48" s="133"/>
      <c r="DU48" s="133"/>
      <c r="DV48" s="133"/>
      <c r="DW48" s="133"/>
      <c r="DX48" s="133"/>
      <c r="DY48" s="133"/>
      <c r="DZ48" s="133"/>
      <c r="EA48" s="133"/>
      <c r="EB48" s="133"/>
      <c r="EC48" s="133"/>
      <c r="ED48" s="133"/>
      <c r="EE48" s="133"/>
      <c r="EF48" s="133"/>
      <c r="EG48" s="133"/>
      <c r="EH48" s="133"/>
      <c r="EI48" s="133"/>
      <c r="EJ48" s="133"/>
      <c r="EK48" s="133"/>
      <c r="EL48" s="133"/>
      <c r="EM48" s="133"/>
      <c r="EN48" s="133"/>
      <c r="EO48" s="133"/>
      <c r="EP48" s="133"/>
      <c r="EQ48" s="133"/>
      <c r="ER48" s="133"/>
      <c r="ES48" s="133"/>
      <c r="ET48" s="133"/>
      <c r="EU48" s="133"/>
      <c r="EV48" s="133"/>
      <c r="EW48" s="133"/>
      <c r="EX48" s="133"/>
      <c r="EY48" s="133"/>
      <c r="EZ48" s="133"/>
      <c r="FA48" s="133"/>
      <c r="FB48" s="133"/>
      <c r="FC48" s="133"/>
      <c r="FD48" s="133"/>
      <c r="FE48" s="133"/>
      <c r="FF48" s="133"/>
      <c r="FG48" s="133"/>
      <c r="FH48" s="133"/>
      <c r="FI48" s="133"/>
      <c r="FJ48" s="133"/>
      <c r="FK48" s="133"/>
      <c r="FL48" s="133"/>
      <c r="FM48" s="133"/>
      <c r="FN48" s="133"/>
      <c r="FO48" s="133"/>
      <c r="FP48" s="133"/>
      <c r="FQ48" s="133"/>
      <c r="FR48" s="133"/>
      <c r="FS48" s="133"/>
      <c r="FT48" s="133"/>
      <c r="FU48" s="133"/>
      <c r="FV48" s="133"/>
      <c r="FW48" s="133"/>
      <c r="FX48" s="133"/>
      <c r="FY48" s="133"/>
      <c r="FZ48" s="133"/>
      <c r="GA48" s="133"/>
      <c r="GB48" s="133"/>
      <c r="GC48" s="133"/>
      <c r="GD48" s="133"/>
      <c r="GE48" s="133"/>
      <c r="GF48" s="133"/>
      <c r="GG48" s="133"/>
      <c r="GH48" s="133"/>
      <c r="GI48" s="133"/>
      <c r="GJ48" s="133"/>
      <c r="GK48" s="133"/>
      <c r="GL48" s="133"/>
      <c r="GM48" s="133"/>
      <c r="GN48" s="133"/>
      <c r="GO48" s="133"/>
      <c r="GP48" s="133"/>
      <c r="GQ48" s="133"/>
      <c r="GR48" s="133"/>
      <c r="GS48" s="133"/>
      <c r="GT48" s="133"/>
      <c r="GU48" s="133"/>
      <c r="GV48" s="133"/>
      <c r="GW48" s="133"/>
      <c r="GX48" s="133"/>
      <c r="GY48" s="133"/>
      <c r="GZ48" s="133"/>
      <c r="HA48" s="133"/>
      <c r="HB48" s="133"/>
      <c r="HC48" s="133"/>
      <c r="HD48" s="133"/>
      <c r="HE48" s="133"/>
      <c r="HF48" s="133"/>
      <c r="HG48" s="133"/>
      <c r="HH48" s="133"/>
      <c r="HI48" s="133"/>
      <c r="HJ48" s="133"/>
      <c r="HK48" s="133"/>
      <c r="HL48" s="133"/>
      <c r="HM48" s="133"/>
      <c r="HN48" s="133"/>
      <c r="HO48" s="133"/>
      <c r="HP48" s="133"/>
      <c r="HQ48" s="133"/>
      <c r="HR48" s="133"/>
      <c r="HS48" s="133"/>
      <c r="HT48" s="133"/>
      <c r="HU48" s="133"/>
      <c r="HV48" s="133"/>
      <c r="HW48" s="133"/>
      <c r="HX48" s="133"/>
      <c r="HY48" s="133"/>
      <c r="HZ48" s="133"/>
      <c r="IA48" s="133"/>
      <c r="IB48" s="133"/>
      <c r="IC48" s="133"/>
      <c r="ID48" s="133"/>
      <c r="IE48" s="133"/>
      <c r="IF48" s="133"/>
      <c r="IG48" s="133"/>
      <c r="IH48" s="133"/>
      <c r="II48" s="133"/>
      <c r="IJ48" s="133"/>
      <c r="IK48" s="133"/>
      <c r="IL48" s="133"/>
      <c r="IM48" s="133"/>
      <c r="IN48" s="133"/>
      <c r="IO48" s="133"/>
      <c r="IP48" s="133"/>
      <c r="IQ48" s="133"/>
      <c r="IR48" s="133"/>
      <c r="IS48" s="133"/>
    </row>
    <row r="49" spans="1:253" ht="18.75" customHeight="1" x14ac:dyDescent="0.3">
      <c r="A49" s="176"/>
      <c r="B49" s="137"/>
      <c r="C49" s="135"/>
      <c r="D49" s="135"/>
      <c r="E49" s="135" t="s">
        <v>26</v>
      </c>
      <c r="F49" s="135"/>
    </row>
    <row r="50" spans="1:253" ht="15.75" customHeight="1" x14ac:dyDescent="0.3">
      <c r="A50" s="187"/>
      <c r="C50" s="135"/>
      <c r="D50" s="135"/>
      <c r="E50" s="135"/>
      <c r="F50" s="135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</row>
    <row r="51" spans="1:253" ht="15.75" customHeight="1" x14ac:dyDescent="0.3">
      <c r="A51" s="187"/>
      <c r="C51" s="135"/>
      <c r="D51" s="135"/>
      <c r="E51" s="135"/>
      <c r="F51" s="135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</row>
    <row r="52" spans="1:253" ht="15.75" customHeight="1" x14ac:dyDescent="0.3">
      <c r="A52" s="187"/>
      <c r="C52" s="135"/>
      <c r="D52" s="135"/>
      <c r="E52" s="135"/>
      <c r="F52" s="135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</row>
    <row r="53" spans="1:253" ht="15.75" customHeight="1" x14ac:dyDescent="0.3">
      <c r="A53" s="187"/>
      <c r="C53" s="135"/>
      <c r="D53" s="135"/>
      <c r="E53" s="135"/>
      <c r="F53" s="135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</row>
    <row r="54" spans="1:253" ht="15.75" customHeight="1" x14ac:dyDescent="0.3">
      <c r="A54" s="187"/>
      <c r="C54" s="135"/>
      <c r="D54" s="135"/>
      <c r="E54" s="135"/>
      <c r="F54" s="135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</row>
    <row r="55" spans="1:253" ht="15.75" customHeight="1" x14ac:dyDescent="0.3">
      <c r="A55" s="187"/>
      <c r="C55" s="135"/>
      <c r="D55" s="135"/>
      <c r="E55" s="135"/>
      <c r="F55" s="135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</row>
    <row r="56" spans="1:253" ht="15.75" customHeight="1" x14ac:dyDescent="0.3">
      <c r="A56" s="276"/>
      <c r="B56" s="276"/>
      <c r="C56" s="135"/>
      <c r="D56" s="135"/>
      <c r="E56" s="135"/>
      <c r="F56" s="135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</row>
    <row r="57" spans="1:253" ht="15.75" customHeight="1" x14ac:dyDescent="0.3">
      <c r="A57" s="188"/>
      <c r="B57" s="137" t="s">
        <v>27</v>
      </c>
      <c r="C57" s="135"/>
      <c r="D57" s="135"/>
      <c r="E57" s="135"/>
      <c r="F57" s="135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</row>
    <row r="58" spans="1:253" ht="16.5" customHeight="1" x14ac:dyDescent="0.3">
      <c r="A58" s="253"/>
      <c r="B58" s="253"/>
      <c r="C58" s="135"/>
      <c r="D58" s="135"/>
      <c r="E58" s="135"/>
      <c r="F58" s="135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</row>
    <row r="59" spans="1:253" x14ac:dyDescent="0.3">
      <c r="A59" s="277"/>
      <c r="B59" s="277"/>
      <c r="C59" s="278" t="s">
        <v>26</v>
      </c>
      <c r="D59" s="278"/>
      <c r="E59" s="278"/>
      <c r="F59" s="27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</row>
    <row r="60" spans="1:253" ht="38.25" customHeight="1" x14ac:dyDescent="0.3">
      <c r="A60" s="298"/>
      <c r="B60" s="299"/>
      <c r="C60" s="189"/>
      <c r="D60" s="146"/>
      <c r="E60" s="296"/>
      <c r="F60" s="296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</row>
    <row r="61" spans="1:253" ht="10.5" customHeight="1" x14ac:dyDescent="0.3">
      <c r="A61" s="277"/>
      <c r="B61" s="277"/>
      <c r="C61" s="190"/>
      <c r="D61" s="191"/>
      <c r="E61" s="297"/>
      <c r="F61" s="297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</row>
    <row r="62" spans="1:253" ht="25.5" customHeight="1" x14ac:dyDescent="0.3">
      <c r="A62" s="192"/>
      <c r="B62" s="190"/>
      <c r="C62" s="190"/>
      <c r="D62" s="191"/>
      <c r="E62" s="193"/>
      <c r="F62" s="193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</row>
    <row r="63" spans="1:253" ht="16.5" customHeight="1" x14ac:dyDescent="0.3">
      <c r="A63" s="295"/>
      <c r="B63" s="295"/>
      <c r="C63" s="146"/>
      <c r="D63" s="146"/>
      <c r="E63" s="296"/>
      <c r="F63" s="29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</row>
    <row r="64" spans="1:253" x14ac:dyDescent="0.3">
      <c r="A64" s="277"/>
      <c r="B64" s="277"/>
      <c r="C64" s="190"/>
      <c r="D64" s="191"/>
      <c r="E64" s="297"/>
      <c r="F64" s="297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</row>
    <row r="65" spans="1:253" x14ac:dyDescent="0.3">
      <c r="A65" s="194"/>
      <c r="B65" s="134"/>
      <c r="C65" s="134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</row>
  </sheetData>
  <mergeCells count="29">
    <mergeCell ref="A10:F10"/>
    <mergeCell ref="E1:F1"/>
    <mergeCell ref="C3:F3"/>
    <mergeCell ref="C5:F5"/>
    <mergeCell ref="C7:G7"/>
    <mergeCell ref="C8:F9"/>
    <mergeCell ref="A58:B58"/>
    <mergeCell ref="B11:F11"/>
    <mergeCell ref="A12:A14"/>
    <mergeCell ref="B12:B14"/>
    <mergeCell ref="C12:C14"/>
    <mergeCell ref="D12:D14"/>
    <mergeCell ref="E12:E14"/>
    <mergeCell ref="F12:F14"/>
    <mergeCell ref="A41:B41"/>
    <mergeCell ref="A42:B42"/>
    <mergeCell ref="A43:B43"/>
    <mergeCell ref="A48:F48"/>
    <mergeCell ref="A56:B56"/>
    <mergeCell ref="A63:B63"/>
    <mergeCell ref="E63:F63"/>
    <mergeCell ref="A64:B64"/>
    <mergeCell ref="E64:F64"/>
    <mergeCell ref="A59:B59"/>
    <mergeCell ref="C59:F59"/>
    <mergeCell ref="A60:B60"/>
    <mergeCell ref="E60:F60"/>
    <mergeCell ref="A61:B61"/>
    <mergeCell ref="E61:F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mar21</vt:lpstr>
      <vt:lpstr>apr21</vt:lpstr>
      <vt:lpstr>may21</vt:lpstr>
      <vt:lpstr>iyn21</vt:lpstr>
      <vt:lpstr>iyl21</vt:lpstr>
      <vt:lpstr>avq21</vt:lpstr>
      <vt:lpstr>sen21</vt:lpstr>
      <vt:lpstr>okt21</vt:lpstr>
      <vt:lpstr>noy21</vt:lpstr>
      <vt:lpstr>dek21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2022-11-14T11:59:41Z</dcterms:modified>
</cp:coreProperties>
</file>