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firstSheet="5" activeTab="11"/>
  </bookViews>
  <sheets>
    <sheet name="BINa1 beton,hörgü-20" sheetId="31" r:id="rId1"/>
    <sheet name="Bina1 beton,hörgü-21" sheetId="32" r:id="rId2"/>
    <sheet name="Bina 3 beton,hörgü-21" sheetId="33" r:id="rId3"/>
    <sheet name="Bina3, beton,hörgü-22" sheetId="34" r:id="rId4"/>
    <sheet name="Bina2, beton,hörgü-22" sheetId="35" r:id="rId5"/>
    <sheet name="DAM" sheetId="36" r:id="rId6"/>
    <sheet name="Elektrik iş" sheetId="5" r:id="rId7"/>
    <sheet name="Bəzək iş" sheetId="6" r:id="rId8"/>
    <sheet name="Santex iş" sheetId="7" r:id="rId9"/>
    <sheet name="Pəncərə-qapı" sheetId="21" r:id="rId10"/>
    <sheet name="LİFT" sheetId="22" r:id="rId11"/>
    <sheet name="Akt" sheetId="37" r:id="rId12"/>
    <sheet name="Лист1" sheetId="29" r:id="rId13"/>
  </sheets>
  <definedNames>
    <definedName name="_xlnm._FilterDatabase" localSheetId="0" hidden="1">'BINa1 beton,hörgü-20'!$A$1:$IS$205</definedName>
    <definedName name="_xlnm._FilterDatabase" localSheetId="2" hidden="1">'Bina 3 beton,hörgü-21'!$A$1:$IS$125</definedName>
    <definedName name="_xlnm._FilterDatabase" localSheetId="1" hidden="1">'Bina1 beton,hörgü-21'!$A$1:$IS$169</definedName>
    <definedName name="_xlnm._FilterDatabase" localSheetId="4" hidden="1">'Bina2, beton,hörgü-22'!$A$1:$IS$93</definedName>
    <definedName name="_xlnm._FilterDatabase" localSheetId="3" hidden="1">'Bina3, beton,hörgü-22'!$A$1:$IS$248</definedName>
  </definedNames>
  <calcPr calcId="162913"/>
</workbook>
</file>

<file path=xl/calcChain.xml><?xml version="1.0" encoding="utf-8"?>
<calcChain xmlns="http://schemas.openxmlformats.org/spreadsheetml/2006/main">
  <c r="F15" i="37" l="1"/>
  <c r="F77" i="7"/>
  <c r="F87" i="21"/>
  <c r="F86" i="21"/>
  <c r="F56" i="37"/>
  <c r="F50" i="37"/>
  <c r="F49" i="37"/>
  <c r="F55" i="37"/>
  <c r="F54" i="37"/>
  <c r="F53" i="37"/>
  <c r="F52" i="37"/>
  <c r="F33" i="6"/>
  <c r="F51" i="37"/>
  <c r="F48" i="37"/>
  <c r="F47" i="37"/>
  <c r="F46" i="37"/>
  <c r="F45" i="37"/>
  <c r="F44" i="37"/>
  <c r="F43" i="37"/>
  <c r="F42" i="37"/>
  <c r="F41" i="37"/>
  <c r="F40" i="37"/>
  <c r="F21" i="22"/>
  <c r="F20" i="22"/>
  <c r="F19" i="22"/>
  <c r="F18" i="22"/>
  <c r="F23" i="22" l="1"/>
  <c r="F28" i="22" s="1"/>
  <c r="F75" i="7"/>
  <c r="F85" i="21"/>
  <c r="F84" i="21"/>
  <c r="F83" i="21"/>
  <c r="F82" i="21"/>
  <c r="F81" i="21"/>
  <c r="F80" i="21"/>
  <c r="F79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66" i="21"/>
  <c r="F65" i="21"/>
  <c r="F64" i="21"/>
  <c r="F63" i="21"/>
  <c r="F62" i="21"/>
  <c r="F61" i="21"/>
  <c r="F60" i="21"/>
  <c r="F59" i="21"/>
  <c r="F58" i="21"/>
  <c r="F57" i="21"/>
  <c r="F56" i="21"/>
  <c r="F52" i="21"/>
  <c r="F53" i="21"/>
  <c r="F54" i="21"/>
  <c r="F55" i="21"/>
  <c r="F51" i="21"/>
  <c r="F50" i="21"/>
  <c r="F49" i="21"/>
  <c r="F48" i="21"/>
  <c r="F47" i="21"/>
  <c r="F46" i="21"/>
  <c r="F45" i="21"/>
  <c r="F44" i="21"/>
  <c r="F43" i="21"/>
  <c r="F42" i="21"/>
  <c r="F41" i="21"/>
  <c r="F35" i="21"/>
  <c r="F36" i="21"/>
  <c r="F37" i="21"/>
  <c r="F38" i="21"/>
  <c r="F39" i="21"/>
  <c r="F40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43" i="7"/>
  <c r="D43" i="7"/>
  <c r="F74" i="7"/>
  <c r="F73" i="7"/>
  <c r="F72" i="7"/>
  <c r="F71" i="7"/>
  <c r="F70" i="7"/>
  <c r="F69" i="7"/>
  <c r="F68" i="7"/>
  <c r="F67" i="7"/>
  <c r="F65" i="7"/>
  <c r="F66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98" i="6"/>
  <c r="F29" i="6"/>
  <c r="F46" i="7"/>
  <c r="F39" i="37"/>
  <c r="F38" i="37"/>
  <c r="F37" i="37"/>
  <c r="F45" i="7"/>
  <c r="F62" i="6"/>
  <c r="F44" i="7"/>
  <c r="F42" i="7"/>
  <c r="F41" i="7"/>
  <c r="F40" i="7"/>
  <c r="F39" i="7"/>
  <c r="F38" i="7"/>
  <c r="F37" i="7"/>
  <c r="F36" i="7"/>
  <c r="F35" i="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95" i="6"/>
  <c r="F94" i="6"/>
  <c r="F93" i="6"/>
  <c r="F28" i="6"/>
  <c r="F92" i="6"/>
  <c r="F25" i="6"/>
  <c r="F61" i="6"/>
  <c r="F60" i="6"/>
  <c r="F59" i="6"/>
  <c r="F58" i="6"/>
  <c r="D35" i="6"/>
  <c r="F35" i="6" s="1"/>
  <c r="F27" i="6"/>
  <c r="D21" i="6"/>
  <c r="F21" i="6" s="1"/>
  <c r="D20" i="6"/>
  <c r="D19" i="6"/>
  <c r="F19" i="6" s="1"/>
  <c r="F91" i="6"/>
  <c r="F90" i="6"/>
  <c r="F89" i="6"/>
  <c r="F88" i="6"/>
  <c r="F87" i="6"/>
  <c r="F86" i="6"/>
  <c r="F85" i="6"/>
  <c r="F84" i="6"/>
  <c r="F83" i="6"/>
  <c r="F26" i="6"/>
  <c r="F24" i="6"/>
  <c r="F39" i="6"/>
  <c r="F36" i="6"/>
  <c r="F37" i="6"/>
  <c r="F38" i="6"/>
  <c r="F40" i="6"/>
  <c r="F41" i="6"/>
  <c r="F34" i="6"/>
  <c r="F32" i="6"/>
  <c r="F57" i="6"/>
  <c r="F56" i="6"/>
  <c r="F55" i="6"/>
  <c r="F54" i="6"/>
  <c r="F53" i="6"/>
  <c r="F52" i="6"/>
  <c r="F20" i="6"/>
  <c r="F22" i="6"/>
  <c r="F23" i="6"/>
  <c r="F42" i="6"/>
  <c r="F43" i="6"/>
  <c r="F44" i="6"/>
  <c r="F45" i="6"/>
  <c r="F46" i="6"/>
  <c r="F47" i="6"/>
  <c r="F48" i="6"/>
  <c r="F49" i="6"/>
  <c r="F50" i="6"/>
  <c r="F51" i="6"/>
  <c r="F82" i="6"/>
  <c r="F73" i="6"/>
  <c r="F74" i="6"/>
  <c r="F75" i="6"/>
  <c r="F76" i="6"/>
  <c r="F77" i="6"/>
  <c r="F78" i="6"/>
  <c r="F79" i="6"/>
  <c r="F80" i="6"/>
  <c r="F81" i="6"/>
  <c r="F65" i="6"/>
  <c r="F66" i="6"/>
  <c r="F67" i="6"/>
  <c r="F68" i="6"/>
  <c r="F69" i="6"/>
  <c r="F70" i="6"/>
  <c r="F71" i="6"/>
  <c r="F72" i="6"/>
  <c r="D18" i="6"/>
  <c r="F18" i="6" s="1"/>
  <c r="F20" i="36"/>
  <c r="F25" i="36"/>
  <c r="F24" i="36"/>
  <c r="F23" i="36"/>
  <c r="F22" i="36"/>
  <c r="F21" i="36"/>
  <c r="F19" i="36"/>
  <c r="F18" i="36"/>
  <c r="F23" i="37"/>
  <c r="F22" i="37"/>
  <c r="F21" i="37"/>
  <c r="F20" i="37"/>
  <c r="F19" i="37"/>
  <c r="F18" i="37"/>
  <c r="F17" i="37"/>
  <c r="F16" i="37"/>
  <c r="F58" i="37" l="1"/>
  <c r="F63" i="37" s="1"/>
  <c r="F59" i="37"/>
  <c r="F60" i="37" s="1"/>
  <c r="F61" i="37" s="1"/>
  <c r="F62" i="37" s="1"/>
  <c r="F64" i="37" s="1"/>
  <c r="F24" i="22"/>
  <c r="F25" i="22" s="1"/>
  <c r="F26" i="22" s="1"/>
  <c r="F90" i="21"/>
  <c r="F95" i="21" s="1"/>
  <c r="F27" i="36"/>
  <c r="F32" i="36" s="1"/>
  <c r="F108" i="31"/>
  <c r="F87" i="31"/>
  <c r="F75" i="31"/>
  <c r="F63" i="31"/>
  <c r="F51" i="31"/>
  <c r="F32" i="31"/>
  <c r="F101" i="34"/>
  <c r="F100" i="34"/>
  <c r="F133" i="34"/>
  <c r="F132" i="34"/>
  <c r="F153" i="34"/>
  <c r="F152" i="34"/>
  <c r="F173" i="34"/>
  <c r="F172" i="34"/>
  <c r="F193" i="34"/>
  <c r="F192" i="34"/>
  <c r="F213" i="34"/>
  <c r="F212" i="34"/>
  <c r="F95" i="33"/>
  <c r="F94" i="33"/>
  <c r="F123" i="32"/>
  <c r="F122" i="32"/>
  <c r="F103" i="32"/>
  <c r="F102" i="32"/>
  <c r="F81" i="32"/>
  <c r="F80" i="32"/>
  <c r="F59" i="32"/>
  <c r="F60" i="32"/>
  <c r="F142" i="32"/>
  <c r="F143" i="32"/>
  <c r="F170" i="31"/>
  <c r="F169" i="31"/>
  <c r="F139" i="31"/>
  <c r="F138" i="31"/>
  <c r="F95" i="31"/>
  <c r="F96" i="31"/>
  <c r="F94" i="32"/>
  <c r="F101" i="32"/>
  <c r="F79" i="32"/>
  <c r="F58" i="32"/>
  <c r="F168" i="31"/>
  <c r="F94" i="31"/>
  <c r="F137" i="31"/>
  <c r="D210" i="34"/>
  <c r="D209" i="34"/>
  <c r="D208" i="34"/>
  <c r="D151" i="34"/>
  <c r="F151" i="34"/>
  <c r="F141" i="32"/>
  <c r="F121" i="32"/>
  <c r="F100" i="32"/>
  <c r="D150" i="34"/>
  <c r="D149" i="34"/>
  <c r="D165" i="31"/>
  <c r="D134" i="31"/>
  <c r="D78" i="32"/>
  <c r="F78" i="32" s="1"/>
  <c r="D77" i="32"/>
  <c r="D76" i="32"/>
  <c r="D91" i="31"/>
  <c r="D90" i="31"/>
  <c r="F36" i="35"/>
  <c r="F205" i="34"/>
  <c r="F185" i="34"/>
  <c r="F165" i="34"/>
  <c r="F145" i="34"/>
  <c r="F125" i="34"/>
  <c r="F113" i="34"/>
  <c r="F93" i="34"/>
  <c r="F81" i="34"/>
  <c r="F69" i="34"/>
  <c r="F51" i="34"/>
  <c r="F39" i="34"/>
  <c r="F27" i="34"/>
  <c r="F93" i="32"/>
  <c r="F135" i="32"/>
  <c r="F115" i="32"/>
  <c r="F72" i="32"/>
  <c r="F51" i="32"/>
  <c r="F39" i="32"/>
  <c r="F27" i="32"/>
  <c r="F34" i="33"/>
  <c r="F87" i="33"/>
  <c r="F75" i="33"/>
  <c r="F62" i="33"/>
  <c r="F35" i="35"/>
  <c r="F29" i="35"/>
  <c r="F18" i="34"/>
  <c r="F19" i="34"/>
  <c r="F20" i="34"/>
  <c r="F21" i="34"/>
  <c r="F22" i="34"/>
  <c r="F23" i="34"/>
  <c r="F24" i="34"/>
  <c r="F25" i="34"/>
  <c r="F26" i="34"/>
  <c r="F30" i="34"/>
  <c r="F31" i="34"/>
  <c r="F32" i="34"/>
  <c r="F33" i="34"/>
  <c r="F34" i="34"/>
  <c r="F35" i="34"/>
  <c r="F36" i="34"/>
  <c r="F37" i="34"/>
  <c r="F38" i="34"/>
  <c r="F42" i="34"/>
  <c r="F43" i="34"/>
  <c r="F44" i="34"/>
  <c r="F45" i="34"/>
  <c r="F46" i="34"/>
  <c r="F47" i="34"/>
  <c r="F48" i="34"/>
  <c r="F49" i="34"/>
  <c r="F50" i="34"/>
  <c r="D54" i="34"/>
  <c r="F54" i="34" s="1"/>
  <c r="F55" i="34"/>
  <c r="F56" i="34"/>
  <c r="F57" i="34"/>
  <c r="F60" i="34"/>
  <c r="F61" i="34"/>
  <c r="F62" i="34"/>
  <c r="F63" i="34"/>
  <c r="F64" i="34"/>
  <c r="F65" i="34"/>
  <c r="F66" i="34"/>
  <c r="F67" i="34"/>
  <c r="F68" i="34"/>
  <c r="F72" i="34"/>
  <c r="F73" i="34"/>
  <c r="F74" i="34"/>
  <c r="F75" i="34"/>
  <c r="F76" i="34"/>
  <c r="F77" i="34"/>
  <c r="F78" i="34"/>
  <c r="F79" i="34"/>
  <c r="F80" i="34"/>
  <c r="F84" i="34"/>
  <c r="F85" i="34"/>
  <c r="F86" i="34"/>
  <c r="F87" i="34"/>
  <c r="F88" i="34"/>
  <c r="F89" i="34"/>
  <c r="F90" i="34"/>
  <c r="F91" i="34"/>
  <c r="F92" i="34"/>
  <c r="D96" i="34"/>
  <c r="F96" i="34" s="1"/>
  <c r="F97" i="34"/>
  <c r="F98" i="34"/>
  <c r="F99" i="34"/>
  <c r="F104" i="34"/>
  <c r="F105" i="34"/>
  <c r="F106" i="34"/>
  <c r="F107" i="34"/>
  <c r="F108" i="34"/>
  <c r="F109" i="34"/>
  <c r="F110" i="34"/>
  <c r="F111" i="34"/>
  <c r="F112" i="34"/>
  <c r="F116" i="34"/>
  <c r="F117" i="34"/>
  <c r="F118" i="34"/>
  <c r="F119" i="34"/>
  <c r="F120" i="34"/>
  <c r="F121" i="34"/>
  <c r="F122" i="34"/>
  <c r="F123" i="34"/>
  <c r="F124" i="34"/>
  <c r="D128" i="34"/>
  <c r="F128" i="34" s="1"/>
  <c r="F129" i="34"/>
  <c r="F130" i="34"/>
  <c r="F131" i="34"/>
  <c r="F136" i="34"/>
  <c r="F137" i="34"/>
  <c r="F138" i="34"/>
  <c r="F139" i="34"/>
  <c r="F140" i="34"/>
  <c r="F141" i="34"/>
  <c r="F142" i="34"/>
  <c r="F143" i="34"/>
  <c r="F144" i="34"/>
  <c r="D148" i="34"/>
  <c r="F148" i="34" s="1"/>
  <c r="F149" i="34"/>
  <c r="F150" i="34"/>
  <c r="F156" i="34"/>
  <c r="F157" i="34"/>
  <c r="F158" i="34"/>
  <c r="F159" i="34"/>
  <c r="F160" i="34"/>
  <c r="F161" i="34"/>
  <c r="F162" i="34"/>
  <c r="F163" i="34"/>
  <c r="F164" i="34"/>
  <c r="D168" i="34"/>
  <c r="F168" i="34" s="1"/>
  <c r="F169" i="34"/>
  <c r="F170" i="34"/>
  <c r="F171" i="34"/>
  <c r="F176" i="34"/>
  <c r="F177" i="34"/>
  <c r="F178" i="34"/>
  <c r="F179" i="34"/>
  <c r="F180" i="34"/>
  <c r="F181" i="34"/>
  <c r="F182" i="34"/>
  <c r="F183" i="34"/>
  <c r="F184" i="34"/>
  <c r="D188" i="34"/>
  <c r="F188" i="34" s="1"/>
  <c r="F189" i="34"/>
  <c r="F190" i="34"/>
  <c r="F191" i="34"/>
  <c r="F196" i="34"/>
  <c r="F197" i="34"/>
  <c r="F198" i="34"/>
  <c r="F199" i="34"/>
  <c r="F200" i="34"/>
  <c r="F201" i="34"/>
  <c r="F202" i="34"/>
  <c r="F203" i="34"/>
  <c r="F204" i="34"/>
  <c r="F208" i="34"/>
  <c r="F209" i="34"/>
  <c r="F210" i="34"/>
  <c r="F211" i="34"/>
  <c r="F62" i="35"/>
  <c r="F61" i="35"/>
  <c r="F60" i="35"/>
  <c r="F59" i="35"/>
  <c r="F58" i="35"/>
  <c r="F57" i="35"/>
  <c r="F56" i="35"/>
  <c r="F55" i="35"/>
  <c r="F54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4" i="35"/>
  <c r="F33" i="35"/>
  <c r="F32" i="35"/>
  <c r="F28" i="35"/>
  <c r="F27" i="35"/>
  <c r="F26" i="35"/>
  <c r="F25" i="35"/>
  <c r="F24" i="35"/>
  <c r="F23" i="35"/>
  <c r="F22" i="35"/>
  <c r="F21" i="35"/>
  <c r="F20" i="35"/>
  <c r="F19" i="35"/>
  <c r="F18" i="35"/>
  <c r="F27" i="22" l="1"/>
  <c r="F29" i="22" s="1"/>
  <c r="F91" i="21"/>
  <c r="F92" i="21" s="1"/>
  <c r="F93" i="21" s="1"/>
  <c r="F94" i="21" s="1"/>
  <c r="F96" i="21" s="1"/>
  <c r="F28" i="36"/>
  <c r="F29" i="36" s="1"/>
  <c r="F30" i="36" s="1"/>
  <c r="F31" i="36" s="1"/>
  <c r="F33" i="36" s="1"/>
  <c r="F215" i="34"/>
  <c r="F216" i="34" s="1"/>
  <c r="F65" i="35"/>
  <c r="F66" i="35" s="1"/>
  <c r="F67" i="35" s="1"/>
  <c r="F68" i="33"/>
  <c r="F220" i="34" l="1"/>
  <c r="F217" i="34"/>
  <c r="F218" i="34" s="1"/>
  <c r="F219" i="34" s="1"/>
  <c r="F70" i="35"/>
  <c r="F68" i="35"/>
  <c r="F69" i="35" s="1"/>
  <c r="F27" i="33"/>
  <c r="F28" i="33"/>
  <c r="F26" i="33"/>
  <c r="F25" i="33"/>
  <c r="F24" i="33"/>
  <c r="F23" i="33"/>
  <c r="F26" i="32"/>
  <c r="F25" i="32"/>
  <c r="F24" i="32"/>
  <c r="F23" i="32"/>
  <c r="F22" i="32"/>
  <c r="F21" i="32"/>
  <c r="F20" i="32"/>
  <c r="F19" i="32"/>
  <c r="F18" i="32"/>
  <c r="F38" i="32"/>
  <c r="F37" i="32"/>
  <c r="F36" i="32"/>
  <c r="F35" i="32"/>
  <c r="F34" i="32"/>
  <c r="F33" i="32"/>
  <c r="F32" i="32"/>
  <c r="F31" i="32"/>
  <c r="F30" i="32"/>
  <c r="F221" i="34" l="1"/>
  <c r="F71" i="35"/>
  <c r="F93" i="33"/>
  <c r="F92" i="33"/>
  <c r="F91" i="33"/>
  <c r="D90" i="33"/>
  <c r="F90" i="33" s="1"/>
  <c r="F86" i="33"/>
  <c r="F85" i="33"/>
  <c r="F84" i="33"/>
  <c r="F83" i="33"/>
  <c r="F82" i="33"/>
  <c r="F81" i="33"/>
  <c r="F80" i="33"/>
  <c r="F79" i="33"/>
  <c r="F78" i="33"/>
  <c r="F74" i="33"/>
  <c r="F73" i="33"/>
  <c r="F72" i="33"/>
  <c r="F71" i="33"/>
  <c r="F70" i="33"/>
  <c r="F69" i="33"/>
  <c r="F67" i="33"/>
  <c r="F66" i="33"/>
  <c r="F65" i="33"/>
  <c r="F61" i="33"/>
  <c r="F60" i="33"/>
  <c r="F59" i="33"/>
  <c r="F58" i="33"/>
  <c r="F57" i="33"/>
  <c r="F56" i="33"/>
  <c r="F55" i="33"/>
  <c r="F54" i="33"/>
  <c r="F53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3" i="33"/>
  <c r="F32" i="33"/>
  <c r="F31" i="33"/>
  <c r="F22" i="33"/>
  <c r="F21" i="33"/>
  <c r="F20" i="33"/>
  <c r="F19" i="33"/>
  <c r="F18" i="33"/>
  <c r="F140" i="32"/>
  <c r="F139" i="32"/>
  <c r="D138" i="32"/>
  <c r="F138" i="32" s="1"/>
  <c r="F120" i="32"/>
  <c r="F119" i="32"/>
  <c r="D118" i="32"/>
  <c r="F118" i="32" s="1"/>
  <c r="F99" i="32"/>
  <c r="F98" i="32"/>
  <c r="D97" i="32"/>
  <c r="F97" i="32" s="1"/>
  <c r="F77" i="32"/>
  <c r="F76" i="32"/>
  <c r="D75" i="32"/>
  <c r="F75" i="32" s="1"/>
  <c r="F134" i="32"/>
  <c r="F133" i="32"/>
  <c r="F132" i="32"/>
  <c r="F131" i="32"/>
  <c r="F130" i="32"/>
  <c r="F129" i="32"/>
  <c r="F128" i="32"/>
  <c r="F127" i="32"/>
  <c r="F126" i="32"/>
  <c r="F114" i="32"/>
  <c r="F113" i="32"/>
  <c r="F112" i="32"/>
  <c r="F111" i="32"/>
  <c r="F110" i="32"/>
  <c r="F109" i="32"/>
  <c r="F108" i="32"/>
  <c r="F107" i="32"/>
  <c r="F106" i="32"/>
  <c r="F92" i="32"/>
  <c r="F91" i="32"/>
  <c r="F90" i="32"/>
  <c r="F89" i="32"/>
  <c r="F88" i="32"/>
  <c r="F87" i="32"/>
  <c r="F86" i="32"/>
  <c r="F85" i="32"/>
  <c r="F84" i="32"/>
  <c r="F71" i="32"/>
  <c r="F70" i="32"/>
  <c r="F69" i="32"/>
  <c r="F68" i="32"/>
  <c r="F67" i="32"/>
  <c r="F66" i="32"/>
  <c r="F65" i="32"/>
  <c r="F64" i="32"/>
  <c r="F63" i="32"/>
  <c r="F57" i="32"/>
  <c r="F55" i="32"/>
  <c r="D54" i="32"/>
  <c r="F54" i="32" s="1"/>
  <c r="F56" i="32"/>
  <c r="F50" i="32"/>
  <c r="F49" i="32"/>
  <c r="F48" i="32"/>
  <c r="F47" i="32"/>
  <c r="F46" i="32"/>
  <c r="F45" i="32"/>
  <c r="F44" i="32"/>
  <c r="F43" i="32"/>
  <c r="F42" i="32"/>
  <c r="F97" i="33" l="1"/>
  <c r="F102" i="33" s="1"/>
  <c r="F145" i="32"/>
  <c r="D164" i="31"/>
  <c r="F164" i="31" s="1"/>
  <c r="F167" i="31"/>
  <c r="F166" i="31"/>
  <c r="F165" i="31"/>
  <c r="F135" i="31"/>
  <c r="F136" i="31"/>
  <c r="D133" i="31"/>
  <c r="F161" i="31"/>
  <c r="F160" i="31"/>
  <c r="F159" i="31"/>
  <c r="F158" i="31"/>
  <c r="F157" i="31"/>
  <c r="F156" i="31"/>
  <c r="F155" i="31"/>
  <c r="F154" i="31"/>
  <c r="F153" i="31"/>
  <c r="F150" i="31"/>
  <c r="F149" i="31"/>
  <c r="F148" i="31"/>
  <c r="F147" i="31"/>
  <c r="F146" i="31"/>
  <c r="F145" i="31"/>
  <c r="F144" i="31"/>
  <c r="F143" i="31"/>
  <c r="F142" i="31"/>
  <c r="F134" i="31"/>
  <c r="F133" i="31"/>
  <c r="F130" i="31"/>
  <c r="F129" i="31"/>
  <c r="F128" i="31"/>
  <c r="F127" i="31"/>
  <c r="F126" i="31"/>
  <c r="F125" i="31"/>
  <c r="F124" i="31"/>
  <c r="F123" i="31"/>
  <c r="F122" i="31"/>
  <c r="F90" i="31"/>
  <c r="F119" i="31"/>
  <c r="F118" i="31"/>
  <c r="F117" i="31"/>
  <c r="F116" i="31"/>
  <c r="F115" i="31"/>
  <c r="F114" i="31"/>
  <c r="F113" i="31"/>
  <c r="F112" i="31"/>
  <c r="F111" i="31"/>
  <c r="F107" i="31"/>
  <c r="F106" i="31"/>
  <c r="F105" i="31"/>
  <c r="F104" i="31"/>
  <c r="F103" i="31"/>
  <c r="F102" i="31"/>
  <c r="F101" i="31"/>
  <c r="F100" i="31"/>
  <c r="F99" i="31"/>
  <c r="F93" i="31"/>
  <c r="F92" i="31"/>
  <c r="F91" i="31"/>
  <c r="F86" i="31"/>
  <c r="F85" i="31"/>
  <c r="F84" i="31"/>
  <c r="F83" i="31"/>
  <c r="F82" i="31"/>
  <c r="F81" i="31"/>
  <c r="F80" i="31"/>
  <c r="F79" i="31"/>
  <c r="F78" i="31"/>
  <c r="F74" i="31"/>
  <c r="F73" i="31"/>
  <c r="F72" i="31"/>
  <c r="F71" i="31"/>
  <c r="F70" i="31"/>
  <c r="F69" i="31"/>
  <c r="F68" i="31"/>
  <c r="F67" i="31"/>
  <c r="F66" i="31"/>
  <c r="F62" i="31"/>
  <c r="F61" i="31"/>
  <c r="F60" i="31"/>
  <c r="F59" i="31"/>
  <c r="F58" i="31"/>
  <c r="F57" i="31"/>
  <c r="F56" i="31"/>
  <c r="F55" i="31"/>
  <c r="F54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26" i="31"/>
  <c r="F31" i="31"/>
  <c r="F30" i="31"/>
  <c r="F29" i="31"/>
  <c r="F25" i="31"/>
  <c r="F24" i="31"/>
  <c r="F23" i="31"/>
  <c r="F22" i="31"/>
  <c r="F21" i="31"/>
  <c r="F20" i="31"/>
  <c r="F19" i="31"/>
  <c r="F18" i="31"/>
  <c r="F98" i="33" l="1"/>
  <c r="F99" i="33" s="1"/>
  <c r="F100" i="33" s="1"/>
  <c r="F101" i="33" s="1"/>
  <c r="F103" i="33" s="1"/>
  <c r="F146" i="32"/>
  <c r="F147" i="32" s="1"/>
  <c r="F172" i="31"/>
  <c r="F173" i="31" s="1"/>
  <c r="F20" i="7"/>
  <c r="F21" i="7"/>
  <c r="F19" i="7"/>
  <c r="F18" i="7"/>
  <c r="F17" i="7"/>
  <c r="F26" i="5"/>
  <c r="F27" i="5"/>
  <c r="F28" i="5"/>
  <c r="F177" i="31" l="1"/>
  <c r="F174" i="31"/>
  <c r="F175" i="31" s="1"/>
  <c r="F176" i="31" s="1"/>
  <c r="F25" i="5"/>
  <c r="F24" i="5"/>
  <c r="F23" i="5"/>
  <c r="F22" i="5"/>
  <c r="F21" i="5"/>
  <c r="F19" i="5"/>
  <c r="F178" i="31" l="1"/>
  <c r="F18" i="5"/>
  <c r="F20" i="5"/>
  <c r="F17" i="5"/>
  <c r="F30" i="5" l="1"/>
  <c r="F35" i="5" s="1"/>
  <c r="F31" i="5" l="1"/>
  <c r="F32" i="5" s="1"/>
  <c r="F33" i="5" s="1"/>
  <c r="F34" i="5" s="1"/>
  <c r="F36" i="5" s="1"/>
  <c r="F78" i="7" l="1"/>
  <c r="F79" i="7" s="1"/>
  <c r="F101" i="6"/>
  <c r="F102" i="6" l="1"/>
  <c r="F103" i="6" s="1"/>
</calcChain>
</file>

<file path=xl/sharedStrings.xml><?xml version="1.0" encoding="utf-8"?>
<sst xmlns="http://schemas.openxmlformats.org/spreadsheetml/2006/main" count="1924" uniqueCount="424">
  <si>
    <t>İşin adı</t>
  </si>
  <si>
    <t>m³</t>
  </si>
  <si>
    <t>Hidroizolyasiya -2 qat ruberoid, sərilməsi</t>
  </si>
  <si>
    <t>ədəd</t>
  </si>
  <si>
    <t>tn</t>
  </si>
  <si>
    <t>Bünövrənin ekskovatorla  qazıntısı,  qrunt II kateqoriyalı, özüboşaldan avtombilə yüklənməsi və  15 km məsafəyə daşınması</t>
  </si>
  <si>
    <t>rulon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</si>
  <si>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</si>
  <si>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</si>
  <si>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</si>
  <si>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</si>
  <si>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</si>
  <si>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</si>
  <si>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</si>
  <si>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</si>
  <si>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</si>
  <si>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</si>
  <si>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</si>
  <si>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</si>
  <si>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</si>
  <si>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</si>
  <si>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</si>
  <si>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</si>
  <si>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t>Bünövrənin qazıntısı</t>
  </si>
  <si>
    <t>m²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</si>
  <si>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</si>
  <si>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                Təhvil verdi "PODRATÇI":                                          </t>
  </si>
  <si>
    <t xml:space="preserve">       Təhvil aldı "SİFARİŞÇİ":</t>
  </si>
  <si>
    <t>M.Y.</t>
  </si>
  <si>
    <t>Mismar 100</t>
  </si>
  <si>
    <t>kq</t>
  </si>
  <si>
    <t xml:space="preserve">Məftil </t>
  </si>
  <si>
    <t>Beton  M350</t>
  </si>
  <si>
    <t xml:space="preserve"> </t>
  </si>
  <si>
    <t>4-cü mərtəbənin hörgüsü</t>
  </si>
  <si>
    <t>Beton  B25</t>
  </si>
  <si>
    <t>Mismar 70</t>
  </si>
  <si>
    <t>Armatura   A500C</t>
  </si>
  <si>
    <t>Armatur F8 ton   A240</t>
  </si>
  <si>
    <t>Hazırlıq qatı betonu B15</t>
  </si>
  <si>
    <t>Sement qum məhlulu, B7,5</t>
  </si>
  <si>
    <t>Bünövrə altı svayların vurulması F 430mm</t>
  </si>
  <si>
    <t>m.t.</t>
  </si>
  <si>
    <t>Armatura A500C</t>
  </si>
  <si>
    <t>Özül tavasının betonlanması</t>
  </si>
  <si>
    <t>Beton B25</t>
  </si>
  <si>
    <t>Bünövrənin betonlanması</t>
  </si>
  <si>
    <t>Üstəlik xərclər 15%</t>
  </si>
  <si>
    <t>Sosial xərclər 8%</t>
  </si>
  <si>
    <t>Cəm:</t>
  </si>
  <si>
    <t>Zirzəmi mərtəbsinin betonlanması</t>
  </si>
  <si>
    <t>Zirzəmi mərtəbsinin bütün elementlərinin betonlanması</t>
  </si>
  <si>
    <r>
      <t>m</t>
    </r>
    <r>
      <rPr>
        <sz val="14"/>
        <color theme="1"/>
        <rFont val="Calibri"/>
        <family val="2"/>
      </rPr>
      <t>²</t>
    </r>
  </si>
  <si>
    <t>Yanmış məftil</t>
  </si>
  <si>
    <t>"QARAYEV CITY" MTK</t>
  </si>
  <si>
    <t xml:space="preserve"> 1-ci mərtəbədə rigellrin, diafraqmaların və örtük tavanın dəmir-beton işləri   </t>
  </si>
  <si>
    <t>1-ci mərtəbənin bütün elementlərinin betonlanması</t>
  </si>
  <si>
    <t>Taxta materialı</t>
  </si>
  <si>
    <t xml:space="preserve"> FANER 18mm</t>
  </si>
  <si>
    <t>D/beton divarların betonlanması</t>
  </si>
  <si>
    <t xml:space="preserve"> 2-ci mərtəbədə rigellrin, diafraqmaların və örtük tavanın dəmir-beton işləri   </t>
  </si>
  <si>
    <t>2-ci mərtəbənin bütün elementlərinin betonlanması</t>
  </si>
  <si>
    <t xml:space="preserve">  +20.00 səviyyədə 7-ci mərtəbə rigellrin, diafraqmaların və örtük tavanın dəmir-beton işləri  </t>
  </si>
  <si>
    <t xml:space="preserve"> +20.20 səviyyədə qəlibin qurulması və betonlanması</t>
  </si>
  <si>
    <t xml:space="preserve">  16.70 səviyyədə 6-cı mərtəbə rigellrin, diafraqmaların və örtük tavanın dəmir-beton işləri </t>
  </si>
  <si>
    <t xml:space="preserve"> +16.70 səviyyədə qəlibin qurulması və betonlanması</t>
  </si>
  <si>
    <t xml:space="preserve">  +23.30 səviyyədə 8-ci mərtəbə rigellrin, diafraqmaların və örtük tavanın dəmir-beton işləri  </t>
  </si>
  <si>
    <t xml:space="preserve"> +23.30 səviyyədə qəlibin qurulması və betonlanması</t>
  </si>
  <si>
    <t xml:space="preserve">  +6.80 səviyyədə 3-cü mərtəbə rigellrin, diafraqmaların və örtük tavanın dəmir-beton işləri  </t>
  </si>
  <si>
    <t xml:space="preserve"> +6.80 səviyyədə qəlibin qurulması və betonlanması</t>
  </si>
  <si>
    <t xml:space="preserve">  +10.10 səviyyədə 4-cü mərtəbə rigellrin, diafraqmaların və örtük tavanın dəmir-beton işləri  </t>
  </si>
  <si>
    <t xml:space="preserve"> +10.10 səviyyədə qəlibin qurulması və betonlanması</t>
  </si>
  <si>
    <t xml:space="preserve">  +13.40 səviyyədə 5-ci mərtəbə rigellrin, diafraqmaların və örtük tavanın dəmir-beton işləri  </t>
  </si>
  <si>
    <t xml:space="preserve"> +13.40 səviyyədə qəlibin qurulması və betonlanması</t>
  </si>
  <si>
    <t xml:space="preserve">  26.60 səviyyədə 9-cu mərtəbə rigellrin, diafraqmaların və örtük tavanın dəmir-beton işləri </t>
  </si>
  <si>
    <t xml:space="preserve"> +26.60 səviyyədə qəlibin qurulması və betonlanması</t>
  </si>
  <si>
    <t xml:space="preserve">  +29.90 səviyyədə 10-cu mərtəbə rigellrin, diafraqmaların və örtük tavanın dəmir-beton işləri  </t>
  </si>
  <si>
    <t xml:space="preserve"> +29.90 səviyyədə qəlibin qurulması və betonlanması</t>
  </si>
  <si>
    <t xml:space="preserve"> +33.20 səviyyədə qəlibin qurulması və betonlanması</t>
  </si>
  <si>
    <t xml:space="preserve">  +33.20 səviyyədə 11-ci mərtəbə rigellrin, diafraqmaların və örtük tavanın dəmir-beton işləri  </t>
  </si>
  <si>
    <t xml:space="preserve">  +36,50 səviyyədə 12-ci mərtəbə rigellrin, diafraqmaların və örtük tavanın dəmir-beton işləri  </t>
  </si>
  <si>
    <t xml:space="preserve"> +36,50 səviyyədə qəlibin qurulması və betonlanması</t>
  </si>
  <si>
    <t xml:space="preserve">  +39,80 səviyyədə 13-cü mərtəbə rigellrin, diafraqmaların və örtük tavanın dəmir-beton işləri  </t>
  </si>
  <si>
    <t xml:space="preserve">  +43.10 səviyyədə 14-cü mərtəbə rigellrin, diafraqmaların və örtük tavanın dəmir-beton işləri  </t>
  </si>
  <si>
    <t xml:space="preserve"> +43.10 səviyyədə qəlibin qurulması və betonlanması</t>
  </si>
  <si>
    <t xml:space="preserve"> +47.60 səviyyədə, 15-ci mərtəbədə rigellrin, diafraqmaların və örtük tavanın dəmir-beton işləri   </t>
  </si>
  <si>
    <t>47.60 səviyyədə, 15-ci mərtəbənin bütün elementlərinin betonlanması</t>
  </si>
  <si>
    <t xml:space="preserve">2020 -ci ilin İyul -dekabr  ayları  ərzində yerinə yetirilmiş işlərin həcmi və dəyəri </t>
  </si>
  <si>
    <t xml:space="preserve">2715000000-Praymer Ekonom </t>
  </si>
  <si>
    <t>qutu</t>
  </si>
  <si>
    <t>6807100000-Qidroizol XPP</t>
  </si>
  <si>
    <t>əd</t>
  </si>
  <si>
    <t>6807100000-Bikrost TKP</t>
  </si>
  <si>
    <t>3-ci mərtəbənin hörgüsü</t>
  </si>
  <si>
    <t>Kərpic 190x190x85</t>
  </si>
  <si>
    <t xml:space="preserve">Sement klass B </t>
  </si>
  <si>
    <t>Sement klass B</t>
  </si>
  <si>
    <t>5ci mərtəbənin hörgüsü</t>
  </si>
  <si>
    <t xml:space="preserve">2021-ci ilin Yanvar-dekabr ayları ərzində yerinə yetirilmiş işlərin həcmi və dəyəri </t>
  </si>
  <si>
    <t>6-cı mərtəbənin hörgüsü</t>
  </si>
  <si>
    <t>7-8-9-10-cu mərtəbələrin hörgüsü</t>
  </si>
  <si>
    <t>7-8-9-10-cu mərtəbədə hörgü işi</t>
  </si>
  <si>
    <t>11-ci mərtəbənin hörgüsü</t>
  </si>
  <si>
    <t>12-ci mərtəbənin hörgüsü</t>
  </si>
  <si>
    <t>13-cü mərtəbənin hörgüsü</t>
  </si>
  <si>
    <r>
      <t xml:space="preserve">BİNA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 xml:space="preserve"> 1</t>
    </r>
  </si>
  <si>
    <t xml:space="preserve">2021-ci ilin May-dekabr  ayları  ərzində yerinə yetirilmiş işlərin həcmi və dəyəri </t>
  </si>
  <si>
    <r>
      <t xml:space="preserve">BİNA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 xml:space="preserve"> 3</t>
    </r>
  </si>
  <si>
    <t xml:space="preserve">Bakı şəhəri, Nizami rayonu, 2400-ci məhəllə K.Balakişiyev, M.Abbasov və Nəsimi küçələrənin kəsişməsində yaşayış binalarının tikintisi </t>
  </si>
  <si>
    <t xml:space="preserve">Hazırlıq qatı betonun verilməsi, </t>
  </si>
  <si>
    <t>Sement qum məhlulun verilməsi</t>
  </si>
  <si>
    <t>BİKROST TPP</t>
  </si>
  <si>
    <t>Hidroizolyasiya - bikrost, sərilməsi</t>
  </si>
  <si>
    <t>Fanera 18mm</t>
  </si>
  <si>
    <t xml:space="preserve">2022-ci ilin Yanvar-Sentyabr  ayları  ərzində yerinə yetirilmiş işlərin həcmi və dəyəri </t>
  </si>
  <si>
    <t xml:space="preserve">2022-ci ilin İyun-dekabr  ayları  ərzində yerinə yetirilmiş işlərin həcmi və dəyəri </t>
  </si>
  <si>
    <r>
      <t xml:space="preserve">BİNA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 xml:space="preserve"> 2</t>
    </r>
  </si>
  <si>
    <t>Hazırlıq qatı betonu B20</t>
  </si>
  <si>
    <t>Stekloizol TPP 2,5mm</t>
  </si>
  <si>
    <t>Stekloizol TPP 2,1mm</t>
  </si>
  <si>
    <t>Fanera 12mm</t>
  </si>
  <si>
    <t>Fanera 18mm, laminasiya olunmuş</t>
  </si>
  <si>
    <t xml:space="preserve"> FANERA 18mm, Laminasiya olunmuş</t>
  </si>
  <si>
    <t xml:space="preserve"> FANERA 18mm, Laminasiyalı Sveaz DECK350</t>
  </si>
  <si>
    <t>Dübel 100</t>
  </si>
  <si>
    <t>Kərpic 190x190x290</t>
  </si>
  <si>
    <t>13-14cü mərtəbənin hörgüsü</t>
  </si>
  <si>
    <t>13-14-cü mərtəbədə hörgü işi</t>
  </si>
  <si>
    <t>12-ci mərtəbədə hörgü işi</t>
  </si>
  <si>
    <t>11-ci mərtəbədə hörgü işi</t>
  </si>
  <si>
    <t>6-cı mərtəbədə hörgü işi</t>
  </si>
  <si>
    <t>5-ci mərtəbədə hörgü işi</t>
  </si>
  <si>
    <t>4-cü mərtəbədə hörgü işi</t>
  </si>
  <si>
    <t>3-cü mərtəbədə hörgü işi</t>
  </si>
  <si>
    <t>13-cü mərtəbədə hörgü işi</t>
  </si>
  <si>
    <t>Trikotaj əlcək</t>
  </si>
  <si>
    <t>cüt</t>
  </si>
  <si>
    <t>Qaz balonu 3-50-2,4-K-50L</t>
  </si>
  <si>
    <t>H-36 Demir kesme makinası</t>
  </si>
  <si>
    <t>B-36 Demir bükme makinası</t>
  </si>
  <si>
    <t>Batırılma nasosu</t>
  </si>
  <si>
    <t>Terezi 40kq elektron</t>
  </si>
  <si>
    <t>Terezi adam JM2015 Q/10</t>
  </si>
  <si>
    <t>Kürəklər (lopatka)</t>
  </si>
  <si>
    <t>Yaba</t>
  </si>
  <si>
    <t>ESR 13-3-25 Oerlikon, elektrod 3,25mm2</t>
  </si>
  <si>
    <t>Mistgənə 24</t>
  </si>
  <si>
    <t>Oçki qubkalı</t>
  </si>
  <si>
    <t>Şotka laqonda sacaq 65 Q/100 P/5</t>
  </si>
  <si>
    <t>Qol max 600</t>
  </si>
  <si>
    <t xml:space="preserve">2022-ci ilin İyul-lekabr ayları ərzində yerinə yetirilmiş Dam işlərin həcmi və dəyəri </t>
  </si>
  <si>
    <r>
      <t xml:space="preserve">Bina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>1,  Bina №3 dam işləri</t>
    </r>
  </si>
  <si>
    <t>Damın izoliyasiya işləri</t>
  </si>
  <si>
    <t>PVX Ecobase V1,5 mm membrana qara 2,05*20m</t>
  </si>
  <si>
    <t xml:space="preserve">PVX Elogicbase V-SL 1,5mm membrana sarı 2,05*20m </t>
  </si>
  <si>
    <t>Beton B7,5</t>
  </si>
  <si>
    <r>
      <t>m</t>
    </r>
    <r>
      <rPr>
        <sz val="14"/>
        <color theme="1"/>
        <rFont val="Calibri"/>
        <family val="2"/>
      </rPr>
      <t>³</t>
    </r>
  </si>
  <si>
    <t>XPS 30mm 28-32 sıxlıq izolyasiya</t>
  </si>
  <si>
    <t>Mailli beton işçiliyi</t>
  </si>
  <si>
    <t>PVX membran ilə dam izolyasiyası</t>
  </si>
  <si>
    <t>XPS işçilik</t>
  </si>
  <si>
    <t>Vklyuçatel və rozetkaların montaj işləri</t>
  </si>
  <si>
    <t xml:space="preserve">2022 -ci ilin yanvar-dekabr ayları ərzində yerinə yetirilmiş Elektrik işlərin həcmi və dəyəri </t>
  </si>
  <si>
    <t>SCHNEİDER EZ9F23125 3KA 1 FAZ B TIPI 25A Q/12</t>
  </si>
  <si>
    <t>M AULMO AĞ SADƏ 2G1W (2Lİ VKLYUÇATEL VAVİEN )</t>
  </si>
  <si>
    <t>M ALUMO BOZ 1G1P (1Lİ VKLYUÇATEL +1Lİ</t>
  </si>
  <si>
    <t>M ALUMO BOZ 1G1W (1Lİ VKLYUÇATEL) Q/100</t>
  </si>
  <si>
    <t>M ALUMO BOZ 2G1W (2Lİ VKLYUÇATEL) Q/101</t>
  </si>
  <si>
    <t>M ALUMO AĞ SADE NET (İNTERNET 1Lİ) Q/100</t>
  </si>
  <si>
    <t>M ALUMO BOZ TEL (1LİTELEFON) Q/100</t>
  </si>
  <si>
    <t>BR-1543-2 BORSAN UDLİNİTEL 3-LU 2M Q/12 P/12</t>
  </si>
  <si>
    <t>BR-1543-3 BORSAN UDLİNİTEL 3-LU 3M Q/12 P/13</t>
  </si>
  <si>
    <t>BR-1543-5 BORSAN UDLİNİTEL 3-LU 5M Q/12 P/14</t>
  </si>
  <si>
    <t>Statik elektrik dəyişdiricilər stablizator</t>
  </si>
  <si>
    <t>İzolent 20m</t>
  </si>
  <si>
    <t xml:space="preserve">2022-ci ilin yanvar-dekabr ayları ərzində yerinə yetirilmiş Bəzək işlərin həcmi və dəyəri </t>
  </si>
  <si>
    <r>
      <t xml:space="preserve">Bina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>1,  Bina №3 Bəzək işləri</t>
    </r>
  </si>
  <si>
    <t>Giriş, dəhliz və pilləkan qəfəslərin bəzək işləri</t>
  </si>
  <si>
    <t>Flora binder 20lt</t>
  </si>
  <si>
    <t>Həlledici 3lt</t>
  </si>
  <si>
    <t>V.antipas boya 23kq</t>
  </si>
  <si>
    <t>Aristo şeffaf silikon 280gr</t>
  </si>
  <si>
    <t>Asmaco şeffaf silikon 600 ml</t>
  </si>
  <si>
    <t>FAB pur 676 PU demir kleyi 310ML BOZ 12</t>
  </si>
  <si>
    <t>Kley Grabond</t>
  </si>
  <si>
    <t>Tinnner 646 17/5 lt syiva</t>
  </si>
  <si>
    <t>BS08 SİBAX KİMYASAL DUBEL 345ML</t>
  </si>
  <si>
    <t>Almaz Uniflex 230 turbo</t>
  </si>
  <si>
    <t>Disk 115 nerj</t>
  </si>
  <si>
    <t>Disk 230 nerj</t>
  </si>
  <si>
    <t>Alçıpan GKLN 12,5mm</t>
  </si>
  <si>
    <t>GKLN 9,5mm</t>
  </si>
  <si>
    <t>Teplorulon Earthvool 18 kv m</t>
  </si>
  <si>
    <t xml:space="preserve">Şurup TN 25 </t>
  </si>
  <si>
    <t>Qara metalldan şuruplar</t>
  </si>
  <si>
    <t>Giper astar 30kq</t>
  </si>
  <si>
    <t>kisə</t>
  </si>
  <si>
    <t>Giper İnşaat gipsi astar 30kq</t>
  </si>
  <si>
    <t>Giper makina suvağı 30kq</t>
  </si>
  <si>
    <t>Giper üzlük 30kq</t>
  </si>
  <si>
    <t>Giperkontakt 20kq</t>
  </si>
  <si>
    <t>Extra prof keramika yapış. 25kq</t>
  </si>
  <si>
    <t xml:space="preserve">STAR WD-40 (pas təmizləyici) </t>
  </si>
  <si>
    <t>Həlledici 1lt</t>
  </si>
  <si>
    <t>YAPRAK BİNDER 10lt</t>
  </si>
  <si>
    <t>Antipas 15lt</t>
  </si>
  <si>
    <t>FAB köpük 750ml stand. Q/12 P/12</t>
  </si>
  <si>
    <t>Silikon 750ml</t>
  </si>
  <si>
    <t>Soudal Soudaflex 40FC 310ml</t>
  </si>
  <si>
    <t>GERAMAX Eco Kafel və Ker yapışdırıcı 25kq</t>
  </si>
  <si>
    <t>Geramax stand. Kafel və Ker yapışd. 25kq</t>
  </si>
  <si>
    <t>FUGAMAX COTTO Boz 20kq kafel və ker dərz</t>
  </si>
  <si>
    <t>FUGAMAX COLORFUL Qəhv. 1kq dərz</t>
  </si>
  <si>
    <t>FUGAMAX COTTO Fildişi 20kq kafel və ker dərz</t>
  </si>
  <si>
    <t>FUGAMAX COTTO Qara 20kq kafel və ker dərz</t>
  </si>
  <si>
    <t xml:space="preserve">Silikon  </t>
  </si>
  <si>
    <t>Tinner 646 1lt</t>
  </si>
  <si>
    <t>FABKİM STAND. 25KQ</t>
  </si>
  <si>
    <t>Yerlərin mərmərlə döşənməsi</t>
  </si>
  <si>
    <t>Qranit məşədi mirvari</t>
  </si>
  <si>
    <t>Metlax döşəmə üçün plitə</t>
  </si>
  <si>
    <t>Almaz Skom Flex 230 turbo</t>
  </si>
  <si>
    <t>Almaz Skom Flex 230x60x22,23mm</t>
  </si>
  <si>
    <t>Mişar AS 180x60T</t>
  </si>
  <si>
    <t>Mişar AS 230x60T</t>
  </si>
  <si>
    <t>Şkurka NORTON 20sm p80</t>
  </si>
  <si>
    <t>Şkurka yumru qırmızı 125x100</t>
  </si>
  <si>
    <t>Alçıpan tavanların quraşdırılması</t>
  </si>
  <si>
    <t xml:space="preserve">Şurup LN 3.5x9 1000pcs/box </t>
  </si>
  <si>
    <t>SKOM şurup 3,5x38(300) qara iri</t>
  </si>
  <si>
    <t>SKOM şurup 4,2x50(200) qara iri</t>
  </si>
  <si>
    <t>Şurup 4,2x32</t>
  </si>
  <si>
    <t>Şurup 4,2*38</t>
  </si>
  <si>
    <t>SKOM şurup 5x50(150) Ağ</t>
  </si>
  <si>
    <t>VİNT BULDEKS VİDA (7,5*80)</t>
  </si>
  <si>
    <t>VİNT YHB MUV (3,9*32)</t>
  </si>
  <si>
    <t>VİNT YSB MUV (4,8*25)</t>
  </si>
  <si>
    <t>A marka sement</t>
  </si>
  <si>
    <t>Azmast 14kq</t>
  </si>
  <si>
    <t>Kley</t>
  </si>
  <si>
    <t>Primer</t>
  </si>
  <si>
    <t>Sərtləşdirici</t>
  </si>
  <si>
    <t>Şkurka NORTON 20sm p150</t>
  </si>
  <si>
    <t>m</t>
  </si>
  <si>
    <t>Texnofas optima 1200x600x50mm</t>
  </si>
  <si>
    <t>m.</t>
  </si>
  <si>
    <t>Köşə profili</t>
  </si>
  <si>
    <t>ŞURUP DRYWALL screws flat head hi-lo treats 3,9*25</t>
  </si>
  <si>
    <t>Şurup SDS flat head 3,9*22</t>
  </si>
  <si>
    <t>Şurup SDS flat head 3,9*32</t>
  </si>
  <si>
    <t xml:space="preserve">2022-ci ilin  yanvar-dekabr ayları  ərzində yerinə yetirilmiş Santexnika işlərin həcmi və dəyəri </t>
  </si>
  <si>
    <t>Binaların kanalizasiya və su xəttlərinin çəkilməsi</t>
  </si>
  <si>
    <t xml:space="preserve">FTM-022 S 40X25 mufta keçid 40/25mm </t>
  </si>
  <si>
    <t xml:space="preserve">FTM-022 S 40X32 mufta keçid 40/32mm </t>
  </si>
  <si>
    <r>
      <t>FTM-024 L75 Dirsək 90</t>
    </r>
    <r>
      <rPr>
        <sz val="14"/>
        <color theme="1"/>
        <rFont val="Calibri"/>
        <family val="2"/>
      </rPr>
      <t>°</t>
    </r>
    <r>
      <rPr>
        <sz val="12.6"/>
        <color theme="1"/>
        <rFont val="Times New Roman"/>
        <family val="1"/>
        <charset val="204"/>
      </rPr>
      <t xml:space="preserve"> 75mm</t>
    </r>
  </si>
  <si>
    <t>FTM-086 25 Utka duz 25mm</t>
  </si>
  <si>
    <t>PET002 Plastik epoksi tapanca ELTOS</t>
  </si>
  <si>
    <t>Sverlo 250-7</t>
  </si>
  <si>
    <t>Sverlo 250-8</t>
  </si>
  <si>
    <t>Sverlo SDS 210-18</t>
  </si>
  <si>
    <t>Sverlo SDS 250-12</t>
  </si>
  <si>
    <t>Sverlo SDS 250-16</t>
  </si>
  <si>
    <t>Sverlo SDS 300-16</t>
  </si>
  <si>
    <t>Sverlo SDS 300-20</t>
  </si>
  <si>
    <t>Sverlo SDS 300-22</t>
  </si>
  <si>
    <t>Sverlo TOMAX 8*160</t>
  </si>
  <si>
    <t>Sverlo TOMAX 8*210</t>
  </si>
  <si>
    <t>C/F CB/492 B ULDUZ UCLU BITS PH2xx50</t>
  </si>
  <si>
    <t>Silindirli qıfıl ZV-4</t>
  </si>
  <si>
    <t>PVC vintil 20mm PV05 Demir qulp p/20</t>
  </si>
  <si>
    <t>FTM-210 Vintil demir qulp 40mm</t>
  </si>
  <si>
    <t>Qaynaq ÜTÜ PVC Candan Q/5 P/1</t>
  </si>
  <si>
    <t>ÜTÜ PVC ucuzlu Q/10</t>
  </si>
  <si>
    <t>PP Dirsək 50</t>
  </si>
  <si>
    <t>PP Kanalizasiya Borusu 0500mm  110</t>
  </si>
  <si>
    <t>PP Kanalizasiya Borusu 1000mm  110</t>
  </si>
  <si>
    <t>PP Kanalizasiya Borusu 2000mm 110</t>
  </si>
  <si>
    <t>PP Reviziya 110</t>
  </si>
  <si>
    <r>
      <t>PP Dirsək 135</t>
    </r>
    <r>
      <rPr>
        <sz val="14"/>
        <color theme="1"/>
        <rFont val="Calibri"/>
        <family val="2"/>
      </rPr>
      <t>°</t>
    </r>
    <r>
      <rPr>
        <sz val="14"/>
        <color theme="1"/>
        <rFont val="Times New Roman"/>
        <family val="1"/>
      </rPr>
      <t xml:space="preserve"> 110</t>
    </r>
  </si>
  <si>
    <t>PP Üçlük 135° 110</t>
  </si>
  <si>
    <t>PP Üçlük-keçid 135° 110x50</t>
  </si>
  <si>
    <t>PPR Dirsək 25 ağ</t>
  </si>
  <si>
    <t>PPR Diyircəkli ventil 25 ağ</t>
  </si>
  <si>
    <t>PPR Kompozit Boru 20 qırmızı</t>
  </si>
  <si>
    <t>PPR Kompozit Boru 25 qırmızı</t>
  </si>
  <si>
    <t>PPR Mufta 25 ağ</t>
  </si>
  <si>
    <t>PPR Üçlük 50 ağ</t>
  </si>
  <si>
    <t>Panel rəngli</t>
  </si>
  <si>
    <t>Skom tape papaer 4,8x30m</t>
  </si>
  <si>
    <t>Uqalok Skom 3000*20*20*0,28mm</t>
  </si>
  <si>
    <t>Setka 25x25x1,25</t>
  </si>
  <si>
    <t>PPR tıxac 50 ağ</t>
  </si>
  <si>
    <t>Sverlo SDS 480-14</t>
  </si>
  <si>
    <t>10-HSS PointTeQ Sverlo 9,0mm</t>
  </si>
  <si>
    <t>Luga metall kəsmə 230</t>
  </si>
  <si>
    <t>Skom Kist 2"</t>
  </si>
  <si>
    <t>Unirulo 20sm saten</t>
  </si>
  <si>
    <t>Pilləkan qəfəsində məhəccərlərin quraşdırılması</t>
  </si>
  <si>
    <r>
      <t>Blok məhəccəri (Dirək-</t>
    </r>
    <r>
      <rPr>
        <sz val="14"/>
        <color theme="1"/>
        <rFont val="Calibri"/>
        <family val="2"/>
      </rPr>
      <t>Ø</t>
    </r>
    <r>
      <rPr>
        <sz val="14"/>
        <color theme="1"/>
        <rFont val="Times New Roman"/>
        <family val="1"/>
        <charset val="204"/>
      </rPr>
      <t xml:space="preserve">32x1,8mm; Tutacaq Ø50x2mm;Barmaqlıq Ø20x1,5mm   </t>
    </r>
  </si>
  <si>
    <t>p.m.</t>
  </si>
  <si>
    <t>PP Dirsək 135° 110</t>
  </si>
  <si>
    <t>PP Kanalizasiya Borusu 3000mm 110</t>
  </si>
  <si>
    <t>PP kanalizasiya Borusu 500mm 110</t>
  </si>
  <si>
    <r>
      <t>PP Üçlük keçid 135</t>
    </r>
    <r>
      <rPr>
        <sz val="14"/>
        <color theme="1"/>
        <rFont val="Calibri"/>
        <family val="2"/>
      </rPr>
      <t>°</t>
    </r>
    <r>
      <rPr>
        <sz val="12.6"/>
        <color theme="1"/>
        <rFont val="Times New Roman"/>
        <family val="1"/>
        <charset val="204"/>
      </rPr>
      <t>x110x50</t>
    </r>
  </si>
  <si>
    <t>PPR Boru 25 ağ</t>
  </si>
  <si>
    <t>PPR Boru 50 ağ</t>
  </si>
  <si>
    <t>PPR Boru 63 ağ</t>
  </si>
  <si>
    <t>PPR Boru 75 ağ</t>
  </si>
  <si>
    <t>PPR dirsək 50 ağ</t>
  </si>
  <si>
    <t>PPR Dirsək i.d. 25x15 ağ</t>
  </si>
  <si>
    <t>PPR Mufta 50 ağ</t>
  </si>
  <si>
    <t>PPR Mufta 63 ağ</t>
  </si>
  <si>
    <t>PPR Mufta 75 ağ</t>
  </si>
  <si>
    <t>PPR Mufta kecid 50x25 ağ</t>
  </si>
  <si>
    <t>PPR Mufta kecid 63x50 ağ</t>
  </si>
  <si>
    <t>PPR Tıxac 25 ağ</t>
  </si>
  <si>
    <t>PPR Üçlük kecid 50x20 ağ</t>
  </si>
  <si>
    <t>PPR Üçlük keçid 63x50 ağ</t>
  </si>
  <si>
    <t>PVC Qapaq 110</t>
  </si>
  <si>
    <t>PVC Qapaq 50</t>
  </si>
  <si>
    <t>Boru dəmir (müxtəlif diametrli) Su xəttlərinin çəkilməsi</t>
  </si>
  <si>
    <t xml:space="preserve">Elektrod ESR 13-3,25, 13-40 </t>
  </si>
  <si>
    <t xml:space="preserve">2022 -ci ilin yanvar-dekabr ayları ərzində yerinə yetirilmiş pəncərə və qapı sisteminin quraşdırma işlərin həcmi və dəyəri </t>
  </si>
  <si>
    <r>
      <t xml:space="preserve">Bina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>1,  Bina №3 Pəncərə və qapıların quraşdırma işləri</t>
    </r>
  </si>
  <si>
    <t>Çərçivə Profili L, rəngli</t>
  </si>
  <si>
    <t>Cüt şüşə profili CC, rəngli</t>
  </si>
  <si>
    <t>Orta keçid profili T</t>
  </si>
  <si>
    <t>Pəncərə qanad profili Z40</t>
  </si>
  <si>
    <t>Qapı qanad profili Z80</t>
  </si>
  <si>
    <t>m2</t>
  </si>
  <si>
    <t>Başak ALM pencere RAL9016</t>
  </si>
  <si>
    <t>Başak ALM kapı kolu yaylı 35/85</t>
  </si>
  <si>
    <t>Silindirli qıfıllar 3B 4.3, AL</t>
  </si>
  <si>
    <t>Uzun ayarlı karışılık</t>
  </si>
  <si>
    <t>Kapı menteşe 95mm Ral9016</t>
  </si>
  <si>
    <t>PVC silindirli 35mm kilit 16 lama</t>
  </si>
  <si>
    <t xml:space="preserve">Zamak ispanyolet </t>
  </si>
  <si>
    <t>VTAS-9 2000mm Sac tek açılım ispanyolet</t>
  </si>
  <si>
    <t>Tek açılım ispanyolet 800/15</t>
  </si>
  <si>
    <t>Paket şəffaf şüşə 3,5mm+şəffaf şüşə 3,5mm+çıta 12mm</t>
  </si>
  <si>
    <t>Çölə açılan qapı (T80) baza</t>
  </si>
  <si>
    <t>CÜt cam ştapik baza 712403</t>
  </si>
  <si>
    <t>Hərəkətli T qapağı baza (cüt)</t>
  </si>
  <si>
    <t>İçəriyə açılan qapı (Z80) baza</t>
  </si>
  <si>
    <t>Kasa (L) baza</t>
  </si>
  <si>
    <t>Orta hissə (T) baza</t>
  </si>
  <si>
    <t>Orta kecid profili T rəngli</t>
  </si>
  <si>
    <t>Qanad (Z) baza</t>
  </si>
  <si>
    <t>Qapı qanad profili Z80 rəngli</t>
  </si>
  <si>
    <t>Stulup (T) baza</t>
  </si>
  <si>
    <t>Tək şüşə profili TC rəngli</t>
  </si>
  <si>
    <t>ÜÇ cam Ştapik baza 712400</t>
  </si>
  <si>
    <t>PVC profil cüt ştapik</t>
  </si>
  <si>
    <t>PVC profil kanat</t>
  </si>
  <si>
    <t>PVC profil L71</t>
  </si>
  <si>
    <t>PVC profil L72</t>
  </si>
  <si>
    <t>PVC profil L73</t>
  </si>
  <si>
    <t>PVC profil L74</t>
  </si>
  <si>
    <t>PVC profil L76</t>
  </si>
  <si>
    <t>PVC profil kasa</t>
  </si>
  <si>
    <t xml:space="preserve">PVC profil orta kayıt </t>
  </si>
  <si>
    <t>PVC profil qapı kanat</t>
  </si>
  <si>
    <t>Ayarlı məntəşə</t>
  </si>
  <si>
    <t>Barel</t>
  </si>
  <si>
    <t>Çift 700-1200mm</t>
  </si>
  <si>
    <t>Çift ispanyolet</t>
  </si>
  <si>
    <t>İspanyolet 800mm</t>
  </si>
  <si>
    <t>İspanyolet qapı</t>
  </si>
  <si>
    <t>İspanyolet qrşılığı</t>
  </si>
  <si>
    <t>Məntəşə 100mm</t>
  </si>
  <si>
    <t>Məntəşə 75mm</t>
  </si>
  <si>
    <t>OKB</t>
  </si>
  <si>
    <t xml:space="preserve">Panel </t>
  </si>
  <si>
    <t>Pənərə qolu</t>
  </si>
  <si>
    <t>Qapı qolu</t>
  </si>
  <si>
    <t>Qarışıq kiçik</t>
  </si>
  <si>
    <t>Folyo rəngli</t>
  </si>
  <si>
    <t>QAPI 40sm frez emal çərçivə 2.5 əd yaşmaq 5əd</t>
  </si>
  <si>
    <t>dəst</t>
  </si>
  <si>
    <t>QAPI 70sm frez emal çərçivə 2.5 əd yaşmaq 5əd</t>
  </si>
  <si>
    <t>QAPI 70sm frez F/L çərçivə 2.5 əd yaşmaq 5əd</t>
  </si>
  <si>
    <t>QAPI 80sm frez emal çərçivə 2.5 əd yaşmaq 5əd</t>
  </si>
  <si>
    <t>QAPI 80sm frez  F/L çərçivə 2.5 əd yaşmaq 5əd</t>
  </si>
  <si>
    <t>QAPI 90sm frez emal çərçivə 2.5 əd yaşmaq 5əd</t>
  </si>
  <si>
    <t>QAPI 90sm frez  F/L çərçivə 2.5 əd yaşmaq 5əd</t>
  </si>
  <si>
    <t>1400mm SAÇ tek açılım ispanyolet</t>
  </si>
  <si>
    <t>1600mm SAÇ tek açılım ispanyolet</t>
  </si>
  <si>
    <t>800mm SAÇ tek açılım ispanyolet</t>
  </si>
  <si>
    <t>Smart ötürücü cihaz</t>
  </si>
  <si>
    <t xml:space="preserve">Kisə </t>
  </si>
  <si>
    <t>Basqı profili+hilti mismar+Poliuretan germetika ilə PVC membranın parapetə sabitləşməsi</t>
  </si>
  <si>
    <t>p.m</t>
  </si>
  <si>
    <t xml:space="preserve">2022-ci ilin yanvar-dekabr ayları ərzində yerinə yetirilmiş Lift quraşdırma işlərin həcmi və dəyəri </t>
  </si>
  <si>
    <t>Lopatka sapı 1,20 əla növ</t>
  </si>
  <si>
    <t>Özüyapışan kağız 4,5smx21mt</t>
  </si>
  <si>
    <t>Jilet fəhlə sarı</t>
  </si>
  <si>
    <t>Lopatka Skom düz</t>
  </si>
  <si>
    <t>Mikser perforator</t>
  </si>
  <si>
    <t xml:space="preserve">Su nasosu </t>
  </si>
  <si>
    <t>İ. Araba</t>
  </si>
  <si>
    <t>Elsan -Əl arabası qaynaq</t>
  </si>
  <si>
    <t>İnşaat əl arabası teker yastıqlı</t>
  </si>
  <si>
    <t>Su şlanqı d 24,5</t>
  </si>
  <si>
    <t>Qranit daşı</t>
  </si>
  <si>
    <t>Plastik qar kürəyi N1 430x435mm sinklənmiş çubuqlu b/h</t>
  </si>
  <si>
    <t>Şpatel 400mm, paslanmaz qara</t>
  </si>
  <si>
    <t>Tyorka 400 daraqlı</t>
  </si>
  <si>
    <t>Elektrod AVVS,E,6013-3,20x350mm</t>
  </si>
  <si>
    <t>Su şlanqı d 17,5</t>
  </si>
  <si>
    <t>WD-40</t>
  </si>
  <si>
    <r>
      <t xml:space="preserve">Bina </t>
    </r>
    <r>
      <rPr>
        <b/>
        <sz val="14"/>
        <color theme="1"/>
        <rFont val="Calibri"/>
        <family val="2"/>
      </rPr>
      <t>№</t>
    </r>
    <r>
      <rPr>
        <b/>
        <sz val="14"/>
        <color theme="1"/>
        <rFont val="Times New Roman"/>
        <family val="1"/>
        <charset val="204"/>
      </rPr>
      <t>1,  Bina №3 LİFT quraşdırma işləri</t>
    </r>
  </si>
  <si>
    <t>Lift quraşdırmada istifadə olunan materiallar</t>
  </si>
  <si>
    <t>Dəmir profil kasa</t>
  </si>
  <si>
    <t xml:space="preserve">Dəmir profil  </t>
  </si>
  <si>
    <t>Elektrod AVVS, E,6013-3,20x350mm</t>
  </si>
  <si>
    <t>Lift 1000kq (Bina 1)</t>
  </si>
  <si>
    <t>Lift 1000kq (bBina 3)</t>
  </si>
  <si>
    <t>Avadanlıq və alətlərin adı</t>
  </si>
  <si>
    <t xml:space="preserve">A K T </t>
  </si>
  <si>
    <t xml:space="preserve">                                    Yanvar- dekabr 2022</t>
  </si>
  <si>
    <t xml:space="preserve">Bakı şəhəri               </t>
  </si>
  <si>
    <t>Tikinti-quraşdırma işlərinin icrası üçün lazımı avadanlıq və alətlər</t>
  </si>
  <si>
    <t xml:space="preserve">               Biz aşağıda imza  edənlər  iş icraçısı_______________  ,_______________   və __________________   bu aktı ona görə tərtib edirik ki, həqiqətən də Bakı şəhəri, Nizami  rayonu, 2400-ci məhəllə, K Balakişiyev, M.Abbasov və Nəsimi küçələrinin kəsişməsində yerləşən çox mərtəbəli yaşayış binasında tikinti-quraşdırma işləri zamanı aşağıdakı cədvəldə sadalanmış  avadanlıq, ləvazimat və alətlər tikintidə istifadə olunaraq tam yararsız vəziyyətə salınmışdır.</t>
  </si>
  <si>
    <t>İMZALAR: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</si>
</sst>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.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0" fillId="0" borderId="0"/>
  </cellStyleXfs>
  <cellXfs count="3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9" fillId="2" borderId="0" xfId="0" applyFont="1" applyFill="1"/>
    <xf numFmtId="164" fontId="9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left" vertical="center"/>
    </xf>
    <xf numFmtId="2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right" vertical="center"/>
    </xf>
    <xf numFmtId="2" fontId="9" fillId="2" borderId="2" xfId="0" applyNumberFormat="1" applyFont="1" applyFill="1" applyBorder="1" applyAlignment="1">
      <alignment horizontal="right" vertical="center"/>
    </xf>
    <xf numFmtId="2" fontId="9" fillId="2" borderId="13" xfId="0" applyNumberFormat="1" applyFont="1" applyFill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/>
    </xf>
    <xf numFmtId="2" fontId="11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13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2" fillId="2" borderId="11" xfId="0" applyNumberFormat="1" applyFont="1" applyFill="1" applyBorder="1" applyAlignment="1">
      <alignment horizontal="center" vertical="center"/>
    </xf>
    <xf numFmtId="0" fontId="13" fillId="2" borderId="0" xfId="0" applyFont="1" applyFill="1" applyBorder="1"/>
    <xf numFmtId="0" fontId="13" fillId="2" borderId="14" xfId="0" applyFont="1" applyFill="1" applyBorder="1" applyAlignment="1">
      <alignment horizontal="center" vertical="center"/>
    </xf>
    <xf numFmtId="2" fontId="13" fillId="2" borderId="14" xfId="0" applyNumberFormat="1" applyFont="1" applyFill="1" applyBorder="1" applyAlignment="1">
      <alignment horizontal="center" vertical="center"/>
    </xf>
    <xf numFmtId="2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2" fontId="13" fillId="2" borderId="0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vertical="center"/>
    </xf>
    <xf numFmtId="2" fontId="11" fillId="2" borderId="0" xfId="0" applyNumberFormat="1" applyFont="1" applyFill="1" applyBorder="1" applyAlignment="1">
      <alignment vertical="center"/>
    </xf>
    <xf numFmtId="1" fontId="11" fillId="2" borderId="2" xfId="0" applyNumberFormat="1" applyFont="1" applyFill="1" applyBorder="1" applyAlignment="1">
      <alignment horizontal="right" vertical="center" wrapText="1"/>
    </xf>
    <xf numFmtId="1" fontId="11" fillId="2" borderId="13" xfId="0" applyNumberFormat="1" applyFont="1" applyFill="1" applyBorder="1" applyAlignment="1">
      <alignment horizontal="right" vertical="center" wrapText="1"/>
    </xf>
    <xf numFmtId="1" fontId="9" fillId="2" borderId="2" xfId="0" applyNumberFormat="1" applyFont="1" applyFill="1" applyBorder="1" applyAlignment="1">
      <alignment horizontal="right" vertical="center" wrapText="1"/>
    </xf>
    <xf numFmtId="2" fontId="13" fillId="2" borderId="1" xfId="0" applyNumberFormat="1" applyFont="1" applyFill="1" applyBorder="1" applyAlignment="1">
      <alignment horizontal="right" vertical="center"/>
    </xf>
    <xf numFmtId="2" fontId="12" fillId="2" borderId="11" xfId="0" applyNumberFormat="1" applyFont="1" applyFill="1" applyBorder="1" applyAlignment="1">
      <alignment horizontal="right" vertical="center"/>
    </xf>
    <xf numFmtId="2" fontId="13" fillId="2" borderId="14" xfId="0" applyNumberFormat="1" applyFont="1" applyFill="1" applyBorder="1" applyAlignment="1">
      <alignment horizontal="right" vertical="center"/>
    </xf>
    <xf numFmtId="2" fontId="12" fillId="2" borderId="15" xfId="0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right" vertical="center"/>
    </xf>
    <xf numFmtId="2" fontId="12" fillId="2" borderId="0" xfId="0" applyNumberFormat="1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right" vertical="center"/>
    </xf>
    <xf numFmtId="2" fontId="11" fillId="2" borderId="0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2" fontId="11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/>
    </xf>
    <xf numFmtId="0" fontId="13" fillId="2" borderId="0" xfId="0" applyFont="1" applyFill="1"/>
    <xf numFmtId="0" fontId="9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2" fontId="9" fillId="2" borderId="24" xfId="0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2" fontId="9" fillId="0" borderId="23" xfId="0" applyNumberFormat="1" applyFont="1" applyBorder="1" applyAlignment="1">
      <alignment horizontal="right"/>
    </xf>
    <xf numFmtId="0" fontId="9" fillId="2" borderId="26" xfId="0" applyFont="1" applyFill="1" applyBorder="1" applyAlignment="1">
      <alignment horizontal="left" vertical="center" wrapText="1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 vertical="center"/>
    </xf>
    <xf numFmtId="1" fontId="9" fillId="2" borderId="23" xfId="0" applyNumberFormat="1" applyFont="1" applyFill="1" applyBorder="1" applyAlignment="1">
      <alignment horizontal="right" vertical="center" wrapText="1"/>
    </xf>
    <xf numFmtId="2" fontId="9" fillId="2" borderId="24" xfId="0" applyNumberFormat="1" applyFont="1" applyFill="1" applyBorder="1" applyAlignment="1">
      <alignment horizontal="right" vertical="center" wrapText="1"/>
    </xf>
    <xf numFmtId="2" fontId="13" fillId="2" borderId="3" xfId="0" applyNumberFormat="1" applyFont="1" applyFill="1" applyBorder="1" applyAlignment="1">
      <alignment horizontal="right" vertical="center"/>
    </xf>
    <xf numFmtId="2" fontId="12" fillId="2" borderId="4" xfId="0" applyNumberFormat="1" applyFont="1" applyFill="1" applyBorder="1" applyAlignment="1">
      <alignment horizontal="right" vertical="center"/>
    </xf>
    <xf numFmtId="0" fontId="9" fillId="0" borderId="27" xfId="0" applyFont="1" applyBorder="1" applyAlignment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right"/>
    </xf>
    <xf numFmtId="2" fontId="9" fillId="2" borderId="0" xfId="0" applyNumberFormat="1" applyFont="1" applyFill="1" applyAlignment="1">
      <alignment horizontal="right"/>
    </xf>
    <xf numFmtId="0" fontId="9" fillId="2" borderId="2" xfId="0" applyFont="1" applyFill="1" applyBorder="1" applyAlignment="1">
      <alignment horizontal="left" vertical="center"/>
    </xf>
    <xf numFmtId="1" fontId="9" fillId="2" borderId="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9" fillId="0" borderId="7" xfId="0" applyFont="1" applyBorder="1" applyAlignment="1">
      <alignment horizontal="left" vertical="top"/>
    </xf>
    <xf numFmtId="0" fontId="11" fillId="2" borderId="0" xfId="0" applyFont="1" applyFill="1" applyAlignment="1">
      <alignment horizontal="left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Border="1" applyAlignment="1">
      <alignment horizontal="left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right" vertical="center" wrapText="1"/>
    </xf>
    <xf numFmtId="2" fontId="11" fillId="2" borderId="0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2" fontId="9" fillId="2" borderId="2" xfId="0" applyNumberFormat="1" applyFont="1" applyFill="1" applyBorder="1" applyAlignment="1">
      <alignment horizontal="right" vertical="center" wrapText="1"/>
    </xf>
    <xf numFmtId="0" fontId="11" fillId="2" borderId="0" xfId="0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8" fillId="2" borderId="2" xfId="0" applyFont="1" applyFill="1" applyBorder="1" applyAlignment="1">
      <alignment horizontal="left" vertical="center" wrapText="1"/>
    </xf>
    <xf numFmtId="2" fontId="17" fillId="2" borderId="2" xfId="0" applyNumberFormat="1" applyFont="1" applyFill="1" applyBorder="1" applyAlignment="1">
      <alignment vertical="center" wrapText="1"/>
    </xf>
    <xf numFmtId="0" fontId="9" fillId="0" borderId="7" xfId="0" applyFont="1" applyBorder="1" applyAlignment="1">
      <alignment vertical="top" wrapText="1"/>
    </xf>
    <xf numFmtId="0" fontId="17" fillId="0" borderId="7" xfId="0" applyFont="1" applyBorder="1" applyAlignment="1">
      <alignment vertical="center"/>
    </xf>
    <xf numFmtId="0" fontId="11" fillId="2" borderId="0" xfId="0" applyFont="1" applyFill="1" applyAlignment="1">
      <alignment horizontal="left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Border="1" applyAlignment="1">
      <alignment horizontal="left"/>
    </xf>
    <xf numFmtId="2" fontId="14" fillId="2" borderId="0" xfId="0" applyNumberFormat="1" applyFont="1" applyFill="1" applyBorder="1" applyAlignment="1">
      <alignment horizontal="left"/>
    </xf>
    <xf numFmtId="2" fontId="11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2" fontId="14" fillId="2" borderId="0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2" fillId="2" borderId="18" xfId="0" applyFont="1" applyFill="1" applyBorder="1" applyAlignment="1">
      <alignment horizontal="left" vertical="center"/>
    </xf>
    <xf numFmtId="0" fontId="12" fillId="2" borderId="19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2" fontId="11" fillId="2" borderId="3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2" fontId="11" fillId="2" borderId="5" xfId="0" applyNumberFormat="1" applyFont="1" applyFill="1" applyBorder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vertical="center" wrapText="1"/>
    </xf>
    <xf numFmtId="2" fontId="11" fillId="2" borderId="11" xfId="0" applyNumberFormat="1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2" fontId="11" fillId="2" borderId="0" xfId="0" applyNumberFormat="1" applyFont="1" applyFill="1" applyAlignment="1">
      <alignment horizontal="right"/>
    </xf>
    <xf numFmtId="0" fontId="11" fillId="2" borderId="0" xfId="0" applyFont="1" applyFill="1" applyBorder="1" applyAlignment="1">
      <alignment horizontal="center" vertical="center" wrapText="1"/>
    </xf>
    <xf numFmtId="2" fontId="11" fillId="2" borderId="3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right" vertical="center" wrapText="1"/>
    </xf>
    <xf numFmtId="2" fontId="11" fillId="2" borderId="1" xfId="0" applyNumberFormat="1" applyFont="1" applyFill="1" applyBorder="1" applyAlignment="1">
      <alignment horizontal="right" vertical="center" wrapText="1"/>
    </xf>
    <xf numFmtId="2" fontId="11" fillId="2" borderId="5" xfId="0" applyNumberFormat="1" applyFont="1" applyFill="1" applyBorder="1" applyAlignment="1">
      <alignment horizontal="right" vertical="center" wrapText="1"/>
    </xf>
    <xf numFmtId="2" fontId="11" fillId="2" borderId="4" xfId="0" applyNumberFormat="1" applyFont="1" applyFill="1" applyBorder="1" applyAlignment="1">
      <alignment horizontal="right" vertical="center" wrapText="1"/>
    </xf>
    <xf numFmtId="2" fontId="11" fillId="2" borderId="11" xfId="0" applyNumberFormat="1" applyFont="1" applyFill="1" applyBorder="1" applyAlignment="1">
      <alignment horizontal="right" vertical="center" wrapText="1"/>
    </xf>
    <xf numFmtId="2" fontId="11" fillId="2" borderId="6" xfId="0" applyNumberFormat="1" applyFont="1" applyFill="1" applyBorder="1" applyAlignment="1">
      <alignment horizontal="right" vertical="center" wrapText="1"/>
    </xf>
    <xf numFmtId="0" fontId="12" fillId="2" borderId="8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2" fontId="9" fillId="2" borderId="0" xfId="0" applyNumberFormat="1" applyFont="1" applyFill="1" applyBorder="1" applyAlignment="1">
      <alignment horizontal="left"/>
    </xf>
    <xf numFmtId="0" fontId="11" fillId="2" borderId="20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2" fontId="11" fillId="2" borderId="34" xfId="0" applyNumberFormat="1" applyFont="1" applyFill="1" applyBorder="1" applyAlignment="1">
      <alignment horizontal="center" vertical="center" wrapText="1"/>
    </xf>
    <xf numFmtId="2" fontId="11" fillId="2" borderId="23" xfId="0" applyNumberFormat="1" applyFont="1" applyFill="1" applyBorder="1" applyAlignment="1">
      <alignment horizontal="center" vertical="center" wrapText="1"/>
    </xf>
    <xf numFmtId="2" fontId="11" fillId="2" borderId="35" xfId="0" applyNumberFormat="1" applyFont="1" applyFill="1" applyBorder="1" applyAlignment="1">
      <alignment horizontal="center" vertical="center" wrapText="1"/>
    </xf>
    <xf numFmtId="2" fontId="11" fillId="2" borderId="32" xfId="0" applyNumberFormat="1" applyFont="1" applyFill="1" applyBorder="1" applyAlignment="1">
      <alignment horizontal="center" vertical="center" wrapText="1"/>
    </xf>
    <xf numFmtId="2" fontId="11" fillId="2" borderId="24" xfId="0" applyNumberFormat="1" applyFont="1" applyFill="1" applyBorder="1" applyAlignment="1">
      <alignment horizontal="center" vertical="center" wrapText="1"/>
    </xf>
    <xf numFmtId="2" fontId="11" fillId="2" borderId="3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left" vertic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8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5" fillId="2" borderId="20" xfId="0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18" fillId="2" borderId="0" xfId="1" applyFont="1" applyFill="1"/>
    <xf numFmtId="0" fontId="23" fillId="0" borderId="0" xfId="0" applyFont="1"/>
    <xf numFmtId="0" fontId="18" fillId="2" borderId="0" xfId="1" applyFont="1" applyFill="1" applyAlignment="1">
      <alignment horizontal="left"/>
    </xf>
    <xf numFmtId="0" fontId="18" fillId="2" borderId="0" xfId="1" applyFont="1" applyFill="1" applyAlignment="1"/>
    <xf numFmtId="0" fontId="18" fillId="2" borderId="0" xfId="1" applyFont="1" applyFill="1" applyAlignment="1">
      <alignment horizontal="center"/>
    </xf>
    <xf numFmtId="0" fontId="18" fillId="0" borderId="0" xfId="0" applyFont="1" applyAlignment="1"/>
    <xf numFmtId="0" fontId="24" fillId="2" borderId="0" xfId="1" applyFont="1" applyFill="1" applyBorder="1" applyAlignment="1">
      <alignment horizontal="center" vertical="center" wrapText="1"/>
    </xf>
    <xf numFmtId="0" fontId="18" fillId="0" borderId="0" xfId="0" applyFont="1"/>
    <xf numFmtId="0" fontId="21" fillId="2" borderId="0" xfId="1" applyFont="1" applyFill="1" applyAlignment="1">
      <alignment horizontal="left" vertical="center"/>
    </xf>
    <xf numFmtId="0" fontId="22" fillId="2" borderId="0" xfId="1" applyFont="1" applyFill="1" applyAlignment="1">
      <alignment horizontal="right" vertical="center"/>
    </xf>
    <xf numFmtId="0" fontId="25" fillId="2" borderId="0" xfId="1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/>
  </cellXfs>
  <cellStyles count="2">
    <cellStyle name="Normal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05"/>
  <sheetViews>
    <sheetView topLeftCell="A164" zoomScaleNormal="100" workbookViewId="0">
      <selection activeCell="H170" sqref="H170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168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40"/>
      <c r="F2" s="172"/>
    </row>
    <row r="3" spans="1:253" ht="18.75" customHeight="1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41"/>
      <c r="D4" s="141"/>
      <c r="E4" s="66"/>
      <c r="F4" s="190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41"/>
      <c r="D6" s="141"/>
      <c r="E6" s="66"/>
      <c r="F6" s="190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67.5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 t="s">
        <v>33</v>
      </c>
    </row>
    <row r="9" spans="1:253" ht="11.25" customHeight="1" x14ac:dyDescent="0.3">
      <c r="A9" s="67"/>
      <c r="B9" s="69"/>
      <c r="C9" s="241"/>
      <c r="D9" s="241"/>
      <c r="E9" s="241"/>
      <c r="F9" s="241"/>
      <c r="J9" s="67"/>
    </row>
    <row r="10" spans="1:253" ht="25.5" customHeight="1" x14ac:dyDescent="0.3">
      <c r="A10" s="220" t="s">
        <v>87</v>
      </c>
      <c r="B10" s="220"/>
      <c r="C10" s="220"/>
      <c r="D10" s="220"/>
      <c r="E10" s="220"/>
      <c r="F10" s="220"/>
      <c r="J10" s="67"/>
    </row>
    <row r="11" spans="1:253" ht="22.5" customHeight="1" thickBot="1" x14ac:dyDescent="0.35">
      <c r="A11" s="142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</row>
    <row r="14" spans="1:253" ht="23.25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71" t="s">
        <v>105</v>
      </c>
      <c r="C16" s="72"/>
      <c r="D16" s="71"/>
      <c r="E16" s="74"/>
      <c r="F16" s="94"/>
    </row>
    <row r="17" spans="1:8" x14ac:dyDescent="0.3">
      <c r="A17" s="70"/>
      <c r="B17" s="72" t="s">
        <v>23</v>
      </c>
      <c r="C17" s="72"/>
      <c r="D17" s="71"/>
      <c r="E17" s="116"/>
      <c r="F17" s="94"/>
    </row>
    <row r="18" spans="1:8" ht="40.5" customHeight="1" x14ac:dyDescent="0.3">
      <c r="A18" s="35">
        <v>1</v>
      </c>
      <c r="B18" s="117" t="s">
        <v>5</v>
      </c>
      <c r="C18" s="37" t="s">
        <v>18</v>
      </c>
      <c r="D18" s="44">
        <v>5512.2</v>
      </c>
      <c r="E18" s="44"/>
      <c r="F18" s="56">
        <f t="shared" ref="F18:F26" si="0">D18*E18</f>
        <v>0</v>
      </c>
    </row>
    <row r="19" spans="1:8" x14ac:dyDescent="0.3">
      <c r="A19" s="35">
        <v>2</v>
      </c>
      <c r="B19" s="118" t="s">
        <v>41</v>
      </c>
      <c r="C19" s="37" t="s">
        <v>42</v>
      </c>
      <c r="D19" s="44">
        <v>128</v>
      </c>
      <c r="E19" s="58"/>
      <c r="F19" s="56">
        <f t="shared" si="0"/>
        <v>0</v>
      </c>
    </row>
    <row r="20" spans="1:8" x14ac:dyDescent="0.3">
      <c r="A20" s="35">
        <v>3</v>
      </c>
      <c r="B20" s="36" t="s">
        <v>38</v>
      </c>
      <c r="C20" s="37" t="s">
        <v>4</v>
      </c>
      <c r="D20" s="44">
        <v>0.4</v>
      </c>
      <c r="E20" s="58">
        <v>880</v>
      </c>
      <c r="F20" s="56">
        <f t="shared" si="0"/>
        <v>352</v>
      </c>
    </row>
    <row r="21" spans="1:8" x14ac:dyDescent="0.3">
      <c r="A21" s="35">
        <v>4</v>
      </c>
      <c r="B21" s="118" t="s">
        <v>43</v>
      </c>
      <c r="C21" s="37" t="s">
        <v>4</v>
      </c>
      <c r="D21" s="44">
        <v>4.32</v>
      </c>
      <c r="E21" s="58">
        <v>817.66</v>
      </c>
      <c r="F21" s="56">
        <f t="shared" si="0"/>
        <v>3532.2912000000001</v>
      </c>
    </row>
    <row r="22" spans="1:8" x14ac:dyDescent="0.3">
      <c r="A22" s="35">
        <v>5</v>
      </c>
      <c r="B22" s="118" t="s">
        <v>45</v>
      </c>
      <c r="C22" s="37" t="s">
        <v>1</v>
      </c>
      <c r="D22" s="44">
        <v>32</v>
      </c>
      <c r="E22" s="58">
        <v>72.03</v>
      </c>
      <c r="F22" s="56">
        <f t="shared" si="0"/>
        <v>2304.96</v>
      </c>
    </row>
    <row r="23" spans="1:8" x14ac:dyDescent="0.3">
      <c r="A23" s="35">
        <v>6</v>
      </c>
      <c r="B23" s="118" t="s">
        <v>88</v>
      </c>
      <c r="C23" s="37" t="s">
        <v>89</v>
      </c>
      <c r="D23" s="44">
        <v>13</v>
      </c>
      <c r="E23" s="58">
        <v>21</v>
      </c>
      <c r="F23" s="56">
        <f t="shared" si="0"/>
        <v>273</v>
      </c>
    </row>
    <row r="24" spans="1:8" x14ac:dyDescent="0.3">
      <c r="A24" s="35">
        <v>9</v>
      </c>
      <c r="B24" s="36" t="s">
        <v>2</v>
      </c>
      <c r="C24" s="37" t="s">
        <v>24</v>
      </c>
      <c r="D24" s="44">
        <v>1662</v>
      </c>
      <c r="E24" s="58"/>
      <c r="F24" s="56">
        <f t="shared" si="0"/>
        <v>0</v>
      </c>
    </row>
    <row r="25" spans="1:8" x14ac:dyDescent="0.3">
      <c r="A25" s="35">
        <v>10</v>
      </c>
      <c r="B25" s="36" t="s">
        <v>90</v>
      </c>
      <c r="C25" s="37" t="s">
        <v>91</v>
      </c>
      <c r="D25" s="44">
        <v>30</v>
      </c>
      <c r="E25" s="58">
        <v>12</v>
      </c>
      <c r="F25" s="56">
        <f t="shared" si="0"/>
        <v>360</v>
      </c>
    </row>
    <row r="26" spans="1:8" x14ac:dyDescent="0.3">
      <c r="A26" s="35">
        <v>11</v>
      </c>
      <c r="B26" s="36" t="s">
        <v>92</v>
      </c>
      <c r="C26" s="37" t="s">
        <v>6</v>
      </c>
      <c r="D26" s="44">
        <v>20</v>
      </c>
      <c r="E26" s="58">
        <v>24</v>
      </c>
      <c r="F26" s="56">
        <f t="shared" si="0"/>
        <v>480</v>
      </c>
    </row>
    <row r="27" spans="1:8" x14ac:dyDescent="0.3">
      <c r="A27" s="35"/>
      <c r="B27" s="36"/>
      <c r="C27" s="37"/>
      <c r="D27" s="38"/>
      <c r="E27" s="58"/>
      <c r="F27" s="56"/>
    </row>
    <row r="28" spans="1:8" x14ac:dyDescent="0.3">
      <c r="A28" s="70"/>
      <c r="B28" s="72" t="s">
        <v>46</v>
      </c>
      <c r="C28" s="72"/>
      <c r="D28" s="71"/>
      <c r="E28" s="116"/>
      <c r="F28" s="94"/>
    </row>
    <row r="29" spans="1:8" x14ac:dyDescent="0.3">
      <c r="A29" s="35">
        <v>1</v>
      </c>
      <c r="B29" s="117" t="s">
        <v>44</v>
      </c>
      <c r="C29" s="37" t="s">
        <v>52</v>
      </c>
      <c r="D29" s="44">
        <v>760</v>
      </c>
      <c r="E29" s="44"/>
      <c r="F29" s="56">
        <f>D29*E29</f>
        <v>0</v>
      </c>
    </row>
    <row r="30" spans="1:8" x14ac:dyDescent="0.3">
      <c r="A30" s="35">
        <v>2</v>
      </c>
      <c r="B30" s="118" t="s">
        <v>43</v>
      </c>
      <c r="C30" s="37" t="s">
        <v>4</v>
      </c>
      <c r="D30" s="44">
        <v>81.52</v>
      </c>
      <c r="E30" s="58">
        <v>817.66</v>
      </c>
      <c r="F30" s="56">
        <f>D30*E30</f>
        <v>66655.643199999991</v>
      </c>
    </row>
    <row r="31" spans="1:8" x14ac:dyDescent="0.3">
      <c r="A31" s="35">
        <v>3</v>
      </c>
      <c r="B31" s="118" t="s">
        <v>45</v>
      </c>
      <c r="C31" s="37" t="s">
        <v>1</v>
      </c>
      <c r="D31" s="44">
        <v>980.6</v>
      </c>
      <c r="E31" s="58">
        <v>72.03</v>
      </c>
      <c r="F31" s="56">
        <f>D31*E31</f>
        <v>70632.618000000002</v>
      </c>
      <c r="H31" s="40" t="s">
        <v>33</v>
      </c>
    </row>
    <row r="32" spans="1:8" x14ac:dyDescent="0.3">
      <c r="A32" s="35">
        <v>4</v>
      </c>
      <c r="B32" s="118" t="s">
        <v>145</v>
      </c>
      <c r="C32" s="166" t="s">
        <v>3</v>
      </c>
      <c r="D32" s="44">
        <v>4</v>
      </c>
      <c r="E32" s="167">
        <v>8.5</v>
      </c>
      <c r="F32" s="56">
        <f>D32*E32</f>
        <v>34</v>
      </c>
    </row>
    <row r="33" spans="1:6" x14ac:dyDescent="0.3">
      <c r="A33" s="35"/>
      <c r="B33" s="118"/>
      <c r="C33" s="166"/>
      <c r="D33" s="44"/>
      <c r="E33" s="167"/>
      <c r="F33" s="56"/>
    </row>
    <row r="34" spans="1:6" x14ac:dyDescent="0.3">
      <c r="A34" s="35"/>
      <c r="B34" s="118"/>
      <c r="C34" s="166"/>
      <c r="D34" s="44"/>
      <c r="E34" s="167"/>
      <c r="F34" s="56"/>
    </row>
    <row r="35" spans="1:6" x14ac:dyDescent="0.3">
      <c r="A35" s="35"/>
      <c r="B35" s="118"/>
      <c r="C35" s="166"/>
      <c r="D35" s="44"/>
      <c r="E35" s="167"/>
      <c r="F35" s="56"/>
    </row>
    <row r="36" spans="1:6" x14ac:dyDescent="0.3">
      <c r="A36" s="35"/>
      <c r="B36" s="118"/>
      <c r="C36" s="166"/>
      <c r="D36" s="44"/>
      <c r="E36" s="167"/>
      <c r="F36" s="56"/>
    </row>
    <row r="37" spans="1:6" x14ac:dyDescent="0.3">
      <c r="A37" s="70"/>
      <c r="B37" s="72" t="s">
        <v>50</v>
      </c>
      <c r="C37" s="72"/>
      <c r="D37" s="71"/>
      <c r="E37" s="116"/>
      <c r="F37" s="94"/>
    </row>
    <row r="38" spans="1:6" x14ac:dyDescent="0.3">
      <c r="A38" s="35">
        <v>1</v>
      </c>
      <c r="B38" s="117" t="s">
        <v>51</v>
      </c>
      <c r="C38" s="37" t="s">
        <v>52</v>
      </c>
      <c r="D38" s="44">
        <v>1033.2</v>
      </c>
      <c r="E38" s="44"/>
      <c r="F38" s="56">
        <f t="shared" ref="F38:F51" si="1">D38*E38</f>
        <v>0</v>
      </c>
    </row>
    <row r="39" spans="1:6" x14ac:dyDescent="0.3">
      <c r="A39" s="35">
        <v>2</v>
      </c>
      <c r="B39" s="118" t="s">
        <v>43</v>
      </c>
      <c r="C39" s="37" t="s">
        <v>4</v>
      </c>
      <c r="D39" s="44">
        <v>52</v>
      </c>
      <c r="E39" s="58">
        <v>817.66</v>
      </c>
      <c r="F39" s="56">
        <f t="shared" si="1"/>
        <v>42518.32</v>
      </c>
    </row>
    <row r="40" spans="1:6" x14ac:dyDescent="0.3">
      <c r="A40" s="35">
        <v>3</v>
      </c>
      <c r="B40" s="36" t="s">
        <v>38</v>
      </c>
      <c r="C40" s="37" t="s">
        <v>4</v>
      </c>
      <c r="D40" s="44">
        <v>2.2000000000000002</v>
      </c>
      <c r="E40" s="58">
        <v>880</v>
      </c>
      <c r="F40" s="56">
        <f t="shared" si="1"/>
        <v>1936.0000000000002</v>
      </c>
    </row>
    <row r="41" spans="1:6" x14ac:dyDescent="0.3">
      <c r="A41" s="35">
        <v>4</v>
      </c>
      <c r="B41" s="118" t="s">
        <v>45</v>
      </c>
      <c r="C41" s="37" t="s">
        <v>1</v>
      </c>
      <c r="D41" s="44">
        <v>321</v>
      </c>
      <c r="E41" s="58">
        <v>72.03</v>
      </c>
      <c r="F41" s="56">
        <f t="shared" si="1"/>
        <v>23121.63</v>
      </c>
    </row>
    <row r="42" spans="1:6" x14ac:dyDescent="0.3">
      <c r="A42" s="35">
        <v>5</v>
      </c>
      <c r="B42" s="36" t="s">
        <v>58</v>
      </c>
      <c r="C42" s="37" t="s">
        <v>3</v>
      </c>
      <c r="D42" s="170">
        <v>300</v>
      </c>
      <c r="E42" s="58">
        <v>25.6</v>
      </c>
      <c r="F42" s="56">
        <f t="shared" si="1"/>
        <v>7680</v>
      </c>
    </row>
    <row r="43" spans="1:6" x14ac:dyDescent="0.3">
      <c r="A43" s="35">
        <v>6</v>
      </c>
      <c r="B43" s="36" t="s">
        <v>57</v>
      </c>
      <c r="C43" s="37" t="s">
        <v>1</v>
      </c>
      <c r="D43" s="44">
        <v>20</v>
      </c>
      <c r="E43" s="58">
        <v>243.51</v>
      </c>
      <c r="F43" s="56">
        <f t="shared" si="1"/>
        <v>4870.2</v>
      </c>
    </row>
    <row r="44" spans="1:6" x14ac:dyDescent="0.3">
      <c r="A44" s="35">
        <v>7</v>
      </c>
      <c r="B44" s="139" t="s">
        <v>29</v>
      </c>
      <c r="C44" s="37" t="s">
        <v>30</v>
      </c>
      <c r="D44" s="44">
        <v>440</v>
      </c>
      <c r="E44" s="58">
        <v>1.18</v>
      </c>
      <c r="F44" s="56">
        <f t="shared" si="1"/>
        <v>519.19999999999993</v>
      </c>
    </row>
    <row r="45" spans="1:6" x14ac:dyDescent="0.3">
      <c r="A45" s="35">
        <v>8</v>
      </c>
      <c r="B45" s="139" t="s">
        <v>36</v>
      </c>
      <c r="C45" s="37" t="s">
        <v>30</v>
      </c>
      <c r="D45" s="44">
        <v>150</v>
      </c>
      <c r="E45" s="58">
        <v>1.18</v>
      </c>
      <c r="F45" s="56">
        <f t="shared" si="1"/>
        <v>177</v>
      </c>
    </row>
    <row r="46" spans="1:6" x14ac:dyDescent="0.3">
      <c r="A46" s="35">
        <v>9</v>
      </c>
      <c r="B46" s="139" t="s">
        <v>53</v>
      </c>
      <c r="C46" s="37" t="s">
        <v>30</v>
      </c>
      <c r="D46" s="44">
        <v>200</v>
      </c>
      <c r="E46" s="58">
        <v>1.18</v>
      </c>
      <c r="F46" s="56">
        <f t="shared" si="1"/>
        <v>236</v>
      </c>
    </row>
    <row r="47" spans="1:6" x14ac:dyDescent="0.3">
      <c r="A47" s="35">
        <v>10</v>
      </c>
      <c r="B47" s="36" t="s">
        <v>59</v>
      </c>
      <c r="C47" s="37" t="s">
        <v>52</v>
      </c>
      <c r="D47" s="38">
        <v>152.9</v>
      </c>
      <c r="E47" s="58"/>
      <c r="F47" s="56">
        <f t="shared" si="1"/>
        <v>0</v>
      </c>
    </row>
    <row r="48" spans="1:6" x14ac:dyDescent="0.3">
      <c r="A48" s="35">
        <v>11</v>
      </c>
      <c r="B48" s="36" t="s">
        <v>45</v>
      </c>
      <c r="C48" s="37" t="s">
        <v>1</v>
      </c>
      <c r="D48" s="44">
        <v>31</v>
      </c>
      <c r="E48" s="58">
        <v>72.03</v>
      </c>
      <c r="F48" s="56">
        <f t="shared" si="1"/>
        <v>2232.9299999999998</v>
      </c>
    </row>
    <row r="49" spans="1:6" x14ac:dyDescent="0.3">
      <c r="A49" s="35">
        <v>12</v>
      </c>
      <c r="B49" s="118" t="s">
        <v>43</v>
      </c>
      <c r="C49" s="37" t="s">
        <v>4</v>
      </c>
      <c r="D49" s="44">
        <v>3.4</v>
      </c>
      <c r="E49" s="58">
        <v>817.66</v>
      </c>
      <c r="F49" s="56">
        <f t="shared" si="1"/>
        <v>2780.0439999999999</v>
      </c>
    </row>
    <row r="50" spans="1:6" x14ac:dyDescent="0.3">
      <c r="A50" s="35">
        <v>13</v>
      </c>
      <c r="B50" s="36" t="s">
        <v>38</v>
      </c>
      <c r="C50" s="37" t="s">
        <v>4</v>
      </c>
      <c r="D50" s="44">
        <v>0.8</v>
      </c>
      <c r="E50" s="58">
        <v>880</v>
      </c>
      <c r="F50" s="56">
        <f t="shared" si="1"/>
        <v>704</v>
      </c>
    </row>
    <row r="51" spans="1:6" x14ac:dyDescent="0.3">
      <c r="A51" s="35">
        <v>14</v>
      </c>
      <c r="B51" s="118" t="s">
        <v>145</v>
      </c>
      <c r="C51" s="166" t="s">
        <v>3</v>
      </c>
      <c r="D51" s="44">
        <v>4</v>
      </c>
      <c r="E51" s="167">
        <v>8.5</v>
      </c>
      <c r="F51" s="56">
        <f t="shared" si="1"/>
        <v>34</v>
      </c>
    </row>
    <row r="52" spans="1:6" x14ac:dyDescent="0.3">
      <c r="A52" s="35"/>
      <c r="B52" s="165"/>
      <c r="C52" s="166"/>
      <c r="D52" s="44"/>
      <c r="E52" s="167"/>
      <c r="F52" s="56"/>
    </row>
    <row r="53" spans="1:6" ht="37.5" x14ac:dyDescent="0.3">
      <c r="A53" s="70"/>
      <c r="B53" s="72" t="s">
        <v>55</v>
      </c>
      <c r="C53" s="72"/>
      <c r="D53" s="71"/>
      <c r="E53" s="74"/>
      <c r="F53" s="94"/>
    </row>
    <row r="54" spans="1:6" x14ac:dyDescent="0.3">
      <c r="A54" s="35">
        <v>1</v>
      </c>
      <c r="B54" s="45" t="s">
        <v>56</v>
      </c>
      <c r="C54" s="37" t="s">
        <v>25</v>
      </c>
      <c r="D54" s="38">
        <v>1033.2</v>
      </c>
      <c r="E54" s="58">
        <v>12</v>
      </c>
      <c r="F54" s="56">
        <f t="shared" ref="F54:F63" si="2">D54*E54</f>
        <v>12398.400000000001</v>
      </c>
    </row>
    <row r="55" spans="1:6" x14ac:dyDescent="0.3">
      <c r="A55" s="35">
        <v>2</v>
      </c>
      <c r="B55" s="43" t="s">
        <v>35</v>
      </c>
      <c r="C55" s="37" t="s">
        <v>18</v>
      </c>
      <c r="D55" s="38">
        <v>312</v>
      </c>
      <c r="E55" s="58">
        <v>72.03</v>
      </c>
      <c r="F55" s="56">
        <f t="shared" si="2"/>
        <v>22473.360000000001</v>
      </c>
    </row>
    <row r="56" spans="1:6" x14ac:dyDescent="0.3">
      <c r="A56" s="35">
        <v>3</v>
      </c>
      <c r="B56" s="36" t="s">
        <v>38</v>
      </c>
      <c r="C56" s="37" t="s">
        <v>4</v>
      </c>
      <c r="D56" s="38">
        <v>2.1</v>
      </c>
      <c r="E56" s="58">
        <v>880</v>
      </c>
      <c r="F56" s="56">
        <f t="shared" si="2"/>
        <v>1848</v>
      </c>
    </row>
    <row r="57" spans="1:6" x14ac:dyDescent="0.3">
      <c r="A57" s="35">
        <v>4</v>
      </c>
      <c r="B57" s="36" t="s">
        <v>37</v>
      </c>
      <c r="C57" s="37" t="s">
        <v>4</v>
      </c>
      <c r="D57" s="38">
        <v>46.5</v>
      </c>
      <c r="E57" s="58">
        <v>817.66</v>
      </c>
      <c r="F57" s="56">
        <f t="shared" si="2"/>
        <v>38021.189999999995</v>
      </c>
    </row>
    <row r="58" spans="1:6" x14ac:dyDescent="0.3">
      <c r="A58" s="35">
        <v>5</v>
      </c>
      <c r="B58" s="36" t="s">
        <v>58</v>
      </c>
      <c r="C58" s="37" t="s">
        <v>3</v>
      </c>
      <c r="D58" s="38">
        <v>310</v>
      </c>
      <c r="E58" s="58">
        <v>25.6</v>
      </c>
      <c r="F58" s="56">
        <f t="shared" si="2"/>
        <v>7936</v>
      </c>
    </row>
    <row r="59" spans="1:6" x14ac:dyDescent="0.3">
      <c r="A59" s="35">
        <v>7</v>
      </c>
      <c r="B59" s="36" t="s">
        <v>57</v>
      </c>
      <c r="C59" s="37" t="s">
        <v>1</v>
      </c>
      <c r="D59" s="44">
        <v>26</v>
      </c>
      <c r="E59" s="58">
        <v>243.51</v>
      </c>
      <c r="F59" s="56">
        <f t="shared" si="2"/>
        <v>6331.26</v>
      </c>
    </row>
    <row r="60" spans="1:6" x14ac:dyDescent="0.3">
      <c r="A60" s="35">
        <v>8</v>
      </c>
      <c r="B60" s="36" t="s">
        <v>29</v>
      </c>
      <c r="C60" s="37" t="s">
        <v>30</v>
      </c>
      <c r="D60" s="38">
        <v>520</v>
      </c>
      <c r="E60" s="58">
        <v>1.18</v>
      </c>
      <c r="F60" s="56">
        <f t="shared" si="2"/>
        <v>613.6</v>
      </c>
    </row>
    <row r="61" spans="1:6" x14ac:dyDescent="0.3">
      <c r="A61" s="35">
        <v>9</v>
      </c>
      <c r="B61" s="36" t="s">
        <v>36</v>
      </c>
      <c r="C61" s="37" t="s">
        <v>30</v>
      </c>
      <c r="D61" s="38">
        <v>140</v>
      </c>
      <c r="E61" s="58">
        <v>1.18</v>
      </c>
      <c r="F61" s="56">
        <f t="shared" si="2"/>
        <v>165.2</v>
      </c>
    </row>
    <row r="62" spans="1:6" x14ac:dyDescent="0.3">
      <c r="A62" s="35">
        <v>10</v>
      </c>
      <c r="B62" s="139" t="s">
        <v>53</v>
      </c>
      <c r="C62" s="37" t="s">
        <v>30</v>
      </c>
      <c r="D62" s="44">
        <v>200</v>
      </c>
      <c r="E62" s="58">
        <v>1.18</v>
      </c>
      <c r="F62" s="56">
        <f t="shared" si="2"/>
        <v>236</v>
      </c>
    </row>
    <row r="63" spans="1:6" x14ac:dyDescent="0.3">
      <c r="A63" s="35">
        <v>11</v>
      </c>
      <c r="B63" s="118" t="s">
        <v>145</v>
      </c>
      <c r="C63" s="166" t="s">
        <v>3</v>
      </c>
      <c r="D63" s="44">
        <v>4</v>
      </c>
      <c r="E63" s="167">
        <v>8.5</v>
      </c>
      <c r="F63" s="56">
        <f t="shared" si="2"/>
        <v>34</v>
      </c>
    </row>
    <row r="64" spans="1:6" x14ac:dyDescent="0.3">
      <c r="A64" s="35"/>
      <c r="B64" s="165"/>
      <c r="C64" s="166"/>
      <c r="D64" s="38"/>
      <c r="E64" s="167"/>
      <c r="F64" s="56"/>
    </row>
    <row r="65" spans="1:6" ht="37.5" x14ac:dyDescent="0.3">
      <c r="A65" s="70"/>
      <c r="B65" s="72" t="s">
        <v>60</v>
      </c>
      <c r="C65" s="72"/>
      <c r="D65" s="71"/>
      <c r="E65" s="74"/>
      <c r="F65" s="94"/>
    </row>
    <row r="66" spans="1:6" x14ac:dyDescent="0.3">
      <c r="A66" s="35">
        <v>1</v>
      </c>
      <c r="B66" s="45" t="s">
        <v>61</v>
      </c>
      <c r="C66" s="37" t="s">
        <v>25</v>
      </c>
      <c r="D66" s="38">
        <v>1036.5</v>
      </c>
      <c r="E66" s="54"/>
      <c r="F66" s="56">
        <f t="shared" ref="F66:F75" si="3">D66*E66</f>
        <v>0</v>
      </c>
    </row>
    <row r="67" spans="1:6" x14ac:dyDescent="0.3">
      <c r="A67" s="35">
        <v>2</v>
      </c>
      <c r="B67" s="43" t="s">
        <v>35</v>
      </c>
      <c r="C67" s="37" t="s">
        <v>18</v>
      </c>
      <c r="D67" s="38">
        <v>309</v>
      </c>
      <c r="E67" s="58">
        <v>72.03</v>
      </c>
      <c r="F67" s="56">
        <f t="shared" si="3"/>
        <v>22257.27</v>
      </c>
    </row>
    <row r="68" spans="1:6" x14ac:dyDescent="0.3">
      <c r="A68" s="35">
        <v>3</v>
      </c>
      <c r="B68" s="36" t="s">
        <v>38</v>
      </c>
      <c r="C68" s="37" t="s">
        <v>4</v>
      </c>
      <c r="D68" s="38">
        <v>2.1</v>
      </c>
      <c r="E68" s="58">
        <v>880</v>
      </c>
      <c r="F68" s="56">
        <f t="shared" si="3"/>
        <v>1848</v>
      </c>
    </row>
    <row r="69" spans="1:6" x14ac:dyDescent="0.3">
      <c r="A69" s="35">
        <v>4</v>
      </c>
      <c r="B69" s="36" t="s">
        <v>37</v>
      </c>
      <c r="C69" s="37" t="s">
        <v>4</v>
      </c>
      <c r="D69" s="38">
        <v>47</v>
      </c>
      <c r="E69" s="58">
        <v>817.66</v>
      </c>
      <c r="F69" s="56">
        <f t="shared" si="3"/>
        <v>38430.019999999997</v>
      </c>
    </row>
    <row r="70" spans="1:6" x14ac:dyDescent="0.3">
      <c r="A70" s="35">
        <v>5</v>
      </c>
      <c r="B70" s="36" t="s">
        <v>58</v>
      </c>
      <c r="C70" s="37" t="s">
        <v>3</v>
      </c>
      <c r="D70" s="38">
        <v>80</v>
      </c>
      <c r="E70" s="58">
        <v>25.6</v>
      </c>
      <c r="F70" s="56">
        <f t="shared" si="3"/>
        <v>2048</v>
      </c>
    </row>
    <row r="71" spans="1:6" x14ac:dyDescent="0.3">
      <c r="A71" s="35">
        <v>7</v>
      </c>
      <c r="B71" s="36" t="s">
        <v>57</v>
      </c>
      <c r="C71" s="37" t="s">
        <v>1</v>
      </c>
      <c r="D71" s="44">
        <v>26</v>
      </c>
      <c r="E71" s="58">
        <v>243.51</v>
      </c>
      <c r="F71" s="56">
        <f t="shared" si="3"/>
        <v>6331.26</v>
      </c>
    </row>
    <row r="72" spans="1:6" x14ac:dyDescent="0.3">
      <c r="A72" s="35">
        <v>8</v>
      </c>
      <c r="B72" s="36" t="s">
        <v>29</v>
      </c>
      <c r="C72" s="37" t="s">
        <v>30</v>
      </c>
      <c r="D72" s="38">
        <v>550</v>
      </c>
      <c r="E72" s="58">
        <v>1.18</v>
      </c>
      <c r="F72" s="56">
        <f t="shared" si="3"/>
        <v>649</v>
      </c>
    </row>
    <row r="73" spans="1:6" x14ac:dyDescent="0.3">
      <c r="A73" s="35">
        <v>9</v>
      </c>
      <c r="B73" s="36" t="s">
        <v>36</v>
      </c>
      <c r="C73" s="37" t="s">
        <v>30</v>
      </c>
      <c r="D73" s="38">
        <v>130</v>
      </c>
      <c r="E73" s="58">
        <v>1.18</v>
      </c>
      <c r="F73" s="56">
        <f t="shared" si="3"/>
        <v>153.4</v>
      </c>
    </row>
    <row r="74" spans="1:6" x14ac:dyDescent="0.3">
      <c r="A74" s="35">
        <v>10</v>
      </c>
      <c r="B74" s="139" t="s">
        <v>53</v>
      </c>
      <c r="C74" s="37" t="s">
        <v>30</v>
      </c>
      <c r="D74" s="44">
        <v>200</v>
      </c>
      <c r="E74" s="58">
        <v>1.18</v>
      </c>
      <c r="F74" s="56">
        <f t="shared" si="3"/>
        <v>236</v>
      </c>
    </row>
    <row r="75" spans="1:6" x14ac:dyDescent="0.3">
      <c r="A75" s="35">
        <v>11</v>
      </c>
      <c r="B75" s="118" t="s">
        <v>145</v>
      </c>
      <c r="C75" s="166" t="s">
        <v>3</v>
      </c>
      <c r="D75" s="44">
        <v>4</v>
      </c>
      <c r="E75" s="167">
        <v>8.5</v>
      </c>
      <c r="F75" s="56">
        <f t="shared" si="3"/>
        <v>34</v>
      </c>
    </row>
    <row r="76" spans="1:6" x14ac:dyDescent="0.3">
      <c r="A76" s="35"/>
      <c r="B76" s="165"/>
      <c r="C76" s="166"/>
      <c r="D76" s="38"/>
      <c r="E76" s="167"/>
      <c r="F76" s="56"/>
    </row>
    <row r="77" spans="1:6" ht="37.5" x14ac:dyDescent="0.3">
      <c r="A77" s="70"/>
      <c r="B77" s="72" t="s">
        <v>68</v>
      </c>
      <c r="C77" s="72"/>
      <c r="D77" s="76"/>
      <c r="E77" s="93"/>
      <c r="F77" s="94"/>
    </row>
    <row r="78" spans="1:6" x14ac:dyDescent="0.3">
      <c r="A78" s="35">
        <v>1</v>
      </c>
      <c r="B78" s="45" t="s">
        <v>69</v>
      </c>
      <c r="C78" s="37" t="s">
        <v>25</v>
      </c>
      <c r="D78" s="44">
        <v>1036.5</v>
      </c>
      <c r="E78" s="55">
        <v>0</v>
      </c>
      <c r="F78" s="56">
        <f t="shared" ref="F78:F87" si="4">D78*E78</f>
        <v>0</v>
      </c>
    </row>
    <row r="79" spans="1:6" x14ac:dyDescent="0.3">
      <c r="A79" s="35">
        <v>2</v>
      </c>
      <c r="B79" s="43" t="s">
        <v>32</v>
      </c>
      <c r="C79" s="37" t="s">
        <v>18</v>
      </c>
      <c r="D79" s="44">
        <v>304</v>
      </c>
      <c r="E79" s="58">
        <v>72.03</v>
      </c>
      <c r="F79" s="56">
        <f t="shared" si="4"/>
        <v>21897.119999999999</v>
      </c>
    </row>
    <row r="80" spans="1:6" x14ac:dyDescent="0.3">
      <c r="A80" s="35">
        <v>3</v>
      </c>
      <c r="B80" s="36" t="s">
        <v>38</v>
      </c>
      <c r="C80" s="37" t="s">
        <v>4</v>
      </c>
      <c r="D80" s="44">
        <v>2</v>
      </c>
      <c r="E80" s="58">
        <v>880</v>
      </c>
      <c r="F80" s="56">
        <f t="shared" si="4"/>
        <v>1760</v>
      </c>
    </row>
    <row r="81" spans="1:6" x14ac:dyDescent="0.3">
      <c r="A81" s="35">
        <v>4</v>
      </c>
      <c r="B81" s="36" t="s">
        <v>37</v>
      </c>
      <c r="C81" s="37" t="s">
        <v>4</v>
      </c>
      <c r="D81" s="38">
        <v>45</v>
      </c>
      <c r="E81" s="58">
        <v>817.66</v>
      </c>
      <c r="F81" s="56">
        <f t="shared" si="4"/>
        <v>36794.699999999997</v>
      </c>
    </row>
    <row r="82" spans="1:6" x14ac:dyDescent="0.3">
      <c r="A82" s="35">
        <v>5</v>
      </c>
      <c r="B82" s="36" t="s">
        <v>58</v>
      </c>
      <c r="C82" s="37" t="s">
        <v>3</v>
      </c>
      <c r="D82" s="38">
        <v>50</v>
      </c>
      <c r="E82" s="58">
        <v>25.6</v>
      </c>
      <c r="F82" s="56">
        <f t="shared" si="4"/>
        <v>1280</v>
      </c>
    </row>
    <row r="83" spans="1:6" x14ac:dyDescent="0.3">
      <c r="A83" s="35">
        <v>7</v>
      </c>
      <c r="B83" s="36" t="s">
        <v>57</v>
      </c>
      <c r="C83" s="37" t="s">
        <v>1</v>
      </c>
      <c r="D83" s="44">
        <v>30</v>
      </c>
      <c r="E83" s="58">
        <v>243.51</v>
      </c>
      <c r="F83" s="56">
        <f t="shared" si="4"/>
        <v>7305.2999999999993</v>
      </c>
    </row>
    <row r="84" spans="1:6" x14ac:dyDescent="0.3">
      <c r="A84" s="35">
        <v>8</v>
      </c>
      <c r="B84" s="36" t="s">
        <v>29</v>
      </c>
      <c r="C84" s="37" t="s">
        <v>30</v>
      </c>
      <c r="D84" s="38">
        <v>580</v>
      </c>
      <c r="E84" s="58">
        <v>1.18</v>
      </c>
      <c r="F84" s="56">
        <f t="shared" si="4"/>
        <v>684.4</v>
      </c>
    </row>
    <row r="85" spans="1:6" x14ac:dyDescent="0.3">
      <c r="A85" s="35">
        <v>9</v>
      </c>
      <c r="B85" s="36" t="s">
        <v>36</v>
      </c>
      <c r="C85" s="37" t="s">
        <v>30</v>
      </c>
      <c r="D85" s="38">
        <v>150</v>
      </c>
      <c r="E85" s="58">
        <v>1.18</v>
      </c>
      <c r="F85" s="56">
        <f t="shared" si="4"/>
        <v>177</v>
      </c>
    </row>
    <row r="86" spans="1:6" x14ac:dyDescent="0.3">
      <c r="A86" s="35">
        <v>10</v>
      </c>
      <c r="B86" s="139" t="s">
        <v>53</v>
      </c>
      <c r="C86" s="37" t="s">
        <v>30</v>
      </c>
      <c r="D86" s="44">
        <v>200</v>
      </c>
      <c r="E86" s="58">
        <v>1.18</v>
      </c>
      <c r="F86" s="56">
        <f t="shared" si="4"/>
        <v>236</v>
      </c>
    </row>
    <row r="87" spans="1:6" x14ac:dyDescent="0.3">
      <c r="A87" s="35">
        <v>11</v>
      </c>
      <c r="B87" s="118" t="s">
        <v>145</v>
      </c>
      <c r="C87" s="166" t="s">
        <v>3</v>
      </c>
      <c r="D87" s="44">
        <v>4</v>
      </c>
      <c r="E87" s="167">
        <v>8.5</v>
      </c>
      <c r="F87" s="56">
        <f t="shared" si="4"/>
        <v>34</v>
      </c>
    </row>
    <row r="88" spans="1:6" x14ac:dyDescent="0.3">
      <c r="A88" s="35"/>
      <c r="B88" s="118"/>
      <c r="C88" s="166"/>
      <c r="D88" s="44"/>
      <c r="E88" s="167"/>
      <c r="F88" s="56"/>
    </row>
    <row r="89" spans="1:6" x14ac:dyDescent="0.3">
      <c r="A89" s="35"/>
      <c r="B89" s="72" t="s">
        <v>93</v>
      </c>
      <c r="C89" s="37"/>
      <c r="D89" s="44"/>
      <c r="E89" s="42"/>
      <c r="F89" s="56"/>
    </row>
    <row r="90" spans="1:6" x14ac:dyDescent="0.3">
      <c r="A90" s="35">
        <v>1</v>
      </c>
      <c r="B90" s="36" t="s">
        <v>133</v>
      </c>
      <c r="C90" s="37" t="s">
        <v>25</v>
      </c>
      <c r="D90" s="44">
        <f>220.3+457.7+240.2</f>
        <v>918.2</v>
      </c>
      <c r="E90" s="42"/>
      <c r="F90" s="56">
        <f>D90*E90</f>
        <v>0</v>
      </c>
    </row>
    <row r="91" spans="1:6" x14ac:dyDescent="0.3">
      <c r="A91" s="35">
        <v>2</v>
      </c>
      <c r="B91" s="36" t="s">
        <v>125</v>
      </c>
      <c r="C91" s="37" t="s">
        <v>3</v>
      </c>
      <c r="D91" s="44">
        <f>6010+4000</f>
        <v>10010</v>
      </c>
      <c r="E91" s="55">
        <v>0.35</v>
      </c>
      <c r="F91" s="56">
        <f>D91*E91</f>
        <v>3503.5</v>
      </c>
    </row>
    <row r="92" spans="1:6" x14ac:dyDescent="0.3">
      <c r="A92" s="35">
        <v>3</v>
      </c>
      <c r="B92" s="36" t="s">
        <v>94</v>
      </c>
      <c r="C92" s="37" t="s">
        <v>3</v>
      </c>
      <c r="D92" s="44">
        <v>11450</v>
      </c>
      <c r="E92" s="55">
        <v>0.16</v>
      </c>
      <c r="F92" s="56">
        <f>D92*E92</f>
        <v>1832</v>
      </c>
    </row>
    <row r="93" spans="1:6" x14ac:dyDescent="0.3">
      <c r="A93" s="35">
        <v>4</v>
      </c>
      <c r="B93" s="43" t="s">
        <v>95</v>
      </c>
      <c r="C93" s="37" t="s">
        <v>4</v>
      </c>
      <c r="D93" s="44">
        <v>4.5</v>
      </c>
      <c r="E93" s="95">
        <v>105.94</v>
      </c>
      <c r="F93" s="56">
        <f>D93*E93</f>
        <v>476.73</v>
      </c>
    </row>
    <row r="94" spans="1:6" x14ac:dyDescent="0.3">
      <c r="A94" s="35">
        <v>5</v>
      </c>
      <c r="B94" s="43" t="s">
        <v>135</v>
      </c>
      <c r="C94" s="37" t="s">
        <v>136</v>
      </c>
      <c r="D94" s="170">
        <v>200</v>
      </c>
      <c r="E94" s="193">
        <v>0.26</v>
      </c>
      <c r="F94" s="56">
        <f>D94*E94</f>
        <v>52</v>
      </c>
    </row>
    <row r="95" spans="1:6" x14ac:dyDescent="0.3">
      <c r="A95" s="35">
        <v>6</v>
      </c>
      <c r="B95" s="43" t="s">
        <v>143</v>
      </c>
      <c r="C95" s="37" t="s">
        <v>3</v>
      </c>
      <c r="D95" s="170">
        <v>6</v>
      </c>
      <c r="E95" s="193">
        <v>1.34</v>
      </c>
      <c r="F95" s="56">
        <f t="shared" ref="F95:F96" si="5">D95*E95</f>
        <v>8.0400000000000009</v>
      </c>
    </row>
    <row r="96" spans="1:6" x14ac:dyDescent="0.3">
      <c r="A96" s="35">
        <v>7</v>
      </c>
      <c r="B96" s="43" t="s">
        <v>144</v>
      </c>
      <c r="C96" s="37" t="s">
        <v>3</v>
      </c>
      <c r="D96" s="170">
        <v>3</v>
      </c>
      <c r="E96" s="193">
        <v>2.5499999999999998</v>
      </c>
      <c r="F96" s="56">
        <f t="shared" si="5"/>
        <v>7.6499999999999995</v>
      </c>
    </row>
    <row r="97" spans="1:6" x14ac:dyDescent="0.3">
      <c r="A97" s="35"/>
      <c r="B97" s="43"/>
      <c r="C97" s="37"/>
      <c r="D97" s="44"/>
      <c r="E97" s="95"/>
      <c r="F97" s="56"/>
    </row>
    <row r="98" spans="1:6" ht="37.5" x14ac:dyDescent="0.3">
      <c r="A98" s="70"/>
      <c r="B98" s="72" t="s">
        <v>70</v>
      </c>
      <c r="C98" s="72"/>
      <c r="D98" s="76"/>
      <c r="E98" s="93"/>
      <c r="F98" s="94"/>
    </row>
    <row r="99" spans="1:6" x14ac:dyDescent="0.3">
      <c r="A99" s="35">
        <v>1</v>
      </c>
      <c r="B99" s="45" t="s">
        <v>71</v>
      </c>
      <c r="C99" s="37" t="s">
        <v>25</v>
      </c>
      <c r="D99" s="44">
        <v>1036.5</v>
      </c>
      <c r="E99" s="55">
        <v>0</v>
      </c>
      <c r="F99" s="56">
        <f t="shared" ref="F99:F108" si="6">D99*E99</f>
        <v>0</v>
      </c>
    </row>
    <row r="100" spans="1:6" x14ac:dyDescent="0.3">
      <c r="A100" s="35">
        <v>2</v>
      </c>
      <c r="B100" s="43" t="s">
        <v>32</v>
      </c>
      <c r="C100" s="37" t="s">
        <v>18</v>
      </c>
      <c r="D100" s="44">
        <v>302</v>
      </c>
      <c r="E100" s="58">
        <v>72.03</v>
      </c>
      <c r="F100" s="56">
        <f t="shared" si="6"/>
        <v>21753.06</v>
      </c>
    </row>
    <row r="101" spans="1:6" x14ac:dyDescent="0.3">
      <c r="A101" s="35">
        <v>3</v>
      </c>
      <c r="B101" s="36" t="s">
        <v>38</v>
      </c>
      <c r="C101" s="37" t="s">
        <v>4</v>
      </c>
      <c r="D101" s="38">
        <v>1.9</v>
      </c>
      <c r="E101" s="58">
        <v>880</v>
      </c>
      <c r="F101" s="56">
        <f t="shared" si="6"/>
        <v>1672</v>
      </c>
    </row>
    <row r="102" spans="1:6" x14ac:dyDescent="0.3">
      <c r="A102" s="35">
        <v>4</v>
      </c>
      <c r="B102" s="36" t="s">
        <v>37</v>
      </c>
      <c r="C102" s="37" t="s">
        <v>4</v>
      </c>
      <c r="D102" s="38">
        <v>47</v>
      </c>
      <c r="E102" s="58">
        <v>817.66</v>
      </c>
      <c r="F102" s="56">
        <f t="shared" si="6"/>
        <v>38430.019999999997</v>
      </c>
    </row>
    <row r="103" spans="1:6" x14ac:dyDescent="0.3">
      <c r="A103" s="35">
        <v>5</v>
      </c>
      <c r="B103" s="36" t="s">
        <v>58</v>
      </c>
      <c r="C103" s="37" t="s">
        <v>3</v>
      </c>
      <c r="D103" s="38">
        <v>50</v>
      </c>
      <c r="E103" s="58">
        <v>25.6</v>
      </c>
      <c r="F103" s="56">
        <f t="shared" si="6"/>
        <v>1280</v>
      </c>
    </row>
    <row r="104" spans="1:6" x14ac:dyDescent="0.3">
      <c r="A104" s="35">
        <v>7</v>
      </c>
      <c r="B104" s="36" t="s">
        <v>57</v>
      </c>
      <c r="C104" s="37" t="s">
        <v>1</v>
      </c>
      <c r="D104" s="44">
        <v>24</v>
      </c>
      <c r="E104" s="58">
        <v>243.51</v>
      </c>
      <c r="F104" s="56">
        <f t="shared" si="6"/>
        <v>5844.24</v>
      </c>
    </row>
    <row r="105" spans="1:6" x14ac:dyDescent="0.3">
      <c r="A105" s="35">
        <v>8</v>
      </c>
      <c r="B105" s="36" t="s">
        <v>29</v>
      </c>
      <c r="C105" s="37" t="s">
        <v>30</v>
      </c>
      <c r="D105" s="38">
        <v>490</v>
      </c>
      <c r="E105" s="58">
        <v>1.18</v>
      </c>
      <c r="F105" s="56">
        <f t="shared" si="6"/>
        <v>578.19999999999993</v>
      </c>
    </row>
    <row r="106" spans="1:6" x14ac:dyDescent="0.3">
      <c r="A106" s="35">
        <v>9</v>
      </c>
      <c r="B106" s="36" t="s">
        <v>36</v>
      </c>
      <c r="C106" s="37" t="s">
        <v>30</v>
      </c>
      <c r="D106" s="38">
        <v>120</v>
      </c>
      <c r="E106" s="58">
        <v>1.18</v>
      </c>
      <c r="F106" s="56">
        <f t="shared" si="6"/>
        <v>141.6</v>
      </c>
    </row>
    <row r="107" spans="1:6" x14ac:dyDescent="0.3">
      <c r="A107" s="35">
        <v>10</v>
      </c>
      <c r="B107" s="139" t="s">
        <v>53</v>
      </c>
      <c r="C107" s="37" t="s">
        <v>30</v>
      </c>
      <c r="D107" s="44">
        <v>200</v>
      </c>
      <c r="E107" s="58">
        <v>1.18</v>
      </c>
      <c r="F107" s="56">
        <f t="shared" si="6"/>
        <v>236</v>
      </c>
    </row>
    <row r="108" spans="1:6" x14ac:dyDescent="0.3">
      <c r="A108" s="35">
        <v>11</v>
      </c>
      <c r="B108" s="118" t="s">
        <v>145</v>
      </c>
      <c r="C108" s="166" t="s">
        <v>3</v>
      </c>
      <c r="D108" s="44">
        <v>4</v>
      </c>
      <c r="E108" s="167">
        <v>8.5</v>
      </c>
      <c r="F108" s="56">
        <f t="shared" si="6"/>
        <v>34</v>
      </c>
    </row>
    <row r="109" spans="1:6" x14ac:dyDescent="0.3">
      <c r="A109" s="35"/>
      <c r="B109" s="118"/>
      <c r="C109" s="166"/>
      <c r="D109" s="44"/>
      <c r="E109" s="167"/>
      <c r="F109" s="56"/>
    </row>
    <row r="110" spans="1:6" ht="37.5" x14ac:dyDescent="0.3">
      <c r="A110" s="70"/>
      <c r="B110" s="72" t="s">
        <v>72</v>
      </c>
      <c r="C110" s="72"/>
      <c r="D110" s="76"/>
      <c r="E110" s="93"/>
      <c r="F110" s="94"/>
    </row>
    <row r="111" spans="1:6" x14ac:dyDescent="0.3">
      <c r="A111" s="35">
        <v>1</v>
      </c>
      <c r="B111" s="45" t="s">
        <v>73</v>
      </c>
      <c r="C111" s="37" t="s">
        <v>25</v>
      </c>
      <c r="D111" s="44">
        <v>1036.5</v>
      </c>
      <c r="E111" s="55">
        <v>0</v>
      </c>
      <c r="F111" s="56">
        <f t="shared" ref="F111:F119" si="7">D111*E111</f>
        <v>0</v>
      </c>
    </row>
    <row r="112" spans="1:6" x14ac:dyDescent="0.3">
      <c r="A112" s="35">
        <v>2</v>
      </c>
      <c r="B112" s="43" t="s">
        <v>32</v>
      </c>
      <c r="C112" s="37" t="s">
        <v>18</v>
      </c>
      <c r="D112" s="44">
        <v>301</v>
      </c>
      <c r="E112" s="58">
        <v>72.03</v>
      </c>
      <c r="F112" s="56">
        <f t="shared" si="7"/>
        <v>21681.03</v>
      </c>
    </row>
    <row r="113" spans="1:6" x14ac:dyDescent="0.3">
      <c r="A113" s="35">
        <v>3</v>
      </c>
      <c r="B113" s="36" t="s">
        <v>38</v>
      </c>
      <c r="C113" s="37" t="s">
        <v>4</v>
      </c>
      <c r="D113" s="38">
        <v>2.1</v>
      </c>
      <c r="E113" s="58">
        <v>880</v>
      </c>
      <c r="F113" s="56">
        <f t="shared" si="7"/>
        <v>1848</v>
      </c>
    </row>
    <row r="114" spans="1:6" x14ac:dyDescent="0.3">
      <c r="A114" s="35">
        <v>4</v>
      </c>
      <c r="B114" s="36" t="s">
        <v>37</v>
      </c>
      <c r="C114" s="37" t="s">
        <v>4</v>
      </c>
      <c r="D114" s="38">
        <v>48.5</v>
      </c>
      <c r="E114" s="58">
        <v>817.66</v>
      </c>
      <c r="F114" s="56">
        <f t="shared" si="7"/>
        <v>39656.51</v>
      </c>
    </row>
    <row r="115" spans="1:6" x14ac:dyDescent="0.3">
      <c r="A115" s="35">
        <v>5</v>
      </c>
      <c r="B115" s="36" t="s">
        <v>58</v>
      </c>
      <c r="C115" s="37" t="s">
        <v>3</v>
      </c>
      <c r="D115" s="38">
        <v>80</v>
      </c>
      <c r="E115" s="58">
        <v>25.6</v>
      </c>
      <c r="F115" s="56">
        <f t="shared" si="7"/>
        <v>2048</v>
      </c>
    </row>
    <row r="116" spans="1:6" x14ac:dyDescent="0.3">
      <c r="A116" s="35">
        <v>7</v>
      </c>
      <c r="B116" s="36" t="s">
        <v>57</v>
      </c>
      <c r="C116" s="37" t="s">
        <v>1</v>
      </c>
      <c r="D116" s="44">
        <v>23</v>
      </c>
      <c r="E116" s="58">
        <v>243.51</v>
      </c>
      <c r="F116" s="56">
        <f t="shared" si="7"/>
        <v>5600.73</v>
      </c>
    </row>
    <row r="117" spans="1:6" x14ac:dyDescent="0.3">
      <c r="A117" s="35">
        <v>8</v>
      </c>
      <c r="B117" s="36" t="s">
        <v>29</v>
      </c>
      <c r="C117" s="37" t="s">
        <v>30</v>
      </c>
      <c r="D117" s="38">
        <v>520</v>
      </c>
      <c r="E117" s="58">
        <v>1.18</v>
      </c>
      <c r="F117" s="56">
        <f t="shared" si="7"/>
        <v>613.6</v>
      </c>
    </row>
    <row r="118" spans="1:6" x14ac:dyDescent="0.3">
      <c r="A118" s="35">
        <v>9</v>
      </c>
      <c r="B118" s="36" t="s">
        <v>36</v>
      </c>
      <c r="C118" s="37" t="s">
        <v>30</v>
      </c>
      <c r="D118" s="38">
        <v>130</v>
      </c>
      <c r="E118" s="58">
        <v>1.18</v>
      </c>
      <c r="F118" s="56">
        <f t="shared" si="7"/>
        <v>153.4</v>
      </c>
    </row>
    <row r="119" spans="1:6" x14ac:dyDescent="0.3">
      <c r="A119" s="35">
        <v>10</v>
      </c>
      <c r="B119" s="139" t="s">
        <v>53</v>
      </c>
      <c r="C119" s="37" t="s">
        <v>30</v>
      </c>
      <c r="D119" s="44">
        <v>200</v>
      </c>
      <c r="E119" s="58">
        <v>1.18</v>
      </c>
      <c r="F119" s="56">
        <f t="shared" si="7"/>
        <v>236</v>
      </c>
    </row>
    <row r="120" spans="1:6" x14ac:dyDescent="0.3">
      <c r="A120" s="35"/>
      <c r="B120" s="118"/>
      <c r="C120" s="166"/>
      <c r="D120" s="44"/>
      <c r="E120" s="167"/>
      <c r="F120" s="56"/>
    </row>
    <row r="121" spans="1:6" ht="37.5" x14ac:dyDescent="0.3">
      <c r="A121" s="70"/>
      <c r="B121" s="72" t="s">
        <v>64</v>
      </c>
      <c r="C121" s="72"/>
      <c r="D121" s="76"/>
      <c r="E121" s="93"/>
      <c r="F121" s="94"/>
    </row>
    <row r="122" spans="1:6" x14ac:dyDescent="0.3">
      <c r="A122" s="35">
        <v>1</v>
      </c>
      <c r="B122" s="45" t="s">
        <v>65</v>
      </c>
      <c r="C122" s="37" t="s">
        <v>25</v>
      </c>
      <c r="D122" s="44">
        <v>1036.5</v>
      </c>
      <c r="E122" s="55">
        <v>0</v>
      </c>
      <c r="F122" s="56">
        <f t="shared" ref="F122:F130" si="8">D122*E122</f>
        <v>0</v>
      </c>
    </row>
    <row r="123" spans="1:6" x14ac:dyDescent="0.3">
      <c r="A123" s="35">
        <v>2</v>
      </c>
      <c r="B123" s="43" t="s">
        <v>32</v>
      </c>
      <c r="C123" s="37" t="s">
        <v>18</v>
      </c>
      <c r="D123" s="44">
        <v>302.5</v>
      </c>
      <c r="E123" s="58">
        <v>72.03</v>
      </c>
      <c r="F123" s="56">
        <f t="shared" si="8"/>
        <v>21789.075000000001</v>
      </c>
    </row>
    <row r="124" spans="1:6" x14ac:dyDescent="0.3">
      <c r="A124" s="35">
        <v>3</v>
      </c>
      <c r="B124" s="36" t="s">
        <v>38</v>
      </c>
      <c r="C124" s="37" t="s">
        <v>4</v>
      </c>
      <c r="D124" s="38">
        <v>2.1</v>
      </c>
      <c r="E124" s="58">
        <v>880</v>
      </c>
      <c r="F124" s="56">
        <f t="shared" si="8"/>
        <v>1848</v>
      </c>
    </row>
    <row r="125" spans="1:6" x14ac:dyDescent="0.3">
      <c r="A125" s="35">
        <v>4</v>
      </c>
      <c r="B125" s="36" t="s">
        <v>37</v>
      </c>
      <c r="C125" s="37" t="s">
        <v>4</v>
      </c>
      <c r="D125" s="38">
        <v>45.5</v>
      </c>
      <c r="E125" s="58">
        <v>817.66</v>
      </c>
      <c r="F125" s="56">
        <f t="shared" si="8"/>
        <v>37203.53</v>
      </c>
    </row>
    <row r="126" spans="1:6" x14ac:dyDescent="0.3">
      <c r="A126" s="35">
        <v>5</v>
      </c>
      <c r="B126" s="36" t="s">
        <v>58</v>
      </c>
      <c r="C126" s="37" t="s">
        <v>3</v>
      </c>
      <c r="D126" s="38">
        <v>30</v>
      </c>
      <c r="E126" s="58">
        <v>25.6</v>
      </c>
      <c r="F126" s="56">
        <f t="shared" si="8"/>
        <v>768</v>
      </c>
    </row>
    <row r="127" spans="1:6" x14ac:dyDescent="0.3">
      <c r="A127" s="35">
        <v>7</v>
      </c>
      <c r="B127" s="36" t="s">
        <v>57</v>
      </c>
      <c r="C127" s="37" t="s">
        <v>1</v>
      </c>
      <c r="D127" s="44">
        <v>21.47</v>
      </c>
      <c r="E127" s="58">
        <v>243.51</v>
      </c>
      <c r="F127" s="56">
        <f t="shared" si="8"/>
        <v>5228.1596999999992</v>
      </c>
    </row>
    <row r="128" spans="1:6" x14ac:dyDescent="0.3">
      <c r="A128" s="35">
        <v>8</v>
      </c>
      <c r="B128" s="36" t="s">
        <v>29</v>
      </c>
      <c r="C128" s="37" t="s">
        <v>30</v>
      </c>
      <c r="D128" s="38">
        <v>510</v>
      </c>
      <c r="E128" s="58">
        <v>1.18</v>
      </c>
      <c r="F128" s="56">
        <f t="shared" si="8"/>
        <v>601.79999999999995</v>
      </c>
    </row>
    <row r="129" spans="1:6" x14ac:dyDescent="0.3">
      <c r="A129" s="35">
        <v>9</v>
      </c>
      <c r="B129" s="36" t="s">
        <v>36</v>
      </c>
      <c r="C129" s="37" t="s">
        <v>30</v>
      </c>
      <c r="D129" s="38">
        <v>150</v>
      </c>
      <c r="E129" s="58">
        <v>1.18</v>
      </c>
      <c r="F129" s="56">
        <f t="shared" si="8"/>
        <v>177</v>
      </c>
    </row>
    <row r="130" spans="1:6" x14ac:dyDescent="0.3">
      <c r="A130" s="35">
        <v>10</v>
      </c>
      <c r="B130" s="139" t="s">
        <v>53</v>
      </c>
      <c r="C130" s="37" t="s">
        <v>30</v>
      </c>
      <c r="D130" s="44">
        <v>200</v>
      </c>
      <c r="E130" s="58">
        <v>1.18</v>
      </c>
      <c r="F130" s="56">
        <f t="shared" si="8"/>
        <v>236</v>
      </c>
    </row>
    <row r="131" spans="1:6" x14ac:dyDescent="0.3">
      <c r="A131" s="35"/>
      <c r="B131" s="36"/>
      <c r="C131" s="37"/>
      <c r="D131" s="38"/>
      <c r="E131" s="42"/>
      <c r="F131" s="56"/>
    </row>
    <row r="132" spans="1:6" x14ac:dyDescent="0.3">
      <c r="A132" s="35"/>
      <c r="B132" s="72" t="s">
        <v>34</v>
      </c>
      <c r="C132" s="37"/>
      <c r="D132" s="44"/>
      <c r="E132" s="42"/>
      <c r="F132" s="56"/>
    </row>
    <row r="133" spans="1:6" x14ac:dyDescent="0.3">
      <c r="A133" s="35">
        <v>1</v>
      </c>
      <c r="B133" s="36" t="s">
        <v>132</v>
      </c>
      <c r="C133" s="37" t="s">
        <v>25</v>
      </c>
      <c r="D133" s="44">
        <f>240+220.3+457.7</f>
        <v>918</v>
      </c>
      <c r="E133" s="42"/>
      <c r="F133" s="56">
        <f>D133*E133</f>
        <v>0</v>
      </c>
    </row>
    <row r="134" spans="1:6" x14ac:dyDescent="0.3">
      <c r="A134" s="35">
        <v>2</v>
      </c>
      <c r="B134" s="36" t="s">
        <v>125</v>
      </c>
      <c r="C134" s="37" t="s">
        <v>3</v>
      </c>
      <c r="D134" s="44">
        <f>6010+4000</f>
        <v>10010</v>
      </c>
      <c r="E134" s="55">
        <v>0.35</v>
      </c>
      <c r="F134" s="56">
        <f>D134*E134</f>
        <v>3503.5</v>
      </c>
    </row>
    <row r="135" spans="1:6" x14ac:dyDescent="0.3">
      <c r="A135" s="35">
        <v>3</v>
      </c>
      <c r="B135" s="36" t="s">
        <v>94</v>
      </c>
      <c r="C135" s="37" t="s">
        <v>3</v>
      </c>
      <c r="D135" s="44">
        <v>11450</v>
      </c>
      <c r="E135" s="55">
        <v>0.16</v>
      </c>
      <c r="F135" s="56">
        <f>D135*E135</f>
        <v>1832</v>
      </c>
    </row>
    <row r="136" spans="1:6" x14ac:dyDescent="0.3">
      <c r="A136" s="35">
        <v>4</v>
      </c>
      <c r="B136" s="43" t="s">
        <v>96</v>
      </c>
      <c r="C136" s="37" t="s">
        <v>4</v>
      </c>
      <c r="D136" s="44">
        <v>4.5</v>
      </c>
      <c r="E136" s="95">
        <v>105.94</v>
      </c>
      <c r="F136" s="56">
        <f>D136*E136</f>
        <v>476.73</v>
      </c>
    </row>
    <row r="137" spans="1:6" x14ac:dyDescent="0.3">
      <c r="A137" s="35">
        <v>5</v>
      </c>
      <c r="B137" s="43" t="s">
        <v>135</v>
      </c>
      <c r="C137" s="37" t="s">
        <v>136</v>
      </c>
      <c r="D137" s="170">
        <v>200</v>
      </c>
      <c r="E137" s="193">
        <v>0.26</v>
      </c>
      <c r="F137" s="56">
        <f>D137*E137</f>
        <v>52</v>
      </c>
    </row>
    <row r="138" spans="1:6" x14ac:dyDescent="0.3">
      <c r="A138" s="35">
        <v>6</v>
      </c>
      <c r="B138" s="43" t="s">
        <v>143</v>
      </c>
      <c r="C138" s="37" t="s">
        <v>3</v>
      </c>
      <c r="D138" s="170">
        <v>6</v>
      </c>
      <c r="E138" s="193">
        <v>1.34</v>
      </c>
      <c r="F138" s="56">
        <f t="shared" ref="F138:F139" si="9">D138*E138</f>
        <v>8.0400000000000009</v>
      </c>
    </row>
    <row r="139" spans="1:6" x14ac:dyDescent="0.3">
      <c r="A139" s="35">
        <v>7</v>
      </c>
      <c r="B139" s="43" t="s">
        <v>144</v>
      </c>
      <c r="C139" s="37" t="s">
        <v>3</v>
      </c>
      <c r="D139" s="170">
        <v>3</v>
      </c>
      <c r="E139" s="193">
        <v>2.5499999999999998</v>
      </c>
      <c r="F139" s="56">
        <f t="shared" si="9"/>
        <v>7.6499999999999995</v>
      </c>
    </row>
    <row r="140" spans="1:6" x14ac:dyDescent="0.3">
      <c r="A140" s="35"/>
      <c r="B140" s="43"/>
      <c r="C140" s="37"/>
      <c r="D140" s="44"/>
      <c r="E140" s="95"/>
      <c r="F140" s="56"/>
    </row>
    <row r="141" spans="1:6" ht="37.5" x14ac:dyDescent="0.3">
      <c r="A141" s="70"/>
      <c r="B141" s="72" t="s">
        <v>62</v>
      </c>
      <c r="C141" s="72"/>
      <c r="D141" s="76"/>
      <c r="E141" s="93"/>
      <c r="F141" s="94"/>
    </row>
    <row r="142" spans="1:6" x14ac:dyDescent="0.3">
      <c r="A142" s="35">
        <v>1</v>
      </c>
      <c r="B142" s="45" t="s">
        <v>63</v>
      </c>
      <c r="C142" s="37" t="s">
        <v>25</v>
      </c>
      <c r="D142" s="44">
        <v>1036.5</v>
      </c>
      <c r="E142" s="55">
        <v>0</v>
      </c>
      <c r="F142" s="56">
        <f t="shared" ref="F142:F150" si="10">D142*E142</f>
        <v>0</v>
      </c>
    </row>
    <row r="143" spans="1:6" x14ac:dyDescent="0.3">
      <c r="A143" s="35">
        <v>2</v>
      </c>
      <c r="B143" s="43" t="s">
        <v>32</v>
      </c>
      <c r="C143" s="37" t="s">
        <v>18</v>
      </c>
      <c r="D143" s="44">
        <v>303</v>
      </c>
      <c r="E143" s="58">
        <v>72.03</v>
      </c>
      <c r="F143" s="56">
        <f t="shared" si="10"/>
        <v>21825.09</v>
      </c>
    </row>
    <row r="144" spans="1:6" x14ac:dyDescent="0.3">
      <c r="A144" s="35">
        <v>3</v>
      </c>
      <c r="B144" s="36" t="s">
        <v>38</v>
      </c>
      <c r="C144" s="37" t="s">
        <v>4</v>
      </c>
      <c r="D144" s="38">
        <v>1.8</v>
      </c>
      <c r="E144" s="58">
        <v>880</v>
      </c>
      <c r="F144" s="56">
        <f t="shared" si="10"/>
        <v>1584</v>
      </c>
    </row>
    <row r="145" spans="1:6" x14ac:dyDescent="0.3">
      <c r="A145" s="35">
        <v>4</v>
      </c>
      <c r="B145" s="36" t="s">
        <v>37</v>
      </c>
      <c r="C145" s="37" t="s">
        <v>4</v>
      </c>
      <c r="D145" s="38">
        <v>44</v>
      </c>
      <c r="E145" s="58">
        <v>817.66</v>
      </c>
      <c r="F145" s="56">
        <f t="shared" si="10"/>
        <v>35977.040000000001</v>
      </c>
    </row>
    <row r="146" spans="1:6" x14ac:dyDescent="0.3">
      <c r="A146" s="35">
        <v>5</v>
      </c>
      <c r="B146" s="180" t="s">
        <v>58</v>
      </c>
      <c r="C146" s="37" t="s">
        <v>3</v>
      </c>
      <c r="D146" s="38">
        <v>70</v>
      </c>
      <c r="E146" s="58">
        <v>25.6</v>
      </c>
      <c r="F146" s="56">
        <f t="shared" si="10"/>
        <v>1792</v>
      </c>
    </row>
    <row r="147" spans="1:6" x14ac:dyDescent="0.3">
      <c r="A147" s="35">
        <v>7</v>
      </c>
      <c r="B147" s="36" t="s">
        <v>57</v>
      </c>
      <c r="C147" s="37" t="s">
        <v>1</v>
      </c>
      <c r="D147" s="44">
        <v>25</v>
      </c>
      <c r="E147" s="58">
        <v>243.51</v>
      </c>
      <c r="F147" s="56">
        <f t="shared" si="10"/>
        <v>6087.75</v>
      </c>
    </row>
    <row r="148" spans="1:6" x14ac:dyDescent="0.3">
      <c r="A148" s="35">
        <v>8</v>
      </c>
      <c r="B148" s="36" t="s">
        <v>29</v>
      </c>
      <c r="C148" s="37" t="s">
        <v>30</v>
      </c>
      <c r="D148" s="38">
        <v>530</v>
      </c>
      <c r="E148" s="58">
        <v>1.18</v>
      </c>
      <c r="F148" s="56">
        <f t="shared" si="10"/>
        <v>625.4</v>
      </c>
    </row>
    <row r="149" spans="1:6" x14ac:dyDescent="0.3">
      <c r="A149" s="35">
        <v>9</v>
      </c>
      <c r="B149" s="36" t="s">
        <v>36</v>
      </c>
      <c r="C149" s="37" t="s">
        <v>30</v>
      </c>
      <c r="D149" s="38">
        <v>140</v>
      </c>
      <c r="E149" s="58">
        <v>1.18</v>
      </c>
      <c r="F149" s="56">
        <f t="shared" si="10"/>
        <v>165.2</v>
      </c>
    </row>
    <row r="150" spans="1:6" x14ac:dyDescent="0.3">
      <c r="A150" s="35">
        <v>10</v>
      </c>
      <c r="B150" s="139" t="s">
        <v>53</v>
      </c>
      <c r="C150" s="37" t="s">
        <v>30</v>
      </c>
      <c r="D150" s="44">
        <v>200</v>
      </c>
      <c r="E150" s="58">
        <v>1.18</v>
      </c>
      <c r="F150" s="56">
        <f t="shared" si="10"/>
        <v>236</v>
      </c>
    </row>
    <row r="151" spans="1:6" x14ac:dyDescent="0.3">
      <c r="A151" s="35"/>
      <c r="B151" s="36"/>
      <c r="C151" s="37"/>
      <c r="D151" s="38"/>
      <c r="E151" s="42"/>
      <c r="F151" s="56"/>
    </row>
    <row r="152" spans="1:6" ht="37.5" x14ac:dyDescent="0.3">
      <c r="A152" s="70"/>
      <c r="B152" s="72" t="s">
        <v>66</v>
      </c>
      <c r="C152" s="72"/>
      <c r="D152" s="76"/>
      <c r="E152" s="93"/>
      <c r="F152" s="94"/>
    </row>
    <row r="153" spans="1:6" x14ac:dyDescent="0.3">
      <c r="A153" s="35">
        <v>1</v>
      </c>
      <c r="B153" s="45" t="s">
        <v>67</v>
      </c>
      <c r="C153" s="37" t="s">
        <v>25</v>
      </c>
      <c r="D153" s="44">
        <v>1036.5</v>
      </c>
      <c r="E153" s="55">
        <v>0</v>
      </c>
      <c r="F153" s="56">
        <f t="shared" ref="F153:F161" si="11">D153*E153</f>
        <v>0</v>
      </c>
    </row>
    <row r="154" spans="1:6" x14ac:dyDescent="0.3">
      <c r="A154" s="35">
        <v>2</v>
      </c>
      <c r="B154" s="43" t="s">
        <v>32</v>
      </c>
      <c r="C154" s="37" t="s">
        <v>18</v>
      </c>
      <c r="D154" s="44">
        <v>302.5</v>
      </c>
      <c r="E154" s="58">
        <v>72.03</v>
      </c>
      <c r="F154" s="56">
        <f t="shared" si="11"/>
        <v>21789.075000000001</v>
      </c>
    </row>
    <row r="155" spans="1:6" x14ac:dyDescent="0.3">
      <c r="A155" s="35">
        <v>3</v>
      </c>
      <c r="B155" s="36" t="s">
        <v>38</v>
      </c>
      <c r="C155" s="37" t="s">
        <v>4</v>
      </c>
      <c r="D155" s="38">
        <v>1.7</v>
      </c>
      <c r="E155" s="58">
        <v>880</v>
      </c>
      <c r="F155" s="56">
        <f t="shared" si="11"/>
        <v>1496</v>
      </c>
    </row>
    <row r="156" spans="1:6" x14ac:dyDescent="0.3">
      <c r="A156" s="35">
        <v>4</v>
      </c>
      <c r="B156" s="36" t="s">
        <v>37</v>
      </c>
      <c r="C156" s="37" t="s">
        <v>4</v>
      </c>
      <c r="D156" s="38">
        <v>44.8</v>
      </c>
      <c r="E156" s="58">
        <v>817.66</v>
      </c>
      <c r="F156" s="56">
        <f t="shared" si="11"/>
        <v>36631.167999999998</v>
      </c>
    </row>
    <row r="157" spans="1:6" x14ac:dyDescent="0.3">
      <c r="A157" s="35">
        <v>5</v>
      </c>
      <c r="B157" s="36" t="s">
        <v>58</v>
      </c>
      <c r="C157" s="37" t="s">
        <v>3</v>
      </c>
      <c r="D157" s="38">
        <v>60</v>
      </c>
      <c r="E157" s="58">
        <v>25.6</v>
      </c>
      <c r="F157" s="56">
        <f t="shared" si="11"/>
        <v>1536</v>
      </c>
    </row>
    <row r="158" spans="1:6" x14ac:dyDescent="0.3">
      <c r="A158" s="35">
        <v>7</v>
      </c>
      <c r="B158" s="36" t="s">
        <v>57</v>
      </c>
      <c r="C158" s="37" t="s">
        <v>1</v>
      </c>
      <c r="D158" s="44">
        <v>43</v>
      </c>
      <c r="E158" s="58">
        <v>243.51</v>
      </c>
      <c r="F158" s="56">
        <f t="shared" si="11"/>
        <v>10470.93</v>
      </c>
    </row>
    <row r="159" spans="1:6" x14ac:dyDescent="0.3">
      <c r="A159" s="35">
        <v>8</v>
      </c>
      <c r="B159" s="36" t="s">
        <v>29</v>
      </c>
      <c r="C159" s="37" t="s">
        <v>30</v>
      </c>
      <c r="D159" s="38">
        <v>525</v>
      </c>
      <c r="E159" s="58">
        <v>1.18</v>
      </c>
      <c r="F159" s="56">
        <f t="shared" si="11"/>
        <v>619.5</v>
      </c>
    </row>
    <row r="160" spans="1:6" x14ac:dyDescent="0.3">
      <c r="A160" s="35">
        <v>9</v>
      </c>
      <c r="B160" s="36" t="s">
        <v>36</v>
      </c>
      <c r="C160" s="37" t="s">
        <v>30</v>
      </c>
      <c r="D160" s="38">
        <v>135</v>
      </c>
      <c r="E160" s="58">
        <v>1.18</v>
      </c>
      <c r="F160" s="56">
        <f t="shared" si="11"/>
        <v>159.29999999999998</v>
      </c>
    </row>
    <row r="161" spans="1:253" x14ac:dyDescent="0.3">
      <c r="A161" s="35">
        <v>10</v>
      </c>
      <c r="B161" s="139" t="s">
        <v>53</v>
      </c>
      <c r="C161" s="37" t="s">
        <v>30</v>
      </c>
      <c r="D161" s="44">
        <v>200</v>
      </c>
      <c r="E161" s="58">
        <v>1.18</v>
      </c>
      <c r="F161" s="56">
        <f t="shared" si="11"/>
        <v>236</v>
      </c>
    </row>
    <row r="162" spans="1:253" x14ac:dyDescent="0.3">
      <c r="A162" s="35"/>
      <c r="B162" s="165"/>
      <c r="C162" s="166"/>
      <c r="D162" s="38"/>
      <c r="E162" s="167"/>
      <c r="F162" s="56"/>
    </row>
    <row r="163" spans="1:253" x14ac:dyDescent="0.3">
      <c r="A163" s="35"/>
      <c r="B163" s="72" t="s">
        <v>97</v>
      </c>
      <c r="C163" s="37"/>
      <c r="D163" s="44"/>
      <c r="E163" s="42"/>
      <c r="F163" s="56"/>
    </row>
    <row r="164" spans="1:253" x14ac:dyDescent="0.3">
      <c r="A164" s="35">
        <v>1</v>
      </c>
      <c r="B164" s="36" t="s">
        <v>131</v>
      </c>
      <c r="C164" s="37" t="s">
        <v>25</v>
      </c>
      <c r="D164" s="44">
        <f>240.2+220.3+457.7</f>
        <v>918.2</v>
      </c>
      <c r="E164" s="42"/>
      <c r="F164" s="56">
        <f>D164*E164</f>
        <v>0</v>
      </c>
    </row>
    <row r="165" spans="1:253" x14ac:dyDescent="0.3">
      <c r="A165" s="35">
        <v>2</v>
      </c>
      <c r="B165" s="36" t="s">
        <v>125</v>
      </c>
      <c r="C165" s="37" t="s">
        <v>3</v>
      </c>
      <c r="D165" s="44">
        <f>6010+4000</f>
        <v>10010</v>
      </c>
      <c r="E165" s="55">
        <v>0.35</v>
      </c>
      <c r="F165" s="56">
        <f>D165*E165</f>
        <v>3503.5</v>
      </c>
    </row>
    <row r="166" spans="1:253" x14ac:dyDescent="0.3">
      <c r="A166" s="35">
        <v>3</v>
      </c>
      <c r="B166" s="36" t="s">
        <v>94</v>
      </c>
      <c r="C166" s="37" t="s">
        <v>3</v>
      </c>
      <c r="D166" s="44">
        <v>11450</v>
      </c>
      <c r="E166" s="55">
        <v>0.16</v>
      </c>
      <c r="F166" s="56">
        <f>D166*E166</f>
        <v>1832</v>
      </c>
    </row>
    <row r="167" spans="1:253" x14ac:dyDescent="0.3">
      <c r="A167" s="35">
        <v>4</v>
      </c>
      <c r="B167" s="43" t="s">
        <v>96</v>
      </c>
      <c r="C167" s="37" t="s">
        <v>4</v>
      </c>
      <c r="D167" s="44">
        <v>9</v>
      </c>
      <c r="E167" s="95">
        <v>105.94</v>
      </c>
      <c r="F167" s="56">
        <f>D167*E167</f>
        <v>953.46</v>
      </c>
    </row>
    <row r="168" spans="1:253" x14ac:dyDescent="0.3">
      <c r="A168" s="35">
        <v>5</v>
      </c>
      <c r="B168" s="43" t="s">
        <v>135</v>
      </c>
      <c r="C168" s="37" t="s">
        <v>136</v>
      </c>
      <c r="D168" s="170">
        <v>200</v>
      </c>
      <c r="E168" s="193">
        <v>0.26</v>
      </c>
      <c r="F168" s="56">
        <f>D168*E168</f>
        <v>52</v>
      </c>
    </row>
    <row r="169" spans="1:253" x14ac:dyDescent="0.3">
      <c r="A169" s="35">
        <v>6</v>
      </c>
      <c r="B169" s="43" t="s">
        <v>143</v>
      </c>
      <c r="C169" s="37" t="s">
        <v>3</v>
      </c>
      <c r="D169" s="170">
        <v>6</v>
      </c>
      <c r="E169" s="193">
        <v>1.34</v>
      </c>
      <c r="F169" s="56">
        <f t="shared" ref="F169:F170" si="12">D169*E169</f>
        <v>8.0400000000000009</v>
      </c>
    </row>
    <row r="170" spans="1:253" x14ac:dyDescent="0.3">
      <c r="A170" s="35">
        <v>7</v>
      </c>
      <c r="B170" s="43" t="s">
        <v>144</v>
      </c>
      <c r="C170" s="37" t="s">
        <v>3</v>
      </c>
      <c r="D170" s="170">
        <v>3</v>
      </c>
      <c r="E170" s="193">
        <v>2.5499999999999998</v>
      </c>
      <c r="F170" s="56">
        <f t="shared" si="12"/>
        <v>7.6499999999999995</v>
      </c>
    </row>
    <row r="171" spans="1:253" ht="19.5" thickBot="1" x14ac:dyDescent="0.35">
      <c r="A171" s="35"/>
      <c r="B171" s="165"/>
      <c r="C171" s="166"/>
      <c r="D171" s="38"/>
      <c r="E171" s="167"/>
      <c r="F171" s="56"/>
    </row>
    <row r="172" spans="1:253" s="120" customFormat="1" ht="21.75" customHeight="1" thickBot="1" x14ac:dyDescent="0.35">
      <c r="A172" s="236" t="s">
        <v>49</v>
      </c>
      <c r="B172" s="237"/>
      <c r="C172" s="134"/>
      <c r="D172" s="134"/>
      <c r="E172" s="135"/>
      <c r="F172" s="153">
        <f>SUM(F18:F171)</f>
        <v>832651.2141000001</v>
      </c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  <c r="CT172" s="80"/>
      <c r="CU172" s="80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  <c r="DR172" s="80"/>
      <c r="DS172" s="80"/>
      <c r="DT172" s="80"/>
      <c r="DU172" s="80"/>
      <c r="DV172" s="80"/>
      <c r="DW172" s="80"/>
      <c r="DX172" s="80"/>
      <c r="DY172" s="80"/>
      <c r="DZ172" s="80"/>
      <c r="EA172" s="80"/>
      <c r="EB172" s="80"/>
      <c r="EC172" s="80"/>
      <c r="ED172" s="80"/>
      <c r="EE172" s="80"/>
      <c r="EF172" s="80"/>
      <c r="EG172" s="80"/>
      <c r="EH172" s="80"/>
      <c r="EI172" s="80"/>
      <c r="EJ172" s="80"/>
      <c r="EK172" s="80"/>
      <c r="EL172" s="80"/>
      <c r="EM172" s="80"/>
      <c r="EN172" s="80"/>
      <c r="EO172" s="80"/>
      <c r="EP172" s="80"/>
      <c r="EQ172" s="80"/>
      <c r="ER172" s="80"/>
      <c r="ES172" s="80"/>
      <c r="ET172" s="80"/>
      <c r="EU172" s="80"/>
      <c r="EV172" s="80"/>
      <c r="EW172" s="80"/>
      <c r="EX172" s="80"/>
      <c r="EY172" s="80"/>
      <c r="EZ172" s="80"/>
      <c r="FA172" s="80"/>
      <c r="FB172" s="80"/>
      <c r="FC172" s="80"/>
      <c r="FD172" s="80"/>
      <c r="FE172" s="80"/>
      <c r="FF172" s="80"/>
      <c r="FG172" s="80"/>
      <c r="FH172" s="80"/>
      <c r="FI172" s="80"/>
      <c r="FJ172" s="80"/>
      <c r="FK172" s="80"/>
      <c r="FL172" s="80"/>
      <c r="FM172" s="80"/>
      <c r="FN172" s="80"/>
      <c r="FO172" s="80"/>
      <c r="FP172" s="80"/>
      <c r="FQ172" s="80"/>
      <c r="FR172" s="80"/>
      <c r="FS172" s="80"/>
      <c r="FT172" s="80"/>
      <c r="FU172" s="80"/>
      <c r="FV172" s="80"/>
      <c r="FW172" s="80"/>
      <c r="FX172" s="80"/>
      <c r="FY172" s="80"/>
      <c r="FZ172" s="80"/>
      <c r="GA172" s="80"/>
      <c r="GB172" s="80"/>
      <c r="GC172" s="80"/>
      <c r="GD172" s="80"/>
      <c r="GE172" s="80"/>
      <c r="GF172" s="80"/>
      <c r="GG172" s="80"/>
      <c r="GH172" s="80"/>
      <c r="GI172" s="80"/>
      <c r="GJ172" s="80"/>
      <c r="GK172" s="80"/>
      <c r="GL172" s="80"/>
      <c r="GM172" s="80"/>
      <c r="GN172" s="80"/>
      <c r="GO172" s="80"/>
      <c r="GP172" s="80"/>
      <c r="GQ172" s="80"/>
      <c r="GR172" s="80"/>
      <c r="GS172" s="80"/>
      <c r="GT172" s="80"/>
      <c r="GU172" s="80"/>
      <c r="GV172" s="80"/>
      <c r="GW172" s="80"/>
      <c r="GX172" s="80"/>
      <c r="GY172" s="80"/>
      <c r="GZ172" s="80"/>
      <c r="HA172" s="80"/>
      <c r="HB172" s="80"/>
      <c r="HC172" s="80"/>
      <c r="HD172" s="80"/>
      <c r="HE172" s="80"/>
      <c r="HF172" s="80"/>
      <c r="HG172" s="80"/>
      <c r="HH172" s="80"/>
      <c r="HI172" s="80"/>
      <c r="HJ172" s="80"/>
      <c r="HK172" s="80"/>
      <c r="HL172" s="80"/>
      <c r="HM172" s="80"/>
      <c r="HN172" s="80"/>
      <c r="HO172" s="80"/>
      <c r="HP172" s="80"/>
      <c r="HQ172" s="80"/>
      <c r="HR172" s="80"/>
      <c r="HS172" s="80"/>
      <c r="HT172" s="80"/>
      <c r="HU172" s="80"/>
      <c r="HV172" s="80"/>
      <c r="HW172" s="80"/>
      <c r="HX172" s="80"/>
      <c r="HY172" s="80"/>
      <c r="HZ172" s="80"/>
      <c r="IA172" s="80"/>
      <c r="IB172" s="80"/>
      <c r="IC172" s="80"/>
      <c r="ID172" s="80"/>
      <c r="IE172" s="80"/>
      <c r="IF172" s="80"/>
      <c r="IG172" s="80"/>
      <c r="IH172" s="80"/>
      <c r="II172" s="80"/>
      <c r="IJ172" s="80"/>
      <c r="IK172" s="80"/>
      <c r="IL172" s="80"/>
      <c r="IM172" s="80"/>
      <c r="IN172" s="80"/>
      <c r="IO172" s="80"/>
      <c r="IP172" s="80"/>
      <c r="IQ172" s="80"/>
      <c r="IR172" s="80"/>
      <c r="IS172" s="80"/>
    </row>
    <row r="173" spans="1:253" s="120" customFormat="1" ht="21.75" customHeight="1" thickBot="1" x14ac:dyDescent="0.35">
      <c r="A173" s="236" t="s">
        <v>47</v>
      </c>
      <c r="B173" s="237"/>
      <c r="C173" s="77"/>
      <c r="D173" s="77"/>
      <c r="E173" s="78"/>
      <c r="F173" s="97">
        <f>F172*0.15</f>
        <v>124897.682115</v>
      </c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  <c r="DR173" s="80"/>
      <c r="DS173" s="80"/>
      <c r="DT173" s="80"/>
      <c r="DU173" s="80"/>
      <c r="DV173" s="80"/>
      <c r="DW173" s="80"/>
      <c r="DX173" s="80"/>
      <c r="DY173" s="80"/>
      <c r="DZ173" s="80"/>
      <c r="EA173" s="80"/>
      <c r="EB173" s="80"/>
      <c r="EC173" s="80"/>
      <c r="ED173" s="80"/>
      <c r="EE173" s="80"/>
      <c r="EF173" s="80"/>
      <c r="EG173" s="80"/>
      <c r="EH173" s="80"/>
      <c r="EI173" s="80"/>
      <c r="EJ173" s="80"/>
      <c r="EK173" s="80"/>
      <c r="EL173" s="80"/>
      <c r="EM173" s="80"/>
      <c r="EN173" s="80"/>
      <c r="EO173" s="80"/>
      <c r="EP173" s="80"/>
      <c r="EQ173" s="80"/>
      <c r="ER173" s="80"/>
      <c r="ES173" s="80"/>
      <c r="ET173" s="80"/>
      <c r="EU173" s="80"/>
      <c r="EV173" s="80"/>
      <c r="EW173" s="80"/>
      <c r="EX173" s="80"/>
      <c r="EY173" s="80"/>
      <c r="EZ173" s="80"/>
      <c r="FA173" s="80"/>
      <c r="FB173" s="80"/>
      <c r="FC173" s="80"/>
      <c r="FD173" s="80"/>
      <c r="FE173" s="80"/>
      <c r="FF173" s="80"/>
      <c r="FG173" s="80"/>
      <c r="FH173" s="80"/>
      <c r="FI173" s="80"/>
      <c r="FJ173" s="80"/>
      <c r="FK173" s="80"/>
      <c r="FL173" s="80"/>
      <c r="FM173" s="80"/>
      <c r="FN173" s="80"/>
      <c r="FO173" s="80"/>
      <c r="FP173" s="80"/>
      <c r="FQ173" s="80"/>
      <c r="FR173" s="80"/>
      <c r="FS173" s="80"/>
      <c r="FT173" s="80"/>
      <c r="FU173" s="80"/>
      <c r="FV173" s="80"/>
      <c r="FW173" s="80"/>
      <c r="FX173" s="80"/>
      <c r="FY173" s="80"/>
      <c r="FZ173" s="80"/>
      <c r="GA173" s="80"/>
      <c r="GB173" s="80"/>
      <c r="GC173" s="80"/>
      <c r="GD173" s="80"/>
      <c r="GE173" s="80"/>
      <c r="GF173" s="80"/>
      <c r="GG173" s="80"/>
      <c r="GH173" s="80"/>
      <c r="GI173" s="80"/>
      <c r="GJ173" s="80"/>
      <c r="GK173" s="80"/>
      <c r="GL173" s="80"/>
      <c r="GM173" s="80"/>
      <c r="GN173" s="80"/>
      <c r="GO173" s="80"/>
      <c r="GP173" s="80"/>
      <c r="GQ173" s="80"/>
      <c r="GR173" s="80"/>
      <c r="GS173" s="80"/>
      <c r="GT173" s="80"/>
      <c r="GU173" s="80"/>
      <c r="GV173" s="80"/>
      <c r="GW173" s="80"/>
      <c r="GX173" s="80"/>
      <c r="GY173" s="80"/>
      <c r="GZ173" s="80"/>
      <c r="HA173" s="80"/>
      <c r="HB173" s="80"/>
      <c r="HC173" s="80"/>
      <c r="HD173" s="80"/>
      <c r="HE173" s="80"/>
      <c r="HF173" s="80"/>
      <c r="HG173" s="80"/>
      <c r="HH173" s="80"/>
      <c r="HI173" s="80"/>
      <c r="HJ173" s="80"/>
      <c r="HK173" s="80"/>
      <c r="HL173" s="80"/>
      <c r="HM173" s="80"/>
      <c r="HN173" s="80"/>
      <c r="HO173" s="80"/>
      <c r="HP173" s="80"/>
      <c r="HQ173" s="80"/>
      <c r="HR173" s="80"/>
      <c r="HS173" s="80"/>
      <c r="HT173" s="80"/>
      <c r="HU173" s="80"/>
      <c r="HV173" s="80"/>
      <c r="HW173" s="80"/>
      <c r="HX173" s="80"/>
      <c r="HY173" s="80"/>
      <c r="HZ173" s="80"/>
      <c r="IA173" s="80"/>
      <c r="IB173" s="80"/>
      <c r="IC173" s="80"/>
      <c r="ID173" s="80"/>
      <c r="IE173" s="80"/>
      <c r="IF173" s="80"/>
      <c r="IG173" s="80"/>
      <c r="IH173" s="80"/>
      <c r="II173" s="80"/>
      <c r="IJ173" s="80"/>
      <c r="IK173" s="80"/>
      <c r="IL173" s="80"/>
      <c r="IM173" s="80"/>
      <c r="IN173" s="80"/>
      <c r="IO173" s="80"/>
      <c r="IP173" s="80"/>
      <c r="IQ173" s="80"/>
      <c r="IR173" s="80"/>
      <c r="IS173" s="80"/>
    </row>
    <row r="174" spans="1:253" s="120" customFormat="1" ht="21.75" customHeight="1" thickBot="1" x14ac:dyDescent="0.35">
      <c r="A174" s="236" t="s">
        <v>19</v>
      </c>
      <c r="B174" s="237"/>
      <c r="C174" s="77"/>
      <c r="D174" s="77"/>
      <c r="E174" s="78"/>
      <c r="F174" s="97">
        <f>F172+F173</f>
        <v>957548.89621500007</v>
      </c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  <c r="DR174" s="80"/>
      <c r="DS174" s="80"/>
      <c r="DT174" s="80"/>
      <c r="DU174" s="80"/>
      <c r="DV174" s="80"/>
      <c r="DW174" s="80"/>
      <c r="DX174" s="80"/>
      <c r="DY174" s="80"/>
      <c r="DZ174" s="80"/>
      <c r="EA174" s="80"/>
      <c r="EB174" s="80"/>
      <c r="EC174" s="80"/>
      <c r="ED174" s="80"/>
      <c r="EE174" s="80"/>
      <c r="EF174" s="80"/>
      <c r="EG174" s="80"/>
      <c r="EH174" s="80"/>
      <c r="EI174" s="80"/>
      <c r="EJ174" s="80"/>
      <c r="EK174" s="80"/>
      <c r="EL174" s="80"/>
      <c r="EM174" s="80"/>
      <c r="EN174" s="80"/>
      <c r="EO174" s="80"/>
      <c r="EP174" s="80"/>
      <c r="EQ174" s="80"/>
      <c r="ER174" s="80"/>
      <c r="ES174" s="80"/>
      <c r="ET174" s="80"/>
      <c r="EU174" s="80"/>
      <c r="EV174" s="80"/>
      <c r="EW174" s="80"/>
      <c r="EX174" s="80"/>
      <c r="EY174" s="80"/>
      <c r="EZ174" s="80"/>
      <c r="FA174" s="80"/>
      <c r="FB174" s="80"/>
      <c r="FC174" s="80"/>
      <c r="FD174" s="80"/>
      <c r="FE174" s="80"/>
      <c r="FF174" s="80"/>
      <c r="FG174" s="80"/>
      <c r="FH174" s="80"/>
      <c r="FI174" s="80"/>
      <c r="FJ174" s="80"/>
      <c r="FK174" s="80"/>
      <c r="FL174" s="80"/>
      <c r="FM174" s="80"/>
      <c r="FN174" s="80"/>
      <c r="FO174" s="80"/>
      <c r="FP174" s="80"/>
      <c r="FQ174" s="80"/>
      <c r="FR174" s="80"/>
      <c r="FS174" s="80"/>
      <c r="FT174" s="80"/>
      <c r="FU174" s="80"/>
      <c r="FV174" s="80"/>
      <c r="FW174" s="80"/>
      <c r="FX174" s="80"/>
      <c r="FY174" s="80"/>
      <c r="FZ174" s="80"/>
      <c r="GA174" s="80"/>
      <c r="GB174" s="80"/>
      <c r="GC174" s="80"/>
      <c r="GD174" s="80"/>
      <c r="GE174" s="80"/>
      <c r="GF174" s="80"/>
      <c r="GG174" s="80"/>
      <c r="GH174" s="80"/>
      <c r="GI174" s="80"/>
      <c r="GJ174" s="80"/>
      <c r="GK174" s="80"/>
      <c r="GL174" s="80"/>
      <c r="GM174" s="80"/>
      <c r="GN174" s="80"/>
      <c r="GO174" s="80"/>
      <c r="GP174" s="80"/>
      <c r="GQ174" s="80"/>
      <c r="GR174" s="80"/>
      <c r="GS174" s="80"/>
      <c r="GT174" s="80"/>
      <c r="GU174" s="80"/>
      <c r="GV174" s="80"/>
      <c r="GW174" s="80"/>
      <c r="GX174" s="80"/>
      <c r="GY174" s="80"/>
      <c r="GZ174" s="80"/>
      <c r="HA174" s="80"/>
      <c r="HB174" s="80"/>
      <c r="HC174" s="80"/>
      <c r="HD174" s="80"/>
      <c r="HE174" s="80"/>
      <c r="HF174" s="80"/>
      <c r="HG174" s="80"/>
      <c r="HH174" s="80"/>
      <c r="HI174" s="80"/>
      <c r="HJ174" s="80"/>
      <c r="HK174" s="80"/>
      <c r="HL174" s="80"/>
      <c r="HM174" s="80"/>
      <c r="HN174" s="80"/>
      <c r="HO174" s="80"/>
      <c r="HP174" s="80"/>
      <c r="HQ174" s="80"/>
      <c r="HR174" s="80"/>
      <c r="HS174" s="80"/>
      <c r="HT174" s="80"/>
      <c r="HU174" s="80"/>
      <c r="HV174" s="80"/>
      <c r="HW174" s="80"/>
      <c r="HX174" s="80"/>
      <c r="HY174" s="80"/>
      <c r="HZ174" s="80"/>
      <c r="IA174" s="80"/>
      <c r="IB174" s="80"/>
      <c r="IC174" s="80"/>
      <c r="ID174" s="80"/>
      <c r="IE174" s="80"/>
      <c r="IF174" s="80"/>
      <c r="IG174" s="80"/>
      <c r="IH174" s="80"/>
      <c r="II174" s="80"/>
      <c r="IJ174" s="80"/>
      <c r="IK174" s="80"/>
      <c r="IL174" s="80"/>
      <c r="IM174" s="80"/>
      <c r="IN174" s="80"/>
      <c r="IO174" s="80"/>
      <c r="IP174" s="80"/>
      <c r="IQ174" s="80"/>
      <c r="IR174" s="80"/>
      <c r="IS174" s="80"/>
    </row>
    <row r="175" spans="1:253" s="120" customFormat="1" ht="21.75" customHeight="1" thickBot="1" x14ac:dyDescent="0.35">
      <c r="A175" s="236" t="s">
        <v>48</v>
      </c>
      <c r="B175" s="237"/>
      <c r="C175" s="77"/>
      <c r="D175" s="77"/>
      <c r="E175" s="78"/>
      <c r="F175" s="97">
        <f>F174*0.08</f>
        <v>76603.911697200005</v>
      </c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  <c r="DR175" s="80"/>
      <c r="DS175" s="80"/>
      <c r="DT175" s="80"/>
      <c r="DU175" s="80"/>
      <c r="DV175" s="80"/>
      <c r="DW175" s="80"/>
      <c r="DX175" s="80"/>
      <c r="DY175" s="80"/>
      <c r="DZ175" s="80"/>
      <c r="EA175" s="80"/>
      <c r="EB175" s="80"/>
      <c r="EC175" s="80"/>
      <c r="ED175" s="80"/>
      <c r="EE175" s="80"/>
      <c r="EF175" s="80"/>
      <c r="EG175" s="80"/>
      <c r="EH175" s="80"/>
      <c r="EI175" s="80"/>
      <c r="EJ175" s="80"/>
      <c r="EK175" s="80"/>
      <c r="EL175" s="80"/>
      <c r="EM175" s="80"/>
      <c r="EN175" s="80"/>
      <c r="EO175" s="80"/>
      <c r="EP175" s="80"/>
      <c r="EQ175" s="80"/>
      <c r="ER175" s="80"/>
      <c r="ES175" s="80"/>
      <c r="ET175" s="80"/>
      <c r="EU175" s="80"/>
      <c r="EV175" s="80"/>
      <c r="EW175" s="80"/>
      <c r="EX175" s="80"/>
      <c r="EY175" s="80"/>
      <c r="EZ175" s="80"/>
      <c r="FA175" s="80"/>
      <c r="FB175" s="80"/>
      <c r="FC175" s="80"/>
      <c r="FD175" s="80"/>
      <c r="FE175" s="80"/>
      <c r="FF175" s="80"/>
      <c r="FG175" s="80"/>
      <c r="FH175" s="80"/>
      <c r="FI175" s="80"/>
      <c r="FJ175" s="80"/>
      <c r="FK175" s="80"/>
      <c r="FL175" s="80"/>
      <c r="FM175" s="80"/>
      <c r="FN175" s="80"/>
      <c r="FO175" s="80"/>
      <c r="FP175" s="80"/>
      <c r="FQ175" s="80"/>
      <c r="FR175" s="80"/>
      <c r="FS175" s="80"/>
      <c r="FT175" s="80"/>
      <c r="FU175" s="80"/>
      <c r="FV175" s="80"/>
      <c r="FW175" s="80"/>
      <c r="FX175" s="80"/>
      <c r="FY175" s="80"/>
      <c r="FZ175" s="80"/>
      <c r="GA175" s="80"/>
      <c r="GB175" s="80"/>
      <c r="GC175" s="80"/>
      <c r="GD175" s="80"/>
      <c r="GE175" s="80"/>
      <c r="GF175" s="80"/>
      <c r="GG175" s="80"/>
      <c r="GH175" s="80"/>
      <c r="GI175" s="80"/>
      <c r="GJ175" s="80"/>
      <c r="GK175" s="80"/>
      <c r="GL175" s="80"/>
      <c r="GM175" s="80"/>
      <c r="GN175" s="80"/>
      <c r="GO175" s="80"/>
      <c r="GP175" s="80"/>
      <c r="GQ175" s="80"/>
      <c r="GR175" s="80"/>
      <c r="GS175" s="80"/>
      <c r="GT175" s="80"/>
      <c r="GU175" s="80"/>
      <c r="GV175" s="80"/>
      <c r="GW175" s="80"/>
      <c r="GX175" s="80"/>
      <c r="GY175" s="80"/>
      <c r="GZ175" s="80"/>
      <c r="HA175" s="80"/>
      <c r="HB175" s="80"/>
      <c r="HC175" s="80"/>
      <c r="HD175" s="80"/>
      <c r="HE175" s="80"/>
      <c r="HF175" s="80"/>
      <c r="HG175" s="80"/>
      <c r="HH175" s="80"/>
      <c r="HI175" s="80"/>
      <c r="HJ175" s="80"/>
      <c r="HK175" s="80"/>
      <c r="HL175" s="80"/>
      <c r="HM175" s="80"/>
      <c r="HN175" s="80"/>
      <c r="HO175" s="80"/>
      <c r="HP175" s="80"/>
      <c r="HQ175" s="80"/>
      <c r="HR175" s="80"/>
      <c r="HS175" s="80"/>
      <c r="HT175" s="80"/>
      <c r="HU175" s="80"/>
      <c r="HV175" s="80"/>
      <c r="HW175" s="80"/>
      <c r="HX175" s="80"/>
      <c r="HY175" s="80"/>
      <c r="HZ175" s="80"/>
      <c r="IA175" s="80"/>
      <c r="IB175" s="80"/>
      <c r="IC175" s="80"/>
      <c r="ID175" s="80"/>
      <c r="IE175" s="80"/>
      <c r="IF175" s="80"/>
      <c r="IG175" s="80"/>
      <c r="IH175" s="80"/>
      <c r="II175" s="80"/>
      <c r="IJ175" s="80"/>
      <c r="IK175" s="80"/>
      <c r="IL175" s="80"/>
      <c r="IM175" s="80"/>
      <c r="IN175" s="80"/>
      <c r="IO175" s="80"/>
      <c r="IP175" s="80"/>
      <c r="IQ175" s="80"/>
      <c r="IR175" s="80"/>
      <c r="IS175" s="80"/>
    </row>
    <row r="176" spans="1:253" s="120" customFormat="1" ht="21.75" customHeight="1" x14ac:dyDescent="0.3">
      <c r="A176" s="238" t="s">
        <v>19</v>
      </c>
      <c r="B176" s="239"/>
      <c r="C176" s="77"/>
      <c r="D176" s="77"/>
      <c r="E176" s="78"/>
      <c r="F176" s="97">
        <f>F174+F175</f>
        <v>1034152.8079122001</v>
      </c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  <c r="DS176" s="80"/>
      <c r="DT176" s="80"/>
      <c r="DU176" s="80"/>
      <c r="DV176" s="80"/>
      <c r="DW176" s="80"/>
      <c r="DX176" s="80"/>
      <c r="DY176" s="80"/>
      <c r="DZ176" s="80"/>
      <c r="EA176" s="80"/>
      <c r="EB176" s="80"/>
      <c r="EC176" s="80"/>
      <c r="ED176" s="80"/>
      <c r="EE176" s="80"/>
      <c r="EF176" s="80"/>
      <c r="EG176" s="80"/>
      <c r="EH176" s="80"/>
      <c r="EI176" s="80"/>
      <c r="EJ176" s="80"/>
      <c r="EK176" s="80"/>
      <c r="EL176" s="80"/>
      <c r="EM176" s="80"/>
      <c r="EN176" s="80"/>
      <c r="EO176" s="80"/>
      <c r="EP176" s="80"/>
      <c r="EQ176" s="80"/>
      <c r="ER176" s="80"/>
      <c r="ES176" s="80"/>
      <c r="ET176" s="80"/>
      <c r="EU176" s="80"/>
      <c r="EV176" s="80"/>
      <c r="EW176" s="80"/>
      <c r="EX176" s="80"/>
      <c r="EY176" s="80"/>
      <c r="EZ176" s="80"/>
      <c r="FA176" s="80"/>
      <c r="FB176" s="80"/>
      <c r="FC176" s="80"/>
      <c r="FD176" s="80"/>
      <c r="FE176" s="80"/>
      <c r="FF176" s="80"/>
      <c r="FG176" s="80"/>
      <c r="FH176" s="80"/>
      <c r="FI176" s="80"/>
      <c r="FJ176" s="80"/>
      <c r="FK176" s="80"/>
      <c r="FL176" s="80"/>
      <c r="FM176" s="80"/>
      <c r="FN176" s="80"/>
      <c r="FO176" s="80"/>
      <c r="FP176" s="80"/>
      <c r="FQ176" s="80"/>
      <c r="FR176" s="80"/>
      <c r="FS176" s="80"/>
      <c r="FT176" s="80"/>
      <c r="FU176" s="80"/>
      <c r="FV176" s="80"/>
      <c r="FW176" s="80"/>
      <c r="FX176" s="80"/>
      <c r="FY176" s="80"/>
      <c r="FZ176" s="80"/>
      <c r="GA176" s="80"/>
      <c r="GB176" s="80"/>
      <c r="GC176" s="80"/>
      <c r="GD176" s="80"/>
      <c r="GE176" s="80"/>
      <c r="GF176" s="80"/>
      <c r="GG176" s="80"/>
      <c r="GH176" s="80"/>
      <c r="GI176" s="80"/>
      <c r="GJ176" s="80"/>
      <c r="GK176" s="80"/>
      <c r="GL176" s="80"/>
      <c r="GM176" s="80"/>
      <c r="GN176" s="80"/>
      <c r="GO176" s="80"/>
      <c r="GP176" s="80"/>
      <c r="GQ176" s="80"/>
      <c r="GR176" s="80"/>
      <c r="GS176" s="80"/>
      <c r="GT176" s="80"/>
      <c r="GU176" s="80"/>
      <c r="GV176" s="80"/>
      <c r="GW176" s="80"/>
      <c r="GX176" s="80"/>
      <c r="GY176" s="80"/>
      <c r="GZ176" s="80"/>
      <c r="HA176" s="80"/>
      <c r="HB176" s="80"/>
      <c r="HC176" s="80"/>
      <c r="HD176" s="80"/>
      <c r="HE176" s="80"/>
      <c r="HF176" s="80"/>
      <c r="HG176" s="80"/>
      <c r="HH176" s="80"/>
      <c r="HI176" s="80"/>
      <c r="HJ176" s="80"/>
      <c r="HK176" s="80"/>
      <c r="HL176" s="80"/>
      <c r="HM176" s="80"/>
      <c r="HN176" s="80"/>
      <c r="HO176" s="80"/>
      <c r="HP176" s="80"/>
      <c r="HQ176" s="80"/>
      <c r="HR176" s="80"/>
      <c r="HS176" s="80"/>
      <c r="HT176" s="80"/>
      <c r="HU176" s="80"/>
      <c r="HV176" s="80"/>
      <c r="HW176" s="80"/>
      <c r="HX176" s="80"/>
      <c r="HY176" s="80"/>
      <c r="HZ176" s="80"/>
      <c r="IA176" s="80"/>
      <c r="IB176" s="80"/>
      <c r="IC176" s="80"/>
      <c r="ID176" s="80"/>
      <c r="IE176" s="80"/>
      <c r="IF176" s="80"/>
      <c r="IG176" s="80"/>
      <c r="IH176" s="80"/>
      <c r="II176" s="80"/>
      <c r="IJ176" s="80"/>
      <c r="IK176" s="80"/>
      <c r="IL176" s="80"/>
      <c r="IM176" s="80"/>
      <c r="IN176" s="80"/>
      <c r="IO176" s="80"/>
      <c r="IP176" s="80"/>
      <c r="IQ176" s="80"/>
      <c r="IR176" s="80"/>
      <c r="IS176" s="80"/>
    </row>
    <row r="177" spans="1:253" s="120" customFormat="1" ht="21.75" customHeight="1" x14ac:dyDescent="0.3">
      <c r="A177" s="218" t="s">
        <v>20</v>
      </c>
      <c r="B177" s="219"/>
      <c r="C177" s="77"/>
      <c r="D177" s="77"/>
      <c r="E177" s="78"/>
      <c r="F177" s="97">
        <f>F172*0.18</f>
        <v>149877.21853800002</v>
      </c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  <c r="CR177" s="80"/>
      <c r="CS177" s="80"/>
      <c r="CT177" s="80"/>
      <c r="CU177" s="80"/>
      <c r="CV177" s="80"/>
      <c r="CW177" s="80"/>
      <c r="CX177" s="80"/>
      <c r="CY177" s="80"/>
      <c r="CZ177" s="80"/>
      <c r="DA177" s="80"/>
      <c r="DB177" s="80"/>
      <c r="DC177" s="80"/>
      <c r="DD177" s="80"/>
      <c r="DE177" s="80"/>
      <c r="DF177" s="80"/>
      <c r="DG177" s="80"/>
      <c r="DH177" s="80"/>
      <c r="DI177" s="80"/>
      <c r="DJ177" s="80"/>
      <c r="DK177" s="80"/>
      <c r="DL177" s="80"/>
      <c r="DM177" s="80"/>
      <c r="DN177" s="80"/>
      <c r="DO177" s="80"/>
      <c r="DP177" s="80"/>
      <c r="DQ177" s="80"/>
      <c r="DR177" s="80"/>
      <c r="DS177" s="80"/>
      <c r="DT177" s="80"/>
      <c r="DU177" s="80"/>
      <c r="DV177" s="80"/>
      <c r="DW177" s="80"/>
      <c r="DX177" s="80"/>
      <c r="DY177" s="80"/>
      <c r="DZ177" s="80"/>
      <c r="EA177" s="80"/>
      <c r="EB177" s="80"/>
      <c r="EC177" s="80"/>
      <c r="ED177" s="80"/>
      <c r="EE177" s="80"/>
      <c r="EF177" s="80"/>
      <c r="EG177" s="80"/>
      <c r="EH177" s="80"/>
      <c r="EI177" s="80"/>
      <c r="EJ177" s="80"/>
      <c r="EK177" s="80"/>
      <c r="EL177" s="80"/>
      <c r="EM177" s="80"/>
      <c r="EN177" s="80"/>
      <c r="EO177" s="80"/>
      <c r="EP177" s="80"/>
      <c r="EQ177" s="80"/>
      <c r="ER177" s="80"/>
      <c r="ES177" s="80"/>
      <c r="ET177" s="80"/>
      <c r="EU177" s="80"/>
      <c r="EV177" s="80"/>
      <c r="EW177" s="80"/>
      <c r="EX177" s="80"/>
      <c r="EY177" s="80"/>
      <c r="EZ177" s="80"/>
      <c r="FA177" s="80"/>
      <c r="FB177" s="80"/>
      <c r="FC177" s="80"/>
      <c r="FD177" s="80"/>
      <c r="FE177" s="80"/>
      <c r="FF177" s="80"/>
      <c r="FG177" s="80"/>
      <c r="FH177" s="80"/>
      <c r="FI177" s="80"/>
      <c r="FJ177" s="80"/>
      <c r="FK177" s="80"/>
      <c r="FL177" s="80"/>
      <c r="FM177" s="80"/>
      <c r="FN177" s="80"/>
      <c r="FO177" s="80"/>
      <c r="FP177" s="80"/>
      <c r="FQ177" s="80"/>
      <c r="FR177" s="80"/>
      <c r="FS177" s="80"/>
      <c r="FT177" s="80"/>
      <c r="FU177" s="80"/>
      <c r="FV177" s="80"/>
      <c r="FW177" s="80"/>
      <c r="FX177" s="80"/>
      <c r="FY177" s="80"/>
      <c r="FZ177" s="80"/>
      <c r="GA177" s="80"/>
      <c r="GB177" s="80"/>
      <c r="GC177" s="80"/>
      <c r="GD177" s="80"/>
      <c r="GE177" s="80"/>
      <c r="GF177" s="80"/>
      <c r="GG177" s="80"/>
      <c r="GH177" s="80"/>
      <c r="GI177" s="80"/>
      <c r="GJ177" s="80"/>
      <c r="GK177" s="80"/>
      <c r="GL177" s="80"/>
      <c r="GM177" s="80"/>
      <c r="GN177" s="80"/>
      <c r="GO177" s="80"/>
      <c r="GP177" s="80"/>
      <c r="GQ177" s="80"/>
      <c r="GR177" s="80"/>
      <c r="GS177" s="80"/>
      <c r="GT177" s="80"/>
      <c r="GU177" s="80"/>
      <c r="GV177" s="80"/>
      <c r="GW177" s="80"/>
      <c r="GX177" s="80"/>
      <c r="GY177" s="80"/>
      <c r="GZ177" s="80"/>
      <c r="HA177" s="80"/>
      <c r="HB177" s="80"/>
      <c r="HC177" s="80"/>
      <c r="HD177" s="80"/>
      <c r="HE177" s="80"/>
      <c r="HF177" s="80"/>
      <c r="HG177" s="80"/>
      <c r="HH177" s="80"/>
      <c r="HI177" s="80"/>
      <c r="HJ177" s="80"/>
      <c r="HK177" s="80"/>
      <c r="HL177" s="80"/>
      <c r="HM177" s="80"/>
      <c r="HN177" s="80"/>
      <c r="HO177" s="80"/>
      <c r="HP177" s="80"/>
      <c r="HQ177" s="80"/>
      <c r="HR177" s="80"/>
      <c r="HS177" s="80"/>
      <c r="HT177" s="80"/>
      <c r="HU177" s="80"/>
      <c r="HV177" s="80"/>
      <c r="HW177" s="80"/>
      <c r="HX177" s="80"/>
      <c r="HY177" s="80"/>
      <c r="HZ177" s="80"/>
      <c r="IA177" s="80"/>
      <c r="IB177" s="80"/>
      <c r="IC177" s="80"/>
      <c r="ID177" s="80"/>
      <c r="IE177" s="80"/>
      <c r="IF177" s="80"/>
      <c r="IG177" s="80"/>
      <c r="IH177" s="80"/>
      <c r="II177" s="80"/>
      <c r="IJ177" s="80"/>
      <c r="IK177" s="80"/>
      <c r="IL177" s="80"/>
      <c r="IM177" s="80"/>
      <c r="IN177" s="80"/>
      <c r="IO177" s="80"/>
      <c r="IP177" s="80"/>
      <c r="IQ177" s="80"/>
      <c r="IR177" s="80"/>
      <c r="IS177" s="80"/>
    </row>
    <row r="178" spans="1:253" s="120" customFormat="1" ht="21.75" customHeight="1" thickBot="1" x14ac:dyDescent="0.35">
      <c r="A178" s="213" t="s">
        <v>21</v>
      </c>
      <c r="B178" s="214"/>
      <c r="C178" s="81"/>
      <c r="D178" s="81"/>
      <c r="E178" s="82"/>
      <c r="F178" s="99">
        <f>F176+F177</f>
        <v>1184030.0264502</v>
      </c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  <c r="CT178" s="80"/>
      <c r="CU178" s="80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  <c r="DR178" s="80"/>
      <c r="DS178" s="80"/>
      <c r="DT178" s="80"/>
      <c r="DU178" s="80"/>
      <c r="DV178" s="80"/>
      <c r="DW178" s="80"/>
      <c r="DX178" s="80"/>
      <c r="DY178" s="80"/>
      <c r="DZ178" s="80"/>
      <c r="EA178" s="80"/>
      <c r="EB178" s="80"/>
      <c r="EC178" s="80"/>
      <c r="ED178" s="80"/>
      <c r="EE178" s="80"/>
      <c r="EF178" s="80"/>
      <c r="EG178" s="80"/>
      <c r="EH178" s="80"/>
      <c r="EI178" s="80"/>
      <c r="EJ178" s="80"/>
      <c r="EK178" s="80"/>
      <c r="EL178" s="80"/>
      <c r="EM178" s="80"/>
      <c r="EN178" s="80"/>
      <c r="EO178" s="80"/>
      <c r="EP178" s="80"/>
      <c r="EQ178" s="80"/>
      <c r="ER178" s="80"/>
      <c r="ES178" s="80"/>
      <c r="ET178" s="80"/>
      <c r="EU178" s="80"/>
      <c r="EV178" s="80"/>
      <c r="EW178" s="80"/>
      <c r="EX178" s="80"/>
      <c r="EY178" s="80"/>
      <c r="EZ178" s="80"/>
      <c r="FA178" s="80"/>
      <c r="FB178" s="80"/>
      <c r="FC178" s="80"/>
      <c r="FD178" s="80"/>
      <c r="FE178" s="80"/>
      <c r="FF178" s="80"/>
      <c r="FG178" s="80"/>
      <c r="FH178" s="80"/>
      <c r="FI178" s="80"/>
      <c r="FJ178" s="80"/>
      <c r="FK178" s="80"/>
      <c r="FL178" s="80"/>
      <c r="FM178" s="80"/>
      <c r="FN178" s="80"/>
      <c r="FO178" s="80"/>
      <c r="FP178" s="80"/>
      <c r="FQ178" s="80"/>
      <c r="FR178" s="80"/>
      <c r="FS178" s="80"/>
      <c r="FT178" s="80"/>
      <c r="FU178" s="80"/>
      <c r="FV178" s="80"/>
      <c r="FW178" s="80"/>
      <c r="FX178" s="80"/>
      <c r="FY178" s="80"/>
      <c r="FZ178" s="80"/>
      <c r="GA178" s="80"/>
      <c r="GB178" s="80"/>
      <c r="GC178" s="80"/>
      <c r="GD178" s="80"/>
      <c r="GE178" s="80"/>
      <c r="GF178" s="80"/>
      <c r="GG178" s="80"/>
      <c r="GH178" s="80"/>
      <c r="GI178" s="80"/>
      <c r="GJ178" s="80"/>
      <c r="GK178" s="80"/>
      <c r="GL178" s="80"/>
      <c r="GM178" s="80"/>
      <c r="GN178" s="80"/>
      <c r="GO178" s="80"/>
      <c r="GP178" s="80"/>
      <c r="GQ178" s="80"/>
      <c r="GR178" s="80"/>
      <c r="GS178" s="80"/>
      <c r="GT178" s="80"/>
      <c r="GU178" s="80"/>
      <c r="GV178" s="80"/>
      <c r="GW178" s="80"/>
      <c r="GX178" s="80"/>
      <c r="GY178" s="80"/>
      <c r="GZ178" s="80"/>
      <c r="HA178" s="80"/>
      <c r="HB178" s="80"/>
      <c r="HC178" s="80"/>
      <c r="HD178" s="80"/>
      <c r="HE178" s="80"/>
      <c r="HF178" s="80"/>
      <c r="HG178" s="80"/>
      <c r="HH178" s="80"/>
      <c r="HI178" s="80"/>
      <c r="HJ178" s="80"/>
      <c r="HK178" s="80"/>
      <c r="HL178" s="80"/>
      <c r="HM178" s="80"/>
      <c r="HN178" s="80"/>
      <c r="HO178" s="80"/>
      <c r="HP178" s="80"/>
      <c r="HQ178" s="80"/>
      <c r="HR178" s="80"/>
      <c r="HS178" s="80"/>
      <c r="HT178" s="80"/>
      <c r="HU178" s="80"/>
      <c r="HV178" s="80"/>
      <c r="HW178" s="80"/>
      <c r="HX178" s="80"/>
      <c r="HY178" s="80"/>
      <c r="HZ178" s="80"/>
      <c r="IA178" s="80"/>
      <c r="IB178" s="80"/>
      <c r="IC178" s="80"/>
      <c r="ID178" s="80"/>
      <c r="IE178" s="80"/>
      <c r="IF178" s="80"/>
      <c r="IG178" s="80"/>
      <c r="IH178" s="80"/>
      <c r="II178" s="80"/>
      <c r="IJ178" s="80"/>
      <c r="IK178" s="80"/>
      <c r="IL178" s="80"/>
      <c r="IM178" s="80"/>
      <c r="IN178" s="80"/>
      <c r="IO178" s="80"/>
      <c r="IP178" s="80"/>
      <c r="IQ178" s="80"/>
      <c r="IR178" s="80"/>
      <c r="IS178" s="80"/>
    </row>
    <row r="179" spans="1:253" s="120" customFormat="1" ht="18.75" customHeight="1" x14ac:dyDescent="0.3">
      <c r="A179" s="84"/>
      <c r="B179" s="84"/>
      <c r="C179" s="85"/>
      <c r="D179" s="85"/>
      <c r="E179" s="86"/>
      <c r="F179" s="10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  <c r="DS179" s="80"/>
      <c r="DT179" s="80"/>
      <c r="DU179" s="80"/>
      <c r="DV179" s="80"/>
      <c r="DW179" s="80"/>
      <c r="DX179" s="80"/>
      <c r="DY179" s="80"/>
      <c r="DZ179" s="80"/>
      <c r="EA179" s="80"/>
      <c r="EB179" s="80"/>
      <c r="EC179" s="80"/>
      <c r="ED179" s="80"/>
      <c r="EE179" s="80"/>
      <c r="EF179" s="80"/>
      <c r="EG179" s="80"/>
      <c r="EH179" s="80"/>
      <c r="EI179" s="80"/>
      <c r="EJ179" s="80"/>
      <c r="EK179" s="80"/>
      <c r="EL179" s="80"/>
      <c r="EM179" s="80"/>
      <c r="EN179" s="80"/>
      <c r="EO179" s="80"/>
      <c r="EP179" s="80"/>
      <c r="EQ179" s="80"/>
      <c r="ER179" s="80"/>
      <c r="ES179" s="80"/>
      <c r="ET179" s="80"/>
      <c r="EU179" s="80"/>
      <c r="EV179" s="80"/>
      <c r="EW179" s="80"/>
      <c r="EX179" s="80"/>
      <c r="EY179" s="80"/>
      <c r="EZ179" s="80"/>
      <c r="FA179" s="80"/>
      <c r="FB179" s="80"/>
      <c r="FC179" s="80"/>
      <c r="FD179" s="80"/>
      <c r="FE179" s="80"/>
      <c r="FF179" s="80"/>
      <c r="FG179" s="80"/>
      <c r="FH179" s="80"/>
      <c r="FI179" s="80"/>
      <c r="FJ179" s="80"/>
      <c r="FK179" s="80"/>
      <c r="FL179" s="80"/>
      <c r="FM179" s="80"/>
      <c r="FN179" s="80"/>
      <c r="FO179" s="80"/>
      <c r="FP179" s="80"/>
      <c r="FQ179" s="80"/>
      <c r="FR179" s="80"/>
      <c r="FS179" s="80"/>
      <c r="FT179" s="80"/>
      <c r="FU179" s="80"/>
      <c r="FV179" s="80"/>
      <c r="FW179" s="80"/>
      <c r="FX179" s="80"/>
      <c r="FY179" s="80"/>
      <c r="FZ179" s="80"/>
      <c r="GA179" s="80"/>
      <c r="GB179" s="80"/>
      <c r="GC179" s="80"/>
      <c r="GD179" s="80"/>
      <c r="GE179" s="80"/>
      <c r="GF179" s="80"/>
      <c r="GG179" s="80"/>
      <c r="GH179" s="80"/>
      <c r="GI179" s="80"/>
      <c r="GJ179" s="80"/>
      <c r="GK179" s="80"/>
      <c r="GL179" s="80"/>
      <c r="GM179" s="80"/>
      <c r="GN179" s="80"/>
      <c r="GO179" s="80"/>
      <c r="GP179" s="80"/>
      <c r="GQ179" s="80"/>
      <c r="GR179" s="80"/>
      <c r="GS179" s="80"/>
      <c r="GT179" s="80"/>
      <c r="GU179" s="80"/>
      <c r="GV179" s="80"/>
      <c r="GW179" s="80"/>
      <c r="GX179" s="80"/>
      <c r="GY179" s="80"/>
      <c r="GZ179" s="80"/>
      <c r="HA179" s="80"/>
      <c r="HB179" s="80"/>
      <c r="HC179" s="80"/>
      <c r="HD179" s="80"/>
      <c r="HE179" s="80"/>
      <c r="HF179" s="80"/>
      <c r="HG179" s="80"/>
      <c r="HH179" s="80"/>
      <c r="HI179" s="80"/>
      <c r="HJ179" s="80"/>
      <c r="HK179" s="80"/>
      <c r="HL179" s="80"/>
      <c r="HM179" s="80"/>
      <c r="HN179" s="80"/>
      <c r="HO179" s="80"/>
      <c r="HP179" s="80"/>
      <c r="HQ179" s="80"/>
      <c r="HR179" s="80"/>
      <c r="HS179" s="80"/>
      <c r="HT179" s="80"/>
      <c r="HU179" s="80"/>
      <c r="HV179" s="80"/>
      <c r="HW179" s="80"/>
      <c r="HX179" s="80"/>
      <c r="HY179" s="80"/>
      <c r="HZ179" s="80"/>
      <c r="IA179" s="80"/>
      <c r="IB179" s="80"/>
      <c r="IC179" s="80"/>
      <c r="ID179" s="80"/>
      <c r="IE179" s="80"/>
      <c r="IF179" s="80"/>
      <c r="IG179" s="80"/>
      <c r="IH179" s="80"/>
      <c r="II179" s="80"/>
      <c r="IJ179" s="80"/>
      <c r="IK179" s="80"/>
      <c r="IL179" s="80"/>
      <c r="IM179" s="80"/>
      <c r="IN179" s="80"/>
      <c r="IO179" s="80"/>
      <c r="IP179" s="80"/>
      <c r="IQ179" s="80"/>
      <c r="IR179" s="80"/>
      <c r="IS179" s="80"/>
    </row>
    <row r="180" spans="1:253" s="120" customFormat="1" ht="18.75" customHeight="1" x14ac:dyDescent="0.3">
      <c r="A180" s="84"/>
      <c r="B180" s="84"/>
      <c r="C180" s="85"/>
      <c r="D180" s="85"/>
      <c r="E180" s="86"/>
      <c r="F180" s="10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  <c r="DR180" s="80"/>
      <c r="DS180" s="80"/>
      <c r="DT180" s="80"/>
      <c r="DU180" s="80"/>
      <c r="DV180" s="80"/>
      <c r="DW180" s="80"/>
      <c r="DX180" s="80"/>
      <c r="DY180" s="80"/>
      <c r="DZ180" s="80"/>
      <c r="EA180" s="80"/>
      <c r="EB180" s="80"/>
      <c r="EC180" s="80"/>
      <c r="ED180" s="80"/>
      <c r="EE180" s="80"/>
      <c r="EF180" s="80"/>
      <c r="EG180" s="80"/>
      <c r="EH180" s="80"/>
      <c r="EI180" s="80"/>
      <c r="EJ180" s="80"/>
      <c r="EK180" s="80"/>
      <c r="EL180" s="80"/>
      <c r="EM180" s="80"/>
      <c r="EN180" s="80"/>
      <c r="EO180" s="80"/>
      <c r="EP180" s="80"/>
      <c r="EQ180" s="80"/>
      <c r="ER180" s="80"/>
      <c r="ES180" s="80"/>
      <c r="ET180" s="80"/>
      <c r="EU180" s="80"/>
      <c r="EV180" s="80"/>
      <c r="EW180" s="80"/>
      <c r="EX180" s="80"/>
      <c r="EY180" s="80"/>
      <c r="EZ180" s="80"/>
      <c r="FA180" s="80"/>
      <c r="FB180" s="80"/>
      <c r="FC180" s="80"/>
      <c r="FD180" s="80"/>
      <c r="FE180" s="80"/>
      <c r="FF180" s="80"/>
      <c r="FG180" s="80"/>
      <c r="FH180" s="80"/>
      <c r="FI180" s="80"/>
      <c r="FJ180" s="80"/>
      <c r="FK180" s="80"/>
      <c r="FL180" s="80"/>
      <c r="FM180" s="80"/>
      <c r="FN180" s="80"/>
      <c r="FO180" s="80"/>
      <c r="FP180" s="80"/>
      <c r="FQ180" s="80"/>
      <c r="FR180" s="80"/>
      <c r="FS180" s="80"/>
      <c r="FT180" s="80"/>
      <c r="FU180" s="80"/>
      <c r="FV180" s="80"/>
      <c r="FW180" s="80"/>
      <c r="FX180" s="80"/>
      <c r="FY180" s="80"/>
      <c r="FZ180" s="80"/>
      <c r="GA180" s="80"/>
      <c r="GB180" s="80"/>
      <c r="GC180" s="80"/>
      <c r="GD180" s="80"/>
      <c r="GE180" s="80"/>
      <c r="GF180" s="80"/>
      <c r="GG180" s="80"/>
      <c r="GH180" s="80"/>
      <c r="GI180" s="80"/>
      <c r="GJ180" s="80"/>
      <c r="GK180" s="80"/>
      <c r="GL180" s="80"/>
      <c r="GM180" s="80"/>
      <c r="GN180" s="80"/>
      <c r="GO180" s="80"/>
      <c r="GP180" s="80"/>
      <c r="GQ180" s="80"/>
      <c r="GR180" s="80"/>
      <c r="GS180" s="80"/>
      <c r="GT180" s="80"/>
      <c r="GU180" s="80"/>
      <c r="GV180" s="80"/>
      <c r="GW180" s="80"/>
      <c r="GX180" s="80"/>
      <c r="GY180" s="80"/>
      <c r="GZ180" s="80"/>
      <c r="HA180" s="80"/>
      <c r="HB180" s="80"/>
      <c r="HC180" s="80"/>
      <c r="HD180" s="80"/>
      <c r="HE180" s="80"/>
      <c r="HF180" s="80"/>
      <c r="HG180" s="80"/>
      <c r="HH180" s="80"/>
      <c r="HI180" s="80"/>
      <c r="HJ180" s="80"/>
      <c r="HK180" s="80"/>
      <c r="HL180" s="80"/>
      <c r="HM180" s="80"/>
      <c r="HN180" s="80"/>
      <c r="HO180" s="80"/>
      <c r="HP180" s="80"/>
      <c r="HQ180" s="80"/>
      <c r="HR180" s="80"/>
      <c r="HS180" s="80"/>
      <c r="HT180" s="80"/>
      <c r="HU180" s="80"/>
      <c r="HV180" s="80"/>
      <c r="HW180" s="80"/>
      <c r="HX180" s="80"/>
      <c r="HY180" s="80"/>
      <c r="HZ180" s="80"/>
      <c r="IA180" s="80"/>
      <c r="IB180" s="80"/>
      <c r="IC180" s="80"/>
      <c r="ID180" s="80"/>
      <c r="IE180" s="80"/>
      <c r="IF180" s="80"/>
      <c r="IG180" s="80"/>
      <c r="IH180" s="80"/>
      <c r="II180" s="80"/>
      <c r="IJ180" s="80"/>
      <c r="IK180" s="80"/>
      <c r="IL180" s="80"/>
      <c r="IM180" s="80"/>
      <c r="IN180" s="80"/>
      <c r="IO180" s="80"/>
      <c r="IP180" s="80"/>
      <c r="IQ180" s="80"/>
      <c r="IR180" s="80"/>
      <c r="IS180" s="80"/>
    </row>
    <row r="181" spans="1:253" s="120" customFormat="1" ht="18.75" customHeight="1" x14ac:dyDescent="0.3">
      <c r="A181" s="84"/>
      <c r="B181" s="84"/>
      <c r="C181" s="85"/>
      <c r="D181" s="85"/>
      <c r="E181" s="86"/>
      <c r="F181" s="10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  <c r="DS181" s="80"/>
      <c r="DT181" s="80"/>
      <c r="DU181" s="80"/>
      <c r="DV181" s="80"/>
      <c r="DW181" s="80"/>
      <c r="DX181" s="80"/>
      <c r="DY181" s="80"/>
      <c r="DZ181" s="80"/>
      <c r="EA181" s="80"/>
      <c r="EB181" s="80"/>
      <c r="EC181" s="80"/>
      <c r="ED181" s="80"/>
      <c r="EE181" s="80"/>
      <c r="EF181" s="80"/>
      <c r="EG181" s="80"/>
      <c r="EH181" s="80"/>
      <c r="EI181" s="80"/>
      <c r="EJ181" s="80"/>
      <c r="EK181" s="80"/>
      <c r="EL181" s="80"/>
      <c r="EM181" s="80"/>
      <c r="EN181" s="80"/>
      <c r="EO181" s="80"/>
      <c r="EP181" s="80"/>
      <c r="EQ181" s="80"/>
      <c r="ER181" s="80"/>
      <c r="ES181" s="80"/>
      <c r="ET181" s="80"/>
      <c r="EU181" s="80"/>
      <c r="EV181" s="80"/>
      <c r="EW181" s="80"/>
      <c r="EX181" s="80"/>
      <c r="EY181" s="80"/>
      <c r="EZ181" s="80"/>
      <c r="FA181" s="80"/>
      <c r="FB181" s="80"/>
      <c r="FC181" s="80"/>
      <c r="FD181" s="80"/>
      <c r="FE181" s="80"/>
      <c r="FF181" s="80"/>
      <c r="FG181" s="80"/>
      <c r="FH181" s="80"/>
      <c r="FI181" s="80"/>
      <c r="FJ181" s="80"/>
      <c r="FK181" s="80"/>
      <c r="FL181" s="80"/>
      <c r="FM181" s="80"/>
      <c r="FN181" s="80"/>
      <c r="FO181" s="80"/>
      <c r="FP181" s="80"/>
      <c r="FQ181" s="80"/>
      <c r="FR181" s="80"/>
      <c r="FS181" s="80"/>
      <c r="FT181" s="80"/>
      <c r="FU181" s="80"/>
      <c r="FV181" s="80"/>
      <c r="FW181" s="80"/>
      <c r="FX181" s="80"/>
      <c r="FY181" s="80"/>
      <c r="FZ181" s="80"/>
      <c r="GA181" s="80"/>
      <c r="GB181" s="80"/>
      <c r="GC181" s="80"/>
      <c r="GD181" s="80"/>
      <c r="GE181" s="80"/>
      <c r="GF181" s="80"/>
      <c r="GG181" s="80"/>
      <c r="GH181" s="80"/>
      <c r="GI181" s="80"/>
      <c r="GJ181" s="80"/>
      <c r="GK181" s="80"/>
      <c r="GL181" s="80"/>
      <c r="GM181" s="80"/>
      <c r="GN181" s="80"/>
      <c r="GO181" s="80"/>
      <c r="GP181" s="80"/>
      <c r="GQ181" s="80"/>
      <c r="GR181" s="80"/>
      <c r="GS181" s="80"/>
      <c r="GT181" s="80"/>
      <c r="GU181" s="80"/>
      <c r="GV181" s="80"/>
      <c r="GW181" s="80"/>
      <c r="GX181" s="80"/>
      <c r="GY181" s="80"/>
      <c r="GZ181" s="80"/>
      <c r="HA181" s="80"/>
      <c r="HB181" s="80"/>
      <c r="HC181" s="80"/>
      <c r="HD181" s="80"/>
      <c r="HE181" s="80"/>
      <c r="HF181" s="80"/>
      <c r="HG181" s="80"/>
      <c r="HH181" s="80"/>
      <c r="HI181" s="80"/>
      <c r="HJ181" s="80"/>
      <c r="HK181" s="80"/>
      <c r="HL181" s="80"/>
      <c r="HM181" s="80"/>
      <c r="HN181" s="80"/>
      <c r="HO181" s="80"/>
      <c r="HP181" s="80"/>
      <c r="HQ181" s="80"/>
      <c r="HR181" s="80"/>
      <c r="HS181" s="80"/>
      <c r="HT181" s="80"/>
      <c r="HU181" s="80"/>
      <c r="HV181" s="80"/>
      <c r="HW181" s="80"/>
      <c r="HX181" s="80"/>
      <c r="HY181" s="80"/>
      <c r="HZ181" s="80"/>
      <c r="IA181" s="80"/>
      <c r="IB181" s="80"/>
      <c r="IC181" s="80"/>
      <c r="ID181" s="80"/>
      <c r="IE181" s="80"/>
      <c r="IF181" s="80"/>
      <c r="IG181" s="80"/>
      <c r="IH181" s="80"/>
      <c r="II181" s="80"/>
      <c r="IJ181" s="80"/>
      <c r="IK181" s="80"/>
      <c r="IL181" s="80"/>
      <c r="IM181" s="80"/>
      <c r="IN181" s="80"/>
      <c r="IO181" s="80"/>
      <c r="IP181" s="80"/>
      <c r="IQ181" s="80"/>
      <c r="IR181" s="80"/>
      <c r="IS181" s="80"/>
    </row>
    <row r="182" spans="1:253" ht="18.75" customHeight="1" x14ac:dyDescent="0.3">
      <c r="A182" s="142"/>
      <c r="B182" s="147"/>
      <c r="C182" s="64"/>
      <c r="D182" s="64"/>
      <c r="E182" s="88"/>
      <c r="F182" s="103"/>
    </row>
    <row r="183" spans="1:253" s="121" customFormat="1" x14ac:dyDescent="0.3">
      <c r="A183" s="209" t="s">
        <v>26</v>
      </c>
      <c r="B183" s="209"/>
      <c r="C183" s="209"/>
      <c r="D183" s="209"/>
      <c r="E183" s="209"/>
      <c r="F183" s="209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</row>
    <row r="184" spans="1:253" ht="18.75" customHeight="1" x14ac:dyDescent="0.3">
      <c r="A184" s="142"/>
      <c r="B184" s="147"/>
      <c r="C184" s="91"/>
      <c r="D184" s="91"/>
      <c r="E184" s="92" t="s">
        <v>28</v>
      </c>
      <c r="F184" s="104"/>
    </row>
    <row r="185" spans="1:253" ht="15.75" customHeight="1" x14ac:dyDescent="0.3">
      <c r="A185" s="41"/>
      <c r="C185" s="91"/>
      <c r="D185" s="91"/>
      <c r="E185" s="92"/>
      <c r="F185" s="104"/>
    </row>
    <row r="186" spans="1:253" ht="15.75" customHeight="1" x14ac:dyDescent="0.3">
      <c r="A186" s="41"/>
      <c r="C186" s="91"/>
      <c r="D186" s="91"/>
      <c r="E186" s="92"/>
      <c r="F186" s="104"/>
    </row>
    <row r="187" spans="1:253" ht="8.4499999999999993" customHeight="1" x14ac:dyDescent="0.3">
      <c r="A187" s="41"/>
      <c r="C187" s="91"/>
      <c r="D187" s="91"/>
      <c r="E187" s="92"/>
      <c r="F187" s="104"/>
    </row>
    <row r="188" spans="1:253" ht="15.6" customHeight="1" x14ac:dyDescent="0.3">
      <c r="A188" s="41"/>
      <c r="C188" s="91"/>
      <c r="D188" s="91"/>
      <c r="E188" s="92"/>
      <c r="F188" s="104"/>
    </row>
    <row r="189" spans="1:253" ht="15.6" customHeight="1" x14ac:dyDescent="0.3">
      <c r="A189" s="41"/>
      <c r="C189" s="91"/>
      <c r="D189" s="91"/>
      <c r="E189" s="92"/>
      <c r="F189" s="104"/>
    </row>
    <row r="190" spans="1:253" ht="15.6" customHeight="1" x14ac:dyDescent="0.3">
      <c r="A190" s="41"/>
      <c r="C190" s="91"/>
      <c r="D190" s="91"/>
      <c r="E190" s="92"/>
      <c r="F190" s="104"/>
    </row>
    <row r="191" spans="1:253" ht="15.6" customHeight="1" x14ac:dyDescent="0.3">
      <c r="A191" s="215"/>
      <c r="B191" s="215"/>
      <c r="C191" s="91"/>
      <c r="D191" s="91"/>
      <c r="E191" s="92"/>
      <c r="F191" s="104"/>
    </row>
    <row r="192" spans="1:253" ht="15.75" customHeight="1" x14ac:dyDescent="0.3">
      <c r="A192" s="147"/>
      <c r="B192" s="147" t="s">
        <v>27</v>
      </c>
      <c r="C192" s="91"/>
      <c r="D192" s="91"/>
      <c r="E192" s="92"/>
      <c r="F192" s="104"/>
    </row>
    <row r="193" spans="1:6" ht="16.5" customHeight="1" x14ac:dyDescent="0.3">
      <c r="A193" s="216"/>
      <c r="B193" s="216"/>
      <c r="C193" s="91"/>
      <c r="D193" s="91"/>
      <c r="E193" s="92"/>
      <c r="F193" s="104"/>
    </row>
    <row r="194" spans="1:6" x14ac:dyDescent="0.3">
      <c r="A194" s="207"/>
      <c r="B194" s="207"/>
      <c r="C194" s="217" t="s">
        <v>28</v>
      </c>
      <c r="D194" s="217"/>
      <c r="E194" s="217"/>
      <c r="F194" s="217"/>
    </row>
    <row r="195" spans="1:6" ht="21.75" customHeight="1" x14ac:dyDescent="0.3">
      <c r="A195" s="144"/>
      <c r="B195" s="144"/>
      <c r="C195" s="144"/>
      <c r="D195" s="148"/>
      <c r="E195" s="145"/>
      <c r="F195" s="172"/>
    </row>
    <row r="196" spans="1:6" ht="16.5" customHeight="1" x14ac:dyDescent="0.3">
      <c r="A196" s="212"/>
      <c r="B196" s="212"/>
      <c r="C196" s="142"/>
      <c r="D196" s="142"/>
      <c r="E196" s="211"/>
      <c r="F196" s="211"/>
    </row>
    <row r="197" spans="1:6" x14ac:dyDescent="0.3">
      <c r="A197" s="207"/>
      <c r="B197" s="207"/>
      <c r="C197" s="144"/>
      <c r="D197" s="148"/>
      <c r="E197" s="208"/>
      <c r="F197" s="208"/>
    </row>
    <row r="198" spans="1:6" ht="10.5" customHeight="1" x14ac:dyDescent="0.3">
      <c r="A198" s="207"/>
      <c r="B198" s="207"/>
      <c r="C198" s="144"/>
      <c r="D198" s="148"/>
      <c r="E198" s="208"/>
      <c r="F198" s="208"/>
    </row>
    <row r="199" spans="1:6" ht="29.25" customHeight="1" x14ac:dyDescent="0.3">
      <c r="A199" s="209"/>
      <c r="B199" s="209"/>
      <c r="C199" s="146"/>
      <c r="D199" s="142"/>
      <c r="E199" s="143"/>
      <c r="F199" s="191"/>
    </row>
    <row r="200" spans="1:6" ht="38.25" customHeight="1" x14ac:dyDescent="0.3">
      <c r="A200" s="210"/>
      <c r="B200" s="210"/>
      <c r="C200" s="146"/>
      <c r="D200" s="142"/>
      <c r="E200" s="211"/>
      <c r="F200" s="211"/>
    </row>
    <row r="201" spans="1:6" ht="10.5" customHeight="1" x14ac:dyDescent="0.3">
      <c r="A201" s="207"/>
      <c r="B201" s="207"/>
      <c r="C201" s="144"/>
      <c r="D201" s="148"/>
      <c r="E201" s="208"/>
      <c r="F201" s="208"/>
    </row>
    <row r="202" spans="1:6" ht="25.5" customHeight="1" x14ac:dyDescent="0.3">
      <c r="A202" s="144"/>
      <c r="B202" s="144"/>
      <c r="C202" s="144"/>
      <c r="D202" s="148"/>
      <c r="E202" s="145"/>
      <c r="F202" s="172"/>
    </row>
    <row r="203" spans="1:6" ht="16.5" customHeight="1" x14ac:dyDescent="0.3">
      <c r="A203" s="212"/>
      <c r="B203" s="212"/>
      <c r="C203" s="142"/>
      <c r="D203" s="142"/>
      <c r="E203" s="211"/>
      <c r="F203" s="211"/>
    </row>
    <row r="204" spans="1:6" x14ac:dyDescent="0.3">
      <c r="A204" s="207"/>
      <c r="B204" s="207"/>
      <c r="C204" s="144"/>
      <c r="D204" s="148"/>
      <c r="E204" s="208"/>
      <c r="F204" s="208"/>
    </row>
    <row r="205" spans="1:6" x14ac:dyDescent="0.3">
      <c r="A205" s="121"/>
      <c r="B205" s="121"/>
      <c r="C205" s="121"/>
    </row>
  </sheetData>
  <mergeCells count="40">
    <mergeCell ref="A10:F10"/>
    <mergeCell ref="E1:F1"/>
    <mergeCell ref="C3:F3"/>
    <mergeCell ref="C5:F5"/>
    <mergeCell ref="C7:G7"/>
    <mergeCell ref="C8:F9"/>
    <mergeCell ref="A177:B177"/>
    <mergeCell ref="B11:F11"/>
    <mergeCell ref="A12:A14"/>
    <mergeCell ref="B12:B14"/>
    <mergeCell ref="C12:C14"/>
    <mergeCell ref="D12:D14"/>
    <mergeCell ref="E12:E14"/>
    <mergeCell ref="F12:F14"/>
    <mergeCell ref="A172:B172"/>
    <mergeCell ref="A173:B173"/>
    <mergeCell ref="A174:B174"/>
    <mergeCell ref="A175:B175"/>
    <mergeCell ref="A176:B176"/>
    <mergeCell ref="A178:B178"/>
    <mergeCell ref="A183:F183"/>
    <mergeCell ref="A191:B191"/>
    <mergeCell ref="A193:B193"/>
    <mergeCell ref="A194:B194"/>
    <mergeCell ref="C194:F194"/>
    <mergeCell ref="A196:B196"/>
    <mergeCell ref="E196:F196"/>
    <mergeCell ref="A197:B197"/>
    <mergeCell ref="E197:F197"/>
    <mergeCell ref="A198:B198"/>
    <mergeCell ref="E198:F198"/>
    <mergeCell ref="A204:B204"/>
    <mergeCell ref="E204:F204"/>
    <mergeCell ref="A199:B199"/>
    <mergeCell ref="A200:B200"/>
    <mergeCell ref="E200:F200"/>
    <mergeCell ref="A201:B201"/>
    <mergeCell ref="E201:F201"/>
    <mergeCell ref="A203:B203"/>
    <mergeCell ref="E203:F203"/>
  </mergeCells>
  <pageMargins left="0.7" right="0.7" top="0.75" bottom="0.75" header="0.3" footer="0.3"/>
  <pageSetup orientation="portrait" horizontalDpi="360" verticalDpi="360" r:id="rId1"/>
  <ignoredErrors>
    <ignoredError sqref="F175 F17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23"/>
  <sheetViews>
    <sheetView topLeftCell="A85" workbookViewId="0">
      <selection activeCell="B97" sqref="B97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63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88"/>
      <c r="F2" s="188"/>
    </row>
    <row r="3" spans="1:253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89"/>
      <c r="D4" s="189"/>
      <c r="E4" s="66"/>
      <c r="F4" s="189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89"/>
      <c r="D6" s="189"/>
      <c r="E6" s="66"/>
      <c r="F6" s="189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102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/>
    </row>
    <row r="9" spans="1:253" ht="18.75" customHeight="1" x14ac:dyDescent="0.3">
      <c r="A9" s="67"/>
      <c r="B9" s="69"/>
      <c r="C9" s="241"/>
      <c r="D9" s="241"/>
      <c r="E9" s="241"/>
      <c r="F9" s="241"/>
      <c r="J9" s="67"/>
    </row>
    <row r="10" spans="1:253" ht="42" customHeight="1" x14ac:dyDescent="0.3">
      <c r="A10" s="241" t="s">
        <v>322</v>
      </c>
      <c r="B10" s="241"/>
      <c r="C10" s="241"/>
      <c r="D10" s="241"/>
      <c r="E10" s="241"/>
      <c r="F10" s="241"/>
      <c r="J10" s="67"/>
    </row>
    <row r="11" spans="1:253" ht="29.25" customHeight="1" thickBot="1" x14ac:dyDescent="0.35">
      <c r="A11" s="187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</row>
    <row r="14" spans="1:253" ht="33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72" t="s">
        <v>323</v>
      </c>
      <c r="C16" s="72"/>
      <c r="D16" s="71"/>
      <c r="E16" s="116"/>
      <c r="F16" s="94"/>
    </row>
    <row r="17" spans="1:6" x14ac:dyDescent="0.3">
      <c r="A17" s="35">
        <v>1</v>
      </c>
      <c r="B17" s="117" t="s">
        <v>324</v>
      </c>
      <c r="C17" s="37" t="s">
        <v>30</v>
      </c>
      <c r="D17" s="44">
        <v>2175.8829999999998</v>
      </c>
      <c r="E17" s="55">
        <v>2.63</v>
      </c>
      <c r="F17" s="56">
        <f t="shared" ref="F17:F78" si="0">D17*E17</f>
        <v>5722.5722899999992</v>
      </c>
    </row>
    <row r="18" spans="1:6" x14ac:dyDescent="0.3">
      <c r="A18" s="35">
        <v>2</v>
      </c>
      <c r="B18" s="118" t="s">
        <v>325</v>
      </c>
      <c r="C18" s="37" t="s">
        <v>30</v>
      </c>
      <c r="D18" s="44">
        <v>920.67399999999998</v>
      </c>
      <c r="E18" s="58">
        <v>2.57</v>
      </c>
      <c r="F18" s="56">
        <f t="shared" si="0"/>
        <v>2366.1321799999996</v>
      </c>
    </row>
    <row r="19" spans="1:6" x14ac:dyDescent="0.3">
      <c r="A19" s="35">
        <v>3</v>
      </c>
      <c r="B19" s="118" t="s">
        <v>326</v>
      </c>
      <c r="C19" s="37" t="s">
        <v>30</v>
      </c>
      <c r="D19" s="44">
        <v>1383.8879999999999</v>
      </c>
      <c r="E19" s="58">
        <v>2.56</v>
      </c>
      <c r="F19" s="56">
        <f t="shared" si="0"/>
        <v>3542.7532799999999</v>
      </c>
    </row>
    <row r="20" spans="1:6" x14ac:dyDescent="0.3">
      <c r="A20" s="35">
        <v>4</v>
      </c>
      <c r="B20" s="118" t="s">
        <v>327</v>
      </c>
      <c r="C20" s="37" t="s">
        <v>30</v>
      </c>
      <c r="D20" s="44">
        <v>1689.1559999999999</v>
      </c>
      <c r="E20" s="58">
        <v>2.54</v>
      </c>
      <c r="F20" s="56">
        <f t="shared" si="0"/>
        <v>4290.4562399999995</v>
      </c>
    </row>
    <row r="21" spans="1:6" x14ac:dyDescent="0.3">
      <c r="A21" s="35">
        <v>5</v>
      </c>
      <c r="B21" s="118" t="s">
        <v>328</v>
      </c>
      <c r="C21" s="37" t="s">
        <v>30</v>
      </c>
      <c r="D21" s="44">
        <v>680.14800000000002</v>
      </c>
      <c r="E21" s="58">
        <v>2.64</v>
      </c>
      <c r="F21" s="56">
        <f t="shared" si="0"/>
        <v>1795.5907200000001</v>
      </c>
    </row>
    <row r="22" spans="1:6" x14ac:dyDescent="0.3">
      <c r="A22" s="35">
        <v>6</v>
      </c>
      <c r="B22" s="139" t="s">
        <v>287</v>
      </c>
      <c r="C22" s="37" t="s">
        <v>329</v>
      </c>
      <c r="D22" s="44">
        <v>12</v>
      </c>
      <c r="E22" s="58">
        <v>23.51</v>
      </c>
      <c r="F22" s="56">
        <f t="shared" si="0"/>
        <v>282.12</v>
      </c>
    </row>
    <row r="23" spans="1:6" x14ac:dyDescent="0.3">
      <c r="A23" s="35">
        <v>7</v>
      </c>
      <c r="B23" s="139" t="s">
        <v>330</v>
      </c>
      <c r="C23" s="37" t="s">
        <v>3</v>
      </c>
      <c r="D23" s="44">
        <v>200</v>
      </c>
      <c r="E23" s="58">
        <v>0.56000000000000005</v>
      </c>
      <c r="F23" s="56">
        <f t="shared" si="0"/>
        <v>112.00000000000001</v>
      </c>
    </row>
    <row r="24" spans="1:6" x14ac:dyDescent="0.3">
      <c r="A24" s="35">
        <v>8</v>
      </c>
      <c r="B24" s="139" t="s">
        <v>331</v>
      </c>
      <c r="C24" s="37" t="s">
        <v>3</v>
      </c>
      <c r="D24" s="44">
        <v>50</v>
      </c>
      <c r="E24" s="58">
        <v>2.79</v>
      </c>
      <c r="F24" s="56">
        <f t="shared" si="0"/>
        <v>139.5</v>
      </c>
    </row>
    <row r="25" spans="1:6" x14ac:dyDescent="0.3">
      <c r="A25" s="35">
        <v>9</v>
      </c>
      <c r="B25" s="139" t="s">
        <v>332</v>
      </c>
      <c r="C25" s="37" t="s">
        <v>3</v>
      </c>
      <c r="D25" s="44">
        <v>12</v>
      </c>
      <c r="E25" s="58">
        <v>11</v>
      </c>
      <c r="F25" s="56">
        <f t="shared" si="0"/>
        <v>132</v>
      </c>
    </row>
    <row r="26" spans="1:6" x14ac:dyDescent="0.3">
      <c r="A26" s="35">
        <v>10</v>
      </c>
      <c r="B26" s="139" t="s">
        <v>333</v>
      </c>
      <c r="C26" s="37" t="s">
        <v>3</v>
      </c>
      <c r="D26" s="38">
        <v>50</v>
      </c>
      <c r="E26" s="58">
        <v>0.16</v>
      </c>
      <c r="F26" s="56">
        <f t="shared" si="0"/>
        <v>8</v>
      </c>
    </row>
    <row r="27" spans="1:6" x14ac:dyDescent="0.3">
      <c r="A27" s="35">
        <v>11</v>
      </c>
      <c r="B27" s="36" t="s">
        <v>334</v>
      </c>
      <c r="C27" s="37" t="s">
        <v>3</v>
      </c>
      <c r="D27" s="44">
        <v>800</v>
      </c>
      <c r="E27" s="58">
        <v>0.53</v>
      </c>
      <c r="F27" s="56">
        <f t="shared" si="0"/>
        <v>424</v>
      </c>
    </row>
    <row r="28" spans="1:6" x14ac:dyDescent="0.3">
      <c r="A28" s="35">
        <v>12</v>
      </c>
      <c r="B28" s="118" t="s">
        <v>335</v>
      </c>
      <c r="C28" s="37" t="s">
        <v>3</v>
      </c>
      <c r="D28" s="44">
        <v>50</v>
      </c>
      <c r="E28" s="58">
        <v>1.36</v>
      </c>
      <c r="F28" s="56">
        <f t="shared" si="0"/>
        <v>68</v>
      </c>
    </row>
    <row r="29" spans="1:6" x14ac:dyDescent="0.3">
      <c r="A29" s="35">
        <v>13</v>
      </c>
      <c r="B29" s="118" t="s">
        <v>336</v>
      </c>
      <c r="C29" s="37" t="s">
        <v>3</v>
      </c>
      <c r="D29" s="44">
        <v>800</v>
      </c>
      <c r="E29" s="58">
        <v>0.06</v>
      </c>
      <c r="F29" s="56">
        <f t="shared" si="0"/>
        <v>48</v>
      </c>
    </row>
    <row r="30" spans="1:6" x14ac:dyDescent="0.3">
      <c r="A30" s="35">
        <v>14</v>
      </c>
      <c r="B30" s="118" t="s">
        <v>337</v>
      </c>
      <c r="C30" s="37" t="s">
        <v>3</v>
      </c>
      <c r="D30" s="44">
        <v>50</v>
      </c>
      <c r="E30" s="58">
        <v>2.2999999999999998</v>
      </c>
      <c r="F30" s="56">
        <f t="shared" si="0"/>
        <v>114.99999999999999</v>
      </c>
    </row>
    <row r="31" spans="1:6" x14ac:dyDescent="0.3">
      <c r="A31" s="35">
        <v>15</v>
      </c>
      <c r="B31" s="118" t="s">
        <v>338</v>
      </c>
      <c r="C31" s="37" t="s">
        <v>3</v>
      </c>
      <c r="D31" s="44">
        <v>200</v>
      </c>
      <c r="E31" s="58">
        <v>0.78</v>
      </c>
      <c r="F31" s="56">
        <f t="shared" si="0"/>
        <v>156</v>
      </c>
    </row>
    <row r="32" spans="1:6" x14ac:dyDescent="0.3">
      <c r="A32" s="35">
        <v>16</v>
      </c>
      <c r="B32" s="118" t="s">
        <v>339</v>
      </c>
      <c r="C32" s="37" t="s">
        <v>329</v>
      </c>
      <c r="D32" s="44">
        <v>240</v>
      </c>
      <c r="E32" s="58">
        <v>13.79</v>
      </c>
      <c r="F32" s="56">
        <f t="shared" si="0"/>
        <v>3309.6</v>
      </c>
    </row>
    <row r="33" spans="1:6" x14ac:dyDescent="0.3">
      <c r="A33" s="35">
        <v>17</v>
      </c>
      <c r="B33" s="118" t="s">
        <v>324</v>
      </c>
      <c r="C33" s="37" t="s">
        <v>245</v>
      </c>
      <c r="D33" s="44">
        <v>678</v>
      </c>
      <c r="E33" s="58">
        <v>4.7300000000000004</v>
      </c>
      <c r="F33" s="56">
        <f t="shared" si="0"/>
        <v>3206.9400000000005</v>
      </c>
    </row>
    <row r="34" spans="1:6" x14ac:dyDescent="0.3">
      <c r="A34" s="35">
        <v>18</v>
      </c>
      <c r="B34" s="118" t="s">
        <v>340</v>
      </c>
      <c r="C34" s="37" t="s">
        <v>245</v>
      </c>
      <c r="D34" s="44">
        <v>24</v>
      </c>
      <c r="E34" s="58">
        <v>19.55</v>
      </c>
      <c r="F34" s="56">
        <f t="shared" si="0"/>
        <v>469.20000000000005</v>
      </c>
    </row>
    <row r="35" spans="1:6" x14ac:dyDescent="0.3">
      <c r="A35" s="35">
        <v>19</v>
      </c>
      <c r="B35" s="118" t="s">
        <v>341</v>
      </c>
      <c r="C35" s="37" t="s">
        <v>245</v>
      </c>
      <c r="D35" s="44">
        <v>3078</v>
      </c>
      <c r="E35" s="58">
        <v>1.92</v>
      </c>
      <c r="F35" s="56">
        <f t="shared" si="0"/>
        <v>5909.76</v>
      </c>
    </row>
    <row r="36" spans="1:6" x14ac:dyDescent="0.3">
      <c r="A36" s="35">
        <v>20</v>
      </c>
      <c r="B36" s="118" t="s">
        <v>325</v>
      </c>
      <c r="C36" s="37" t="s">
        <v>245</v>
      </c>
      <c r="D36" s="44">
        <v>1135</v>
      </c>
      <c r="E36" s="58">
        <v>1.07</v>
      </c>
      <c r="F36" s="56">
        <f t="shared" si="0"/>
        <v>1214.45</v>
      </c>
    </row>
    <row r="37" spans="1:6" x14ac:dyDescent="0.3">
      <c r="A37" s="35">
        <v>21</v>
      </c>
      <c r="B37" s="118" t="s">
        <v>342</v>
      </c>
      <c r="C37" s="37" t="s">
        <v>136</v>
      </c>
      <c r="D37" s="44">
        <v>60</v>
      </c>
      <c r="E37" s="58">
        <v>1.85</v>
      </c>
      <c r="F37" s="56">
        <f t="shared" si="0"/>
        <v>111</v>
      </c>
    </row>
    <row r="38" spans="1:6" x14ac:dyDescent="0.3">
      <c r="A38" s="35">
        <v>22</v>
      </c>
      <c r="B38" s="118" t="s">
        <v>343</v>
      </c>
      <c r="C38" s="37" t="s">
        <v>245</v>
      </c>
      <c r="D38" s="44">
        <v>408</v>
      </c>
      <c r="E38" s="58">
        <v>18.21</v>
      </c>
      <c r="F38" s="56">
        <f t="shared" si="0"/>
        <v>7429.68</v>
      </c>
    </row>
    <row r="39" spans="1:6" x14ac:dyDescent="0.3">
      <c r="A39" s="35">
        <v>23</v>
      </c>
      <c r="B39" s="118" t="s">
        <v>344</v>
      </c>
      <c r="C39" s="37" t="s">
        <v>245</v>
      </c>
      <c r="D39" s="44">
        <v>1248</v>
      </c>
      <c r="E39" s="58">
        <v>5.37</v>
      </c>
      <c r="F39" s="56">
        <f t="shared" si="0"/>
        <v>6701.76</v>
      </c>
    </row>
    <row r="40" spans="1:6" x14ac:dyDescent="0.3">
      <c r="A40" s="35">
        <v>24</v>
      </c>
      <c r="B40" s="118" t="s">
        <v>345</v>
      </c>
      <c r="C40" s="37" t="s">
        <v>245</v>
      </c>
      <c r="D40" s="44">
        <v>715</v>
      </c>
      <c r="E40" s="58">
        <v>8.48</v>
      </c>
      <c r="F40" s="56">
        <f t="shared" si="0"/>
        <v>6063.2000000000007</v>
      </c>
    </row>
    <row r="41" spans="1:6" x14ac:dyDescent="0.3">
      <c r="A41" s="35">
        <v>25</v>
      </c>
      <c r="B41" s="118" t="s">
        <v>346</v>
      </c>
      <c r="C41" s="37" t="s">
        <v>245</v>
      </c>
      <c r="D41" s="44">
        <v>366</v>
      </c>
      <c r="E41" s="58">
        <v>5.28</v>
      </c>
      <c r="F41" s="56">
        <f t="shared" si="0"/>
        <v>1932.48</v>
      </c>
    </row>
    <row r="42" spans="1:6" x14ac:dyDescent="0.3">
      <c r="A42" s="35">
        <v>26</v>
      </c>
      <c r="B42" s="118" t="s">
        <v>327</v>
      </c>
      <c r="C42" s="37" t="s">
        <v>245</v>
      </c>
      <c r="D42" s="44">
        <v>450</v>
      </c>
      <c r="E42" s="58">
        <v>5.37</v>
      </c>
      <c r="F42" s="56">
        <f t="shared" si="0"/>
        <v>2416.5</v>
      </c>
    </row>
    <row r="43" spans="1:6" x14ac:dyDescent="0.3">
      <c r="A43" s="35">
        <v>27</v>
      </c>
      <c r="B43" s="118" t="s">
        <v>347</v>
      </c>
      <c r="C43" s="37" t="s">
        <v>245</v>
      </c>
      <c r="D43" s="44">
        <v>910</v>
      </c>
      <c r="E43" s="58">
        <v>5.94</v>
      </c>
      <c r="F43" s="56">
        <f t="shared" si="0"/>
        <v>5405.4000000000005</v>
      </c>
    </row>
    <row r="44" spans="1:6" x14ac:dyDescent="0.3">
      <c r="A44" s="35">
        <v>28</v>
      </c>
      <c r="B44" s="118" t="s">
        <v>348</v>
      </c>
      <c r="C44" s="37" t="s">
        <v>245</v>
      </c>
      <c r="D44" s="44">
        <v>150</v>
      </c>
      <c r="E44" s="58">
        <v>6.56</v>
      </c>
      <c r="F44" s="56">
        <f t="shared" si="0"/>
        <v>983.99999999999989</v>
      </c>
    </row>
    <row r="45" spans="1:6" x14ac:dyDescent="0.3">
      <c r="A45" s="35">
        <v>29</v>
      </c>
      <c r="B45" s="118" t="s">
        <v>349</v>
      </c>
      <c r="C45" s="37" t="s">
        <v>245</v>
      </c>
      <c r="D45" s="44">
        <v>36</v>
      </c>
      <c r="E45" s="58">
        <v>16.36</v>
      </c>
      <c r="F45" s="56">
        <f t="shared" si="0"/>
        <v>588.96</v>
      </c>
    </row>
    <row r="46" spans="1:6" x14ac:dyDescent="0.3">
      <c r="A46" s="35">
        <v>30</v>
      </c>
      <c r="B46" s="118" t="s">
        <v>350</v>
      </c>
      <c r="C46" s="37" t="s">
        <v>245</v>
      </c>
      <c r="D46" s="44">
        <v>173</v>
      </c>
      <c r="E46" s="58">
        <v>1.42</v>
      </c>
      <c r="F46" s="56">
        <f t="shared" si="0"/>
        <v>245.66</v>
      </c>
    </row>
    <row r="47" spans="1:6" x14ac:dyDescent="0.3">
      <c r="A47" s="35">
        <v>31</v>
      </c>
      <c r="B47" s="118" t="s">
        <v>351</v>
      </c>
      <c r="C47" s="37" t="s">
        <v>245</v>
      </c>
      <c r="D47" s="44">
        <v>1200</v>
      </c>
      <c r="E47" s="58">
        <v>2.09</v>
      </c>
      <c r="F47" s="56">
        <f t="shared" si="0"/>
        <v>2508</v>
      </c>
    </row>
    <row r="48" spans="1:6" x14ac:dyDescent="0.3">
      <c r="A48" s="35">
        <v>32</v>
      </c>
      <c r="B48" s="118" t="s">
        <v>352</v>
      </c>
      <c r="C48" s="37" t="s">
        <v>245</v>
      </c>
      <c r="D48" s="44">
        <v>1441</v>
      </c>
      <c r="E48" s="58">
        <v>1.69</v>
      </c>
      <c r="F48" s="56">
        <f t="shared" si="0"/>
        <v>2435.29</v>
      </c>
    </row>
    <row r="49" spans="1:6" x14ac:dyDescent="0.3">
      <c r="A49" s="35">
        <v>33</v>
      </c>
      <c r="B49" s="118" t="s">
        <v>353</v>
      </c>
      <c r="C49" s="37" t="s">
        <v>245</v>
      </c>
      <c r="D49" s="44">
        <v>1224</v>
      </c>
      <c r="E49" s="58">
        <v>6.7</v>
      </c>
      <c r="F49" s="56">
        <f t="shared" si="0"/>
        <v>8200.8000000000011</v>
      </c>
    </row>
    <row r="50" spans="1:6" x14ac:dyDescent="0.3">
      <c r="A50" s="35">
        <v>34</v>
      </c>
      <c r="B50" s="118" t="s">
        <v>359</v>
      </c>
      <c r="C50" s="37" t="s">
        <v>245</v>
      </c>
      <c r="D50" s="44">
        <v>1944</v>
      </c>
      <c r="E50" s="58">
        <v>6.7</v>
      </c>
      <c r="F50" s="56">
        <f t="shared" si="0"/>
        <v>13024.800000000001</v>
      </c>
    </row>
    <row r="51" spans="1:6" x14ac:dyDescent="0.3">
      <c r="A51" s="35">
        <v>35</v>
      </c>
      <c r="B51" s="118" t="s">
        <v>354</v>
      </c>
      <c r="C51" s="37" t="s">
        <v>245</v>
      </c>
      <c r="D51" s="44">
        <v>2496</v>
      </c>
      <c r="E51" s="58">
        <v>6.52</v>
      </c>
      <c r="F51" s="56">
        <f t="shared" si="0"/>
        <v>16273.919999999998</v>
      </c>
    </row>
    <row r="52" spans="1:6" x14ac:dyDescent="0.3">
      <c r="A52" s="35">
        <v>36</v>
      </c>
      <c r="B52" s="118" t="s">
        <v>355</v>
      </c>
      <c r="C52" s="37" t="s">
        <v>245</v>
      </c>
      <c r="D52" s="44">
        <v>1656</v>
      </c>
      <c r="E52" s="58">
        <v>6.52</v>
      </c>
      <c r="F52" s="56">
        <f t="shared" si="0"/>
        <v>10797.119999999999</v>
      </c>
    </row>
    <row r="53" spans="1:6" x14ac:dyDescent="0.3">
      <c r="A53" s="35">
        <v>37</v>
      </c>
      <c r="B53" s="118" t="s">
        <v>356</v>
      </c>
      <c r="C53" s="37" t="s">
        <v>245</v>
      </c>
      <c r="D53" s="44">
        <v>960</v>
      </c>
      <c r="E53" s="58">
        <v>6.52</v>
      </c>
      <c r="F53" s="56">
        <f t="shared" si="0"/>
        <v>6259.2</v>
      </c>
    </row>
    <row r="54" spans="1:6" x14ac:dyDescent="0.3">
      <c r="A54" s="35">
        <v>38</v>
      </c>
      <c r="B54" s="118" t="s">
        <v>357</v>
      </c>
      <c r="C54" s="37" t="s">
        <v>245</v>
      </c>
      <c r="D54" s="44">
        <v>288</v>
      </c>
      <c r="E54" s="58">
        <v>8.65</v>
      </c>
      <c r="F54" s="56">
        <f t="shared" si="0"/>
        <v>2491.2000000000003</v>
      </c>
    </row>
    <row r="55" spans="1:6" x14ac:dyDescent="0.3">
      <c r="A55" s="35">
        <v>39</v>
      </c>
      <c r="B55" s="118" t="s">
        <v>358</v>
      </c>
      <c r="C55" s="37" t="s">
        <v>245</v>
      </c>
      <c r="D55" s="44">
        <v>2134.2399999999998</v>
      </c>
      <c r="E55" s="58">
        <v>1.61</v>
      </c>
      <c r="F55" s="56">
        <f t="shared" si="0"/>
        <v>3436.1263999999996</v>
      </c>
    </row>
    <row r="56" spans="1:6" x14ac:dyDescent="0.3">
      <c r="A56" s="35">
        <v>40</v>
      </c>
      <c r="B56" s="118" t="s">
        <v>360</v>
      </c>
      <c r="C56" s="37" t="s">
        <v>245</v>
      </c>
      <c r="D56" s="44">
        <v>828</v>
      </c>
      <c r="E56" s="58">
        <v>6.7</v>
      </c>
      <c r="F56" s="56">
        <f t="shared" si="0"/>
        <v>5547.6</v>
      </c>
    </row>
    <row r="57" spans="1:6" x14ac:dyDescent="0.3">
      <c r="A57" s="35">
        <v>41</v>
      </c>
      <c r="B57" s="118" t="s">
        <v>361</v>
      </c>
      <c r="C57" s="37" t="s">
        <v>245</v>
      </c>
      <c r="D57" s="44">
        <v>456</v>
      </c>
      <c r="E57" s="58">
        <v>8.9</v>
      </c>
      <c r="F57" s="56">
        <f t="shared" si="0"/>
        <v>4058.4</v>
      </c>
    </row>
    <row r="58" spans="1:6" x14ac:dyDescent="0.3">
      <c r="A58" s="35">
        <v>42</v>
      </c>
      <c r="B58" s="118" t="s">
        <v>362</v>
      </c>
      <c r="C58" s="37" t="s">
        <v>3</v>
      </c>
      <c r="D58" s="44">
        <v>250</v>
      </c>
      <c r="E58" s="58">
        <v>2</v>
      </c>
      <c r="F58" s="56">
        <f t="shared" si="0"/>
        <v>500</v>
      </c>
    </row>
    <row r="59" spans="1:6" x14ac:dyDescent="0.3">
      <c r="A59" s="35">
        <v>43</v>
      </c>
      <c r="B59" s="118" t="s">
        <v>363</v>
      </c>
      <c r="C59" s="37" t="s">
        <v>3</v>
      </c>
      <c r="D59" s="44">
        <v>100</v>
      </c>
      <c r="E59" s="58">
        <v>1.27</v>
      </c>
      <c r="F59" s="56">
        <f t="shared" si="0"/>
        <v>127</v>
      </c>
    </row>
    <row r="60" spans="1:6" x14ac:dyDescent="0.3">
      <c r="A60" s="35">
        <v>44</v>
      </c>
      <c r="B60" s="118" t="s">
        <v>364</v>
      </c>
      <c r="C60" s="37" t="s">
        <v>3</v>
      </c>
      <c r="D60" s="44">
        <v>17</v>
      </c>
      <c r="E60" s="58">
        <v>12.29</v>
      </c>
      <c r="F60" s="56">
        <f t="shared" si="0"/>
        <v>208.92999999999998</v>
      </c>
    </row>
    <row r="61" spans="1:6" x14ac:dyDescent="0.3">
      <c r="A61" s="35">
        <v>45</v>
      </c>
      <c r="B61" s="118" t="s">
        <v>365</v>
      </c>
      <c r="C61" s="37" t="s">
        <v>3</v>
      </c>
      <c r="D61" s="44">
        <v>200</v>
      </c>
      <c r="E61" s="58">
        <v>2.4</v>
      </c>
      <c r="F61" s="56">
        <f t="shared" si="0"/>
        <v>480</v>
      </c>
    </row>
    <row r="62" spans="1:6" x14ac:dyDescent="0.3">
      <c r="A62" s="35">
        <v>46</v>
      </c>
      <c r="B62" s="118" t="s">
        <v>366</v>
      </c>
      <c r="C62" s="37" t="s">
        <v>3</v>
      </c>
      <c r="D62" s="44">
        <v>70</v>
      </c>
      <c r="E62" s="58">
        <v>1.58</v>
      </c>
      <c r="F62" s="56">
        <f t="shared" si="0"/>
        <v>110.60000000000001</v>
      </c>
    </row>
    <row r="63" spans="1:6" x14ac:dyDescent="0.3">
      <c r="A63" s="35">
        <v>47</v>
      </c>
      <c r="B63" s="118" t="s">
        <v>367</v>
      </c>
      <c r="C63" s="37" t="s">
        <v>3</v>
      </c>
      <c r="D63" s="44">
        <v>100</v>
      </c>
      <c r="E63" s="58">
        <v>6.2</v>
      </c>
      <c r="F63" s="56">
        <f t="shared" si="0"/>
        <v>620</v>
      </c>
    </row>
    <row r="64" spans="1:6" x14ac:dyDescent="0.3">
      <c r="A64" s="35">
        <v>48</v>
      </c>
      <c r="B64" s="118" t="s">
        <v>368</v>
      </c>
      <c r="C64" s="37" t="s">
        <v>3</v>
      </c>
      <c r="D64" s="44">
        <v>700</v>
      </c>
      <c r="E64" s="58">
        <v>0.21</v>
      </c>
      <c r="F64" s="56">
        <f t="shared" si="0"/>
        <v>147</v>
      </c>
    </row>
    <row r="65" spans="1:6" x14ac:dyDescent="0.3">
      <c r="A65" s="35">
        <v>49</v>
      </c>
      <c r="B65" s="118" t="s">
        <v>369</v>
      </c>
      <c r="C65" s="37" t="s">
        <v>3</v>
      </c>
      <c r="D65" s="44">
        <v>300</v>
      </c>
      <c r="E65" s="58">
        <v>1</v>
      </c>
      <c r="F65" s="56">
        <f t="shared" si="0"/>
        <v>300</v>
      </c>
    </row>
    <row r="66" spans="1:6" x14ac:dyDescent="0.3">
      <c r="A66" s="35">
        <v>50</v>
      </c>
      <c r="B66" s="118" t="s">
        <v>370</v>
      </c>
      <c r="C66" s="37" t="s">
        <v>3</v>
      </c>
      <c r="D66" s="44">
        <v>800</v>
      </c>
      <c r="E66" s="58">
        <v>0.76</v>
      </c>
      <c r="F66" s="56">
        <f t="shared" si="0"/>
        <v>608</v>
      </c>
    </row>
    <row r="67" spans="1:6" x14ac:dyDescent="0.3">
      <c r="A67" s="35">
        <v>51</v>
      </c>
      <c r="B67" s="118" t="s">
        <v>371</v>
      </c>
      <c r="C67" s="37" t="s">
        <v>3</v>
      </c>
      <c r="D67" s="44">
        <v>1120</v>
      </c>
      <c r="E67" s="58">
        <v>0.63400000000000001</v>
      </c>
      <c r="F67" s="56">
        <f t="shared" si="0"/>
        <v>710.08</v>
      </c>
    </row>
    <row r="68" spans="1:6" x14ac:dyDescent="0.3">
      <c r="A68" s="35">
        <v>52</v>
      </c>
      <c r="B68" s="118" t="s">
        <v>372</v>
      </c>
      <c r="C68" s="37" t="s">
        <v>329</v>
      </c>
      <c r="D68" s="44">
        <v>48</v>
      </c>
      <c r="E68" s="58">
        <v>37.75</v>
      </c>
      <c r="F68" s="56">
        <f t="shared" si="0"/>
        <v>1812</v>
      </c>
    </row>
    <row r="69" spans="1:6" x14ac:dyDescent="0.3">
      <c r="A69" s="35">
        <v>53</v>
      </c>
      <c r="B69" s="118" t="s">
        <v>373</v>
      </c>
      <c r="C69" s="37" t="s">
        <v>3</v>
      </c>
      <c r="D69" s="44">
        <v>500</v>
      </c>
      <c r="E69" s="58">
        <v>1.1419999999999999</v>
      </c>
      <c r="F69" s="56">
        <f t="shared" si="0"/>
        <v>571</v>
      </c>
    </row>
    <row r="70" spans="1:6" x14ac:dyDescent="0.3">
      <c r="A70" s="35">
        <v>54</v>
      </c>
      <c r="B70" s="118" t="s">
        <v>374</v>
      </c>
      <c r="C70" s="37" t="s">
        <v>3</v>
      </c>
      <c r="D70" s="44">
        <v>100</v>
      </c>
      <c r="E70" s="58">
        <v>4</v>
      </c>
      <c r="F70" s="56">
        <f t="shared" si="0"/>
        <v>400</v>
      </c>
    </row>
    <row r="71" spans="1:6" x14ac:dyDescent="0.3">
      <c r="A71" s="35">
        <v>55</v>
      </c>
      <c r="B71" s="118" t="s">
        <v>375</v>
      </c>
      <c r="C71" s="37" t="s">
        <v>3</v>
      </c>
      <c r="D71" s="44">
        <v>95</v>
      </c>
      <c r="E71" s="58">
        <v>0.9</v>
      </c>
      <c r="F71" s="56">
        <f t="shared" si="0"/>
        <v>85.5</v>
      </c>
    </row>
    <row r="72" spans="1:6" x14ac:dyDescent="0.3">
      <c r="A72" s="35">
        <v>56</v>
      </c>
      <c r="B72" s="118" t="s">
        <v>389</v>
      </c>
      <c r="C72" s="37" t="s">
        <v>3</v>
      </c>
      <c r="D72" s="44">
        <v>300</v>
      </c>
      <c r="E72" s="58">
        <v>0.13300000000000001</v>
      </c>
      <c r="F72" s="56">
        <f t="shared" si="0"/>
        <v>39.900000000000006</v>
      </c>
    </row>
    <row r="73" spans="1:6" x14ac:dyDescent="0.3">
      <c r="A73" s="35">
        <v>57</v>
      </c>
      <c r="B73" s="118" t="s">
        <v>376</v>
      </c>
      <c r="C73" s="37" t="s">
        <v>329</v>
      </c>
      <c r="D73" s="44">
        <v>727</v>
      </c>
      <c r="E73" s="58">
        <v>4.92</v>
      </c>
      <c r="F73" s="56">
        <f t="shared" si="0"/>
        <v>3576.84</v>
      </c>
    </row>
    <row r="74" spans="1:6" x14ac:dyDescent="0.3">
      <c r="A74" s="35">
        <v>58</v>
      </c>
      <c r="B74" s="118" t="s">
        <v>377</v>
      </c>
      <c r="C74" s="37" t="s">
        <v>378</v>
      </c>
      <c r="D74" s="44">
        <v>5</v>
      </c>
      <c r="E74" s="58">
        <v>123</v>
      </c>
      <c r="F74" s="56">
        <f t="shared" si="0"/>
        <v>615</v>
      </c>
    </row>
    <row r="75" spans="1:6" x14ac:dyDescent="0.3">
      <c r="A75" s="35">
        <v>59</v>
      </c>
      <c r="B75" s="118" t="s">
        <v>379</v>
      </c>
      <c r="C75" s="37" t="s">
        <v>378</v>
      </c>
      <c r="D75" s="44">
        <v>20</v>
      </c>
      <c r="E75" s="58">
        <v>136.19999999999999</v>
      </c>
      <c r="F75" s="56">
        <f t="shared" si="0"/>
        <v>2724</v>
      </c>
    </row>
    <row r="76" spans="1:6" x14ac:dyDescent="0.3">
      <c r="A76" s="35">
        <v>60</v>
      </c>
      <c r="B76" s="118" t="s">
        <v>380</v>
      </c>
      <c r="C76" s="37" t="s">
        <v>378</v>
      </c>
      <c r="D76" s="44">
        <v>9</v>
      </c>
      <c r="E76" s="58">
        <v>123.71</v>
      </c>
      <c r="F76" s="56">
        <f t="shared" si="0"/>
        <v>1113.3899999999999</v>
      </c>
    </row>
    <row r="77" spans="1:6" x14ac:dyDescent="0.3">
      <c r="A77" s="35">
        <v>61</v>
      </c>
      <c r="B77" s="118" t="s">
        <v>381</v>
      </c>
      <c r="C77" s="37" t="s">
        <v>378</v>
      </c>
      <c r="D77" s="44">
        <v>164</v>
      </c>
      <c r="E77" s="58">
        <v>134.31</v>
      </c>
      <c r="F77" s="56">
        <f t="shared" si="0"/>
        <v>22026.84</v>
      </c>
    </row>
    <row r="78" spans="1:6" x14ac:dyDescent="0.3">
      <c r="A78" s="35">
        <v>62</v>
      </c>
      <c r="B78" s="118" t="s">
        <v>382</v>
      </c>
      <c r="C78" s="37" t="s">
        <v>378</v>
      </c>
      <c r="D78" s="44">
        <v>78</v>
      </c>
      <c r="E78" s="58">
        <v>127.63</v>
      </c>
      <c r="F78" s="56">
        <f t="shared" si="0"/>
        <v>9955.14</v>
      </c>
    </row>
    <row r="79" spans="1:6" x14ac:dyDescent="0.3">
      <c r="A79" s="35">
        <v>63</v>
      </c>
      <c r="B79" s="118" t="s">
        <v>383</v>
      </c>
      <c r="C79" s="37" t="s">
        <v>378</v>
      </c>
      <c r="D79" s="44">
        <v>22</v>
      </c>
      <c r="E79" s="58">
        <v>154.5</v>
      </c>
      <c r="F79" s="56">
        <f t="shared" ref="F79:F85" si="1">D79*E79</f>
        <v>3399</v>
      </c>
    </row>
    <row r="80" spans="1:6" x14ac:dyDescent="0.3">
      <c r="A80" s="35">
        <v>64</v>
      </c>
      <c r="B80" s="118" t="s">
        <v>384</v>
      </c>
      <c r="C80" s="37" t="s">
        <v>378</v>
      </c>
      <c r="D80" s="44">
        <v>53</v>
      </c>
      <c r="E80" s="58">
        <v>128.34</v>
      </c>
      <c r="F80" s="56">
        <f t="shared" si="1"/>
        <v>6802.02</v>
      </c>
    </row>
    <row r="81" spans="1:253" x14ac:dyDescent="0.3">
      <c r="A81" s="35">
        <v>65</v>
      </c>
      <c r="B81" s="118" t="s">
        <v>382</v>
      </c>
      <c r="C81" s="37" t="s">
        <v>378</v>
      </c>
      <c r="D81" s="44">
        <v>80</v>
      </c>
      <c r="E81" s="58">
        <v>125</v>
      </c>
      <c r="F81" s="56">
        <f t="shared" si="1"/>
        <v>10000</v>
      </c>
    </row>
    <row r="82" spans="1:253" x14ac:dyDescent="0.3">
      <c r="A82" s="35">
        <v>66</v>
      </c>
      <c r="B82" s="118" t="s">
        <v>385</v>
      </c>
      <c r="C82" s="37" t="s">
        <v>3</v>
      </c>
      <c r="D82" s="44">
        <v>200</v>
      </c>
      <c r="E82" s="58">
        <v>2.46</v>
      </c>
      <c r="F82" s="56">
        <f t="shared" si="1"/>
        <v>492</v>
      </c>
    </row>
    <row r="83" spans="1:253" x14ac:dyDescent="0.3">
      <c r="A83" s="35">
        <v>67</v>
      </c>
      <c r="B83" s="118" t="s">
        <v>385</v>
      </c>
      <c r="C83" s="37" t="s">
        <v>3</v>
      </c>
      <c r="D83" s="44">
        <v>80</v>
      </c>
      <c r="E83" s="58">
        <v>2.89</v>
      </c>
      <c r="F83" s="56">
        <f t="shared" si="1"/>
        <v>231.20000000000002</v>
      </c>
    </row>
    <row r="84" spans="1:253" x14ac:dyDescent="0.3">
      <c r="A84" s="35">
        <v>68</v>
      </c>
      <c r="B84" s="118" t="s">
        <v>386</v>
      </c>
      <c r="C84" s="37" t="s">
        <v>3</v>
      </c>
      <c r="D84" s="44">
        <v>80</v>
      </c>
      <c r="E84" s="58">
        <v>2.2200000000000002</v>
      </c>
      <c r="F84" s="56">
        <f t="shared" si="1"/>
        <v>177.60000000000002</v>
      </c>
    </row>
    <row r="85" spans="1:253" x14ac:dyDescent="0.3">
      <c r="A85" s="35">
        <v>69</v>
      </c>
      <c r="B85" s="118" t="s">
        <v>387</v>
      </c>
      <c r="C85" s="37" t="s">
        <v>3</v>
      </c>
      <c r="D85" s="44">
        <v>100</v>
      </c>
      <c r="E85" s="58">
        <v>1.86</v>
      </c>
      <c r="F85" s="56">
        <f t="shared" si="1"/>
        <v>186</v>
      </c>
    </row>
    <row r="86" spans="1:253" x14ac:dyDescent="0.3">
      <c r="A86" s="35">
        <v>70</v>
      </c>
      <c r="B86" s="118" t="s">
        <v>412</v>
      </c>
      <c r="C86" s="37" t="s">
        <v>42</v>
      </c>
      <c r="D86" s="44">
        <v>1542</v>
      </c>
      <c r="E86" s="58">
        <v>1.1000000000000001</v>
      </c>
      <c r="F86" s="56">
        <f>D86*E86</f>
        <v>1696.2</v>
      </c>
    </row>
    <row r="87" spans="1:253" x14ac:dyDescent="0.3">
      <c r="A87" s="35">
        <v>71</v>
      </c>
      <c r="B87" s="118" t="s">
        <v>412</v>
      </c>
      <c r="C87" s="37" t="s">
        <v>42</v>
      </c>
      <c r="D87" s="44">
        <v>2088</v>
      </c>
      <c r="E87" s="58">
        <v>1.95</v>
      </c>
      <c r="F87" s="56">
        <f>D87*E87</f>
        <v>4071.6</v>
      </c>
    </row>
    <row r="88" spans="1:253" x14ac:dyDescent="0.3">
      <c r="A88" s="35"/>
      <c r="B88" s="118"/>
      <c r="C88" s="37"/>
      <c r="D88" s="44"/>
      <c r="E88" s="58"/>
      <c r="F88" s="56"/>
    </row>
    <row r="89" spans="1:253" ht="19.5" thickBot="1" x14ac:dyDescent="0.35">
      <c r="A89" s="130"/>
      <c r="B89" s="137"/>
      <c r="C89" s="131"/>
      <c r="D89" s="132"/>
      <c r="E89" s="138"/>
      <c r="F89" s="133"/>
    </row>
    <row r="90" spans="1:253" s="120" customFormat="1" ht="21.75" customHeight="1" thickBot="1" x14ac:dyDescent="0.35">
      <c r="A90" s="251" t="s">
        <v>49</v>
      </c>
      <c r="B90" s="252"/>
      <c r="C90" s="134"/>
      <c r="D90" s="134"/>
      <c r="E90" s="135"/>
      <c r="F90" s="136">
        <f>SUM(F17:F89)</f>
        <v>214010.01110999999</v>
      </c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/>
      <c r="EA90" s="80"/>
      <c r="EB90" s="80"/>
      <c r="EC90" s="80"/>
      <c r="ED90" s="80"/>
      <c r="EE90" s="80"/>
      <c r="EF90" s="80"/>
      <c r="EG90" s="80"/>
      <c r="EH90" s="80"/>
      <c r="EI90" s="80"/>
      <c r="EJ90" s="80"/>
      <c r="EK90" s="80"/>
      <c r="EL90" s="80"/>
      <c r="EM90" s="80"/>
      <c r="EN90" s="80"/>
      <c r="EO90" s="80"/>
      <c r="EP90" s="80"/>
      <c r="EQ90" s="80"/>
      <c r="ER90" s="80"/>
      <c r="ES90" s="80"/>
      <c r="ET90" s="80"/>
      <c r="EU90" s="80"/>
      <c r="EV90" s="80"/>
      <c r="EW90" s="80"/>
      <c r="EX90" s="80"/>
      <c r="EY90" s="80"/>
      <c r="EZ90" s="80"/>
      <c r="FA90" s="80"/>
      <c r="FB90" s="80"/>
      <c r="FC90" s="80"/>
      <c r="FD90" s="80"/>
      <c r="FE90" s="80"/>
      <c r="FF90" s="80"/>
      <c r="FG90" s="80"/>
      <c r="FH90" s="80"/>
      <c r="FI90" s="80"/>
      <c r="FJ90" s="80"/>
      <c r="FK90" s="80"/>
      <c r="FL90" s="80"/>
      <c r="FM90" s="80"/>
      <c r="FN90" s="80"/>
      <c r="FO90" s="80"/>
      <c r="FP90" s="80"/>
      <c r="FQ90" s="80"/>
      <c r="FR90" s="80"/>
      <c r="FS90" s="80"/>
      <c r="FT90" s="80"/>
      <c r="FU90" s="80"/>
      <c r="FV90" s="80"/>
      <c r="FW90" s="80"/>
      <c r="FX90" s="80"/>
      <c r="FY90" s="80"/>
      <c r="FZ90" s="80"/>
      <c r="GA90" s="80"/>
      <c r="GB90" s="80"/>
      <c r="GC90" s="80"/>
      <c r="GD90" s="80"/>
      <c r="GE90" s="80"/>
      <c r="GF90" s="80"/>
      <c r="GG90" s="80"/>
      <c r="GH90" s="80"/>
      <c r="GI90" s="80"/>
      <c r="GJ90" s="80"/>
      <c r="GK90" s="80"/>
      <c r="GL90" s="80"/>
      <c r="GM90" s="80"/>
      <c r="GN90" s="80"/>
      <c r="GO90" s="80"/>
      <c r="GP90" s="80"/>
      <c r="GQ90" s="80"/>
      <c r="GR90" s="80"/>
      <c r="GS90" s="80"/>
      <c r="GT90" s="80"/>
      <c r="GU90" s="80"/>
      <c r="GV90" s="80"/>
      <c r="GW90" s="80"/>
      <c r="GX90" s="80"/>
      <c r="GY90" s="80"/>
      <c r="GZ90" s="80"/>
      <c r="HA90" s="80"/>
      <c r="HB90" s="80"/>
      <c r="HC90" s="80"/>
      <c r="HD90" s="80"/>
      <c r="HE90" s="80"/>
      <c r="HF90" s="80"/>
      <c r="HG90" s="80"/>
      <c r="HH90" s="80"/>
      <c r="HI90" s="80"/>
      <c r="HJ90" s="80"/>
      <c r="HK90" s="80"/>
      <c r="HL90" s="80"/>
      <c r="HM90" s="80"/>
      <c r="HN90" s="80"/>
      <c r="HO90" s="80"/>
      <c r="HP90" s="80"/>
      <c r="HQ90" s="80"/>
      <c r="HR90" s="80"/>
      <c r="HS90" s="80"/>
      <c r="HT90" s="80"/>
      <c r="HU90" s="80"/>
      <c r="HV90" s="80"/>
      <c r="HW90" s="80"/>
      <c r="HX90" s="80"/>
      <c r="HY90" s="80"/>
      <c r="HZ90" s="80"/>
      <c r="IA90" s="80"/>
      <c r="IB90" s="80"/>
      <c r="IC90" s="80"/>
      <c r="ID90" s="80"/>
      <c r="IE90" s="80"/>
      <c r="IF90" s="80"/>
      <c r="IG90" s="80"/>
      <c r="IH90" s="80"/>
      <c r="II90" s="80"/>
      <c r="IJ90" s="80"/>
      <c r="IK90" s="80"/>
      <c r="IL90" s="80"/>
      <c r="IM90" s="80"/>
      <c r="IN90" s="80"/>
      <c r="IO90" s="80"/>
      <c r="IP90" s="80"/>
      <c r="IQ90" s="80"/>
      <c r="IR90" s="80"/>
      <c r="IS90" s="80"/>
    </row>
    <row r="91" spans="1:253" s="120" customFormat="1" ht="21.75" customHeight="1" thickBot="1" x14ac:dyDescent="0.35">
      <c r="A91" s="251" t="s">
        <v>47</v>
      </c>
      <c r="B91" s="252"/>
      <c r="C91" s="77"/>
      <c r="D91" s="77"/>
      <c r="E91" s="78"/>
      <c r="F91" s="79">
        <f>F90*0.15</f>
        <v>32101.501666499997</v>
      </c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/>
      <c r="EA91" s="80"/>
      <c r="EB91" s="80"/>
      <c r="EC91" s="80"/>
      <c r="ED91" s="80"/>
      <c r="EE91" s="80"/>
      <c r="EF91" s="80"/>
      <c r="EG91" s="80"/>
      <c r="EH91" s="80"/>
      <c r="EI91" s="80"/>
      <c r="EJ91" s="80"/>
      <c r="EK91" s="80"/>
      <c r="EL91" s="80"/>
      <c r="EM91" s="80"/>
      <c r="EN91" s="80"/>
      <c r="EO91" s="80"/>
      <c r="EP91" s="80"/>
      <c r="EQ91" s="80"/>
      <c r="ER91" s="80"/>
      <c r="ES91" s="80"/>
      <c r="ET91" s="80"/>
      <c r="EU91" s="80"/>
      <c r="EV91" s="80"/>
      <c r="EW91" s="80"/>
      <c r="EX91" s="80"/>
      <c r="EY91" s="80"/>
      <c r="EZ91" s="80"/>
      <c r="FA91" s="80"/>
      <c r="FB91" s="80"/>
      <c r="FC91" s="80"/>
      <c r="FD91" s="80"/>
      <c r="FE91" s="80"/>
      <c r="FF91" s="80"/>
      <c r="FG91" s="80"/>
      <c r="FH91" s="80"/>
      <c r="FI91" s="80"/>
      <c r="FJ91" s="80"/>
      <c r="FK91" s="80"/>
      <c r="FL91" s="80"/>
      <c r="FM91" s="80"/>
      <c r="FN91" s="80"/>
      <c r="FO91" s="80"/>
      <c r="FP91" s="80"/>
      <c r="FQ91" s="80"/>
      <c r="FR91" s="80"/>
      <c r="FS91" s="80"/>
      <c r="FT91" s="80"/>
      <c r="FU91" s="80"/>
      <c r="FV91" s="80"/>
      <c r="FW91" s="80"/>
      <c r="FX91" s="80"/>
      <c r="FY91" s="80"/>
      <c r="FZ91" s="80"/>
      <c r="GA91" s="80"/>
      <c r="GB91" s="80"/>
      <c r="GC91" s="80"/>
      <c r="GD91" s="80"/>
      <c r="GE91" s="80"/>
      <c r="GF91" s="80"/>
      <c r="GG91" s="80"/>
      <c r="GH91" s="80"/>
      <c r="GI91" s="80"/>
      <c r="GJ91" s="80"/>
      <c r="GK91" s="80"/>
      <c r="GL91" s="80"/>
      <c r="GM91" s="80"/>
      <c r="GN91" s="80"/>
      <c r="GO91" s="80"/>
      <c r="GP91" s="80"/>
      <c r="GQ91" s="80"/>
      <c r="GR91" s="80"/>
      <c r="GS91" s="80"/>
      <c r="GT91" s="80"/>
      <c r="GU91" s="80"/>
      <c r="GV91" s="80"/>
      <c r="GW91" s="80"/>
      <c r="GX91" s="80"/>
      <c r="GY91" s="80"/>
      <c r="GZ91" s="80"/>
      <c r="HA91" s="80"/>
      <c r="HB91" s="80"/>
      <c r="HC91" s="80"/>
      <c r="HD91" s="80"/>
      <c r="HE91" s="80"/>
      <c r="HF91" s="80"/>
      <c r="HG91" s="80"/>
      <c r="HH91" s="80"/>
      <c r="HI91" s="80"/>
      <c r="HJ91" s="80"/>
      <c r="HK91" s="80"/>
      <c r="HL91" s="80"/>
      <c r="HM91" s="80"/>
      <c r="HN91" s="80"/>
      <c r="HO91" s="80"/>
      <c r="HP91" s="80"/>
      <c r="HQ91" s="80"/>
      <c r="HR91" s="80"/>
      <c r="HS91" s="80"/>
      <c r="HT91" s="80"/>
      <c r="HU91" s="80"/>
      <c r="HV91" s="80"/>
      <c r="HW91" s="80"/>
      <c r="HX91" s="80"/>
      <c r="HY91" s="80"/>
      <c r="HZ91" s="80"/>
      <c r="IA91" s="80"/>
      <c r="IB91" s="80"/>
      <c r="IC91" s="80"/>
      <c r="ID91" s="80"/>
      <c r="IE91" s="80"/>
      <c r="IF91" s="80"/>
      <c r="IG91" s="80"/>
      <c r="IH91" s="80"/>
      <c r="II91" s="80"/>
      <c r="IJ91" s="80"/>
      <c r="IK91" s="80"/>
      <c r="IL91" s="80"/>
      <c r="IM91" s="80"/>
      <c r="IN91" s="80"/>
      <c r="IO91" s="80"/>
      <c r="IP91" s="80"/>
      <c r="IQ91" s="80"/>
      <c r="IR91" s="80"/>
      <c r="IS91" s="80"/>
    </row>
    <row r="92" spans="1:253" s="120" customFormat="1" ht="21.75" customHeight="1" thickBot="1" x14ac:dyDescent="0.35">
      <c r="A92" s="251" t="s">
        <v>19</v>
      </c>
      <c r="B92" s="252"/>
      <c r="C92" s="77"/>
      <c r="D92" s="77"/>
      <c r="E92" s="78"/>
      <c r="F92" s="79">
        <f>F90+F91</f>
        <v>246111.51277649999</v>
      </c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/>
      <c r="EA92" s="80"/>
      <c r="EB92" s="80"/>
      <c r="EC92" s="80"/>
      <c r="ED92" s="80"/>
      <c r="EE92" s="80"/>
      <c r="EF92" s="80"/>
      <c r="EG92" s="80"/>
      <c r="EH92" s="80"/>
      <c r="EI92" s="80"/>
      <c r="EJ92" s="80"/>
      <c r="EK92" s="80"/>
      <c r="EL92" s="80"/>
      <c r="EM92" s="80"/>
      <c r="EN92" s="80"/>
      <c r="EO92" s="80"/>
      <c r="EP92" s="80"/>
      <c r="EQ92" s="80"/>
      <c r="ER92" s="80"/>
      <c r="ES92" s="80"/>
      <c r="ET92" s="80"/>
      <c r="EU92" s="80"/>
      <c r="EV92" s="80"/>
      <c r="EW92" s="80"/>
      <c r="EX92" s="80"/>
      <c r="EY92" s="80"/>
      <c r="EZ92" s="80"/>
      <c r="FA92" s="80"/>
      <c r="FB92" s="80"/>
      <c r="FC92" s="80"/>
      <c r="FD92" s="80"/>
      <c r="FE92" s="80"/>
      <c r="FF92" s="80"/>
      <c r="FG92" s="80"/>
      <c r="FH92" s="80"/>
      <c r="FI92" s="80"/>
      <c r="FJ92" s="80"/>
      <c r="FK92" s="80"/>
      <c r="FL92" s="80"/>
      <c r="FM92" s="80"/>
      <c r="FN92" s="80"/>
      <c r="FO92" s="80"/>
      <c r="FP92" s="80"/>
      <c r="FQ92" s="80"/>
      <c r="FR92" s="80"/>
      <c r="FS92" s="80"/>
      <c r="FT92" s="80"/>
      <c r="FU92" s="80"/>
      <c r="FV92" s="80"/>
      <c r="FW92" s="80"/>
      <c r="FX92" s="80"/>
      <c r="FY92" s="80"/>
      <c r="FZ92" s="80"/>
      <c r="GA92" s="80"/>
      <c r="GB92" s="80"/>
      <c r="GC92" s="80"/>
      <c r="GD92" s="80"/>
      <c r="GE92" s="80"/>
      <c r="GF92" s="80"/>
      <c r="GG92" s="80"/>
      <c r="GH92" s="80"/>
      <c r="GI92" s="80"/>
      <c r="GJ92" s="80"/>
      <c r="GK92" s="80"/>
      <c r="GL92" s="80"/>
      <c r="GM92" s="80"/>
      <c r="GN92" s="80"/>
      <c r="GO92" s="80"/>
      <c r="GP92" s="80"/>
      <c r="GQ92" s="80"/>
      <c r="GR92" s="80"/>
      <c r="GS92" s="80"/>
      <c r="GT92" s="80"/>
      <c r="GU92" s="80"/>
      <c r="GV92" s="80"/>
      <c r="GW92" s="80"/>
      <c r="GX92" s="80"/>
      <c r="GY92" s="80"/>
      <c r="GZ92" s="80"/>
      <c r="HA92" s="80"/>
      <c r="HB92" s="80"/>
      <c r="HC92" s="80"/>
      <c r="HD92" s="80"/>
      <c r="HE92" s="80"/>
      <c r="HF92" s="80"/>
      <c r="HG92" s="80"/>
      <c r="HH92" s="80"/>
      <c r="HI92" s="80"/>
      <c r="HJ92" s="80"/>
      <c r="HK92" s="80"/>
      <c r="HL92" s="80"/>
      <c r="HM92" s="80"/>
      <c r="HN92" s="80"/>
      <c r="HO92" s="80"/>
      <c r="HP92" s="80"/>
      <c r="HQ92" s="80"/>
      <c r="HR92" s="80"/>
      <c r="HS92" s="80"/>
      <c r="HT92" s="80"/>
      <c r="HU92" s="80"/>
      <c r="HV92" s="80"/>
      <c r="HW92" s="80"/>
      <c r="HX92" s="80"/>
      <c r="HY92" s="80"/>
      <c r="HZ92" s="80"/>
      <c r="IA92" s="80"/>
      <c r="IB92" s="80"/>
      <c r="IC92" s="80"/>
      <c r="ID92" s="80"/>
      <c r="IE92" s="80"/>
      <c r="IF92" s="80"/>
      <c r="IG92" s="80"/>
      <c r="IH92" s="80"/>
      <c r="II92" s="80"/>
      <c r="IJ92" s="80"/>
      <c r="IK92" s="80"/>
      <c r="IL92" s="80"/>
      <c r="IM92" s="80"/>
      <c r="IN92" s="80"/>
      <c r="IO92" s="80"/>
      <c r="IP92" s="80"/>
      <c r="IQ92" s="80"/>
      <c r="IR92" s="80"/>
      <c r="IS92" s="80"/>
    </row>
    <row r="93" spans="1:253" s="120" customFormat="1" ht="21.75" customHeight="1" thickBot="1" x14ac:dyDescent="0.35">
      <c r="A93" s="251" t="s">
        <v>48</v>
      </c>
      <c r="B93" s="252"/>
      <c r="C93" s="77"/>
      <c r="D93" s="77"/>
      <c r="E93" s="78"/>
      <c r="F93" s="79">
        <f>F92*0.08</f>
        <v>19688.921022120001</v>
      </c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0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80"/>
      <c r="EV93" s="80"/>
      <c r="EW93" s="80"/>
      <c r="EX93" s="80"/>
      <c r="EY93" s="80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80"/>
      <c r="FM93" s="80"/>
      <c r="FN93" s="80"/>
      <c r="FO93" s="80"/>
      <c r="FP93" s="80"/>
      <c r="FQ93" s="80"/>
      <c r="FR93" s="80"/>
      <c r="FS93" s="80"/>
      <c r="FT93" s="80"/>
      <c r="FU93" s="80"/>
      <c r="FV93" s="80"/>
      <c r="FW93" s="80"/>
      <c r="FX93" s="80"/>
      <c r="FY93" s="80"/>
      <c r="FZ93" s="80"/>
      <c r="GA93" s="80"/>
      <c r="GB93" s="80"/>
      <c r="GC93" s="80"/>
      <c r="GD93" s="80"/>
      <c r="GE93" s="80"/>
      <c r="GF93" s="80"/>
      <c r="GG93" s="80"/>
      <c r="GH93" s="80"/>
      <c r="GI93" s="80"/>
      <c r="GJ93" s="80"/>
      <c r="GK93" s="80"/>
      <c r="GL93" s="80"/>
      <c r="GM93" s="80"/>
      <c r="GN93" s="80"/>
      <c r="GO93" s="80"/>
      <c r="GP93" s="80"/>
      <c r="GQ93" s="80"/>
      <c r="GR93" s="80"/>
      <c r="GS93" s="80"/>
      <c r="GT93" s="80"/>
      <c r="GU93" s="80"/>
      <c r="GV93" s="80"/>
      <c r="GW93" s="80"/>
      <c r="GX93" s="80"/>
      <c r="GY93" s="80"/>
      <c r="GZ93" s="80"/>
      <c r="HA93" s="80"/>
      <c r="HB93" s="80"/>
      <c r="HC93" s="80"/>
      <c r="HD93" s="80"/>
      <c r="HE93" s="80"/>
      <c r="HF93" s="80"/>
      <c r="HG93" s="80"/>
      <c r="HH93" s="80"/>
      <c r="HI93" s="80"/>
      <c r="HJ93" s="80"/>
      <c r="HK93" s="80"/>
      <c r="HL93" s="80"/>
      <c r="HM93" s="80"/>
      <c r="HN93" s="80"/>
      <c r="HO93" s="80"/>
      <c r="HP93" s="80"/>
      <c r="HQ93" s="80"/>
      <c r="HR93" s="80"/>
      <c r="HS93" s="80"/>
      <c r="HT93" s="80"/>
      <c r="HU93" s="80"/>
      <c r="HV93" s="80"/>
      <c r="HW93" s="80"/>
      <c r="HX93" s="80"/>
      <c r="HY93" s="80"/>
      <c r="HZ93" s="80"/>
      <c r="IA93" s="80"/>
      <c r="IB93" s="80"/>
      <c r="IC93" s="80"/>
      <c r="ID93" s="80"/>
      <c r="IE93" s="80"/>
      <c r="IF93" s="80"/>
      <c r="IG93" s="80"/>
      <c r="IH93" s="80"/>
      <c r="II93" s="80"/>
      <c r="IJ93" s="80"/>
      <c r="IK93" s="80"/>
      <c r="IL93" s="80"/>
      <c r="IM93" s="80"/>
      <c r="IN93" s="80"/>
      <c r="IO93" s="80"/>
      <c r="IP93" s="80"/>
      <c r="IQ93" s="80"/>
      <c r="IR93" s="80"/>
      <c r="IS93" s="80"/>
    </row>
    <row r="94" spans="1:253" s="120" customFormat="1" ht="21.75" customHeight="1" x14ac:dyDescent="0.3">
      <c r="A94" s="251" t="s">
        <v>19</v>
      </c>
      <c r="B94" s="252"/>
      <c r="C94" s="77"/>
      <c r="D94" s="77"/>
      <c r="E94" s="78"/>
      <c r="F94" s="79">
        <f>F92+F93</f>
        <v>265800.43379862001</v>
      </c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80"/>
      <c r="EA94" s="80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80"/>
      <c r="EV94" s="80"/>
      <c r="EW94" s="80"/>
      <c r="EX94" s="80"/>
      <c r="EY94" s="80"/>
      <c r="EZ94" s="80"/>
      <c r="FA94" s="80"/>
      <c r="FB94" s="80"/>
      <c r="FC94" s="80"/>
      <c r="FD94" s="80"/>
      <c r="FE94" s="80"/>
      <c r="FF94" s="80"/>
      <c r="FG94" s="80"/>
      <c r="FH94" s="80"/>
      <c r="FI94" s="80"/>
      <c r="FJ94" s="80"/>
      <c r="FK94" s="80"/>
      <c r="FL94" s="80"/>
      <c r="FM94" s="80"/>
      <c r="FN94" s="80"/>
      <c r="FO94" s="80"/>
      <c r="FP94" s="80"/>
      <c r="FQ94" s="80"/>
      <c r="FR94" s="80"/>
      <c r="FS94" s="80"/>
      <c r="FT94" s="80"/>
      <c r="FU94" s="80"/>
      <c r="FV94" s="80"/>
      <c r="FW94" s="80"/>
      <c r="FX94" s="80"/>
      <c r="FY94" s="80"/>
      <c r="FZ94" s="80"/>
      <c r="GA94" s="80"/>
      <c r="GB94" s="80"/>
      <c r="GC94" s="80"/>
      <c r="GD94" s="80"/>
      <c r="GE94" s="80"/>
      <c r="GF94" s="80"/>
      <c r="GG94" s="80"/>
      <c r="GH94" s="80"/>
      <c r="GI94" s="80"/>
      <c r="GJ94" s="80"/>
      <c r="GK94" s="80"/>
      <c r="GL94" s="80"/>
      <c r="GM94" s="80"/>
      <c r="GN94" s="80"/>
      <c r="GO94" s="80"/>
      <c r="GP94" s="80"/>
      <c r="GQ94" s="80"/>
      <c r="GR94" s="80"/>
      <c r="GS94" s="80"/>
      <c r="GT94" s="80"/>
      <c r="GU94" s="80"/>
      <c r="GV94" s="80"/>
      <c r="GW94" s="80"/>
      <c r="GX94" s="80"/>
      <c r="GY94" s="80"/>
      <c r="GZ94" s="80"/>
      <c r="HA94" s="80"/>
      <c r="HB94" s="80"/>
      <c r="HC94" s="80"/>
      <c r="HD94" s="80"/>
      <c r="HE94" s="80"/>
      <c r="HF94" s="80"/>
      <c r="HG94" s="80"/>
      <c r="HH94" s="80"/>
      <c r="HI94" s="80"/>
      <c r="HJ94" s="80"/>
      <c r="HK94" s="80"/>
      <c r="HL94" s="80"/>
      <c r="HM94" s="80"/>
      <c r="HN94" s="80"/>
      <c r="HO94" s="80"/>
      <c r="HP94" s="80"/>
      <c r="HQ94" s="80"/>
      <c r="HR94" s="80"/>
      <c r="HS94" s="80"/>
      <c r="HT94" s="80"/>
      <c r="HU94" s="80"/>
      <c r="HV94" s="80"/>
      <c r="HW94" s="80"/>
      <c r="HX94" s="80"/>
      <c r="HY94" s="80"/>
      <c r="HZ94" s="80"/>
      <c r="IA94" s="80"/>
      <c r="IB94" s="80"/>
      <c r="IC94" s="80"/>
      <c r="ID94" s="80"/>
      <c r="IE94" s="80"/>
      <c r="IF94" s="80"/>
      <c r="IG94" s="80"/>
      <c r="IH94" s="80"/>
      <c r="II94" s="80"/>
      <c r="IJ94" s="80"/>
      <c r="IK94" s="80"/>
      <c r="IL94" s="80"/>
      <c r="IM94" s="80"/>
      <c r="IN94" s="80"/>
      <c r="IO94" s="80"/>
      <c r="IP94" s="80"/>
      <c r="IQ94" s="80"/>
      <c r="IR94" s="80"/>
      <c r="IS94" s="80"/>
    </row>
    <row r="95" spans="1:253" s="120" customFormat="1" ht="21.75" customHeight="1" x14ac:dyDescent="0.3">
      <c r="A95" s="253" t="s">
        <v>20</v>
      </c>
      <c r="B95" s="254"/>
      <c r="C95" s="77"/>
      <c r="D95" s="77"/>
      <c r="E95" s="78"/>
      <c r="F95" s="79">
        <f>F90*0.18</f>
        <v>38521.801999799995</v>
      </c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80"/>
      <c r="EA95" s="80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80"/>
      <c r="EV95" s="80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80"/>
      <c r="FQ95" s="80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80"/>
      <c r="GL95" s="80"/>
      <c r="GM95" s="80"/>
      <c r="GN95" s="80"/>
      <c r="GO95" s="80"/>
      <c r="GP95" s="80"/>
      <c r="GQ95" s="80"/>
      <c r="GR95" s="80"/>
      <c r="GS95" s="80"/>
      <c r="GT95" s="80"/>
      <c r="GU95" s="80"/>
      <c r="GV95" s="80"/>
      <c r="GW95" s="80"/>
      <c r="GX95" s="80"/>
      <c r="GY95" s="80"/>
      <c r="GZ95" s="80"/>
      <c r="HA95" s="80"/>
      <c r="HB95" s="80"/>
      <c r="HC95" s="80"/>
      <c r="HD95" s="80"/>
      <c r="HE95" s="80"/>
      <c r="HF95" s="80"/>
      <c r="HG95" s="80"/>
      <c r="HH95" s="80"/>
      <c r="HI95" s="80"/>
      <c r="HJ95" s="80"/>
      <c r="HK95" s="80"/>
      <c r="HL95" s="80"/>
      <c r="HM95" s="80"/>
      <c r="HN95" s="80"/>
      <c r="HO95" s="80"/>
      <c r="HP95" s="80"/>
      <c r="HQ95" s="80"/>
      <c r="HR95" s="80"/>
      <c r="HS95" s="80"/>
      <c r="HT95" s="80"/>
      <c r="HU95" s="80"/>
      <c r="HV95" s="80"/>
      <c r="HW95" s="80"/>
      <c r="HX95" s="80"/>
      <c r="HY95" s="80"/>
      <c r="HZ95" s="80"/>
      <c r="IA95" s="80"/>
      <c r="IB95" s="80"/>
      <c r="IC95" s="80"/>
      <c r="ID95" s="80"/>
      <c r="IE95" s="80"/>
      <c r="IF95" s="80"/>
      <c r="IG95" s="80"/>
      <c r="IH95" s="80"/>
      <c r="II95" s="80"/>
      <c r="IJ95" s="80"/>
      <c r="IK95" s="80"/>
      <c r="IL95" s="80"/>
      <c r="IM95" s="80"/>
      <c r="IN95" s="80"/>
      <c r="IO95" s="80"/>
      <c r="IP95" s="80"/>
      <c r="IQ95" s="80"/>
      <c r="IR95" s="80"/>
      <c r="IS95" s="80"/>
    </row>
    <row r="96" spans="1:253" s="120" customFormat="1" ht="21.75" customHeight="1" thickBot="1" x14ac:dyDescent="0.35">
      <c r="A96" s="255" t="s">
        <v>21</v>
      </c>
      <c r="B96" s="256"/>
      <c r="C96" s="81"/>
      <c r="D96" s="81"/>
      <c r="E96" s="82"/>
      <c r="F96" s="83">
        <f>F94+F95</f>
        <v>304322.23579842004</v>
      </c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0"/>
      <c r="DW96" s="80"/>
      <c r="DX96" s="80"/>
      <c r="DY96" s="80"/>
      <c r="DZ96" s="80"/>
      <c r="EA96" s="80"/>
      <c r="EB96" s="80"/>
      <c r="EC96" s="80"/>
      <c r="ED96" s="80"/>
      <c r="EE96" s="80"/>
      <c r="EF96" s="80"/>
      <c r="EG96" s="80"/>
      <c r="EH96" s="80"/>
      <c r="EI96" s="80"/>
      <c r="EJ96" s="80"/>
      <c r="EK96" s="80"/>
      <c r="EL96" s="80"/>
      <c r="EM96" s="80"/>
      <c r="EN96" s="80"/>
      <c r="EO96" s="80"/>
      <c r="EP96" s="80"/>
      <c r="EQ96" s="80"/>
      <c r="ER96" s="80"/>
      <c r="ES96" s="80"/>
      <c r="ET96" s="80"/>
      <c r="EU96" s="80"/>
      <c r="EV96" s="80"/>
      <c r="EW96" s="80"/>
      <c r="EX96" s="80"/>
      <c r="EY96" s="80"/>
      <c r="EZ96" s="80"/>
      <c r="FA96" s="80"/>
      <c r="FB96" s="80"/>
      <c r="FC96" s="80"/>
      <c r="FD96" s="80"/>
      <c r="FE96" s="80"/>
      <c r="FF96" s="80"/>
      <c r="FG96" s="80"/>
      <c r="FH96" s="80"/>
      <c r="FI96" s="80"/>
      <c r="FJ96" s="80"/>
      <c r="FK96" s="80"/>
      <c r="FL96" s="80"/>
      <c r="FM96" s="80"/>
      <c r="FN96" s="80"/>
      <c r="FO96" s="80"/>
      <c r="FP96" s="80"/>
      <c r="FQ96" s="80"/>
      <c r="FR96" s="80"/>
      <c r="FS96" s="80"/>
      <c r="FT96" s="80"/>
      <c r="FU96" s="80"/>
      <c r="FV96" s="80"/>
      <c r="FW96" s="80"/>
      <c r="FX96" s="80"/>
      <c r="FY96" s="80"/>
      <c r="FZ96" s="80"/>
      <c r="GA96" s="80"/>
      <c r="GB96" s="80"/>
      <c r="GC96" s="80"/>
      <c r="GD96" s="80"/>
      <c r="GE96" s="80"/>
      <c r="GF96" s="80"/>
      <c r="GG96" s="80"/>
      <c r="GH96" s="80"/>
      <c r="GI96" s="80"/>
      <c r="GJ96" s="80"/>
      <c r="GK96" s="80"/>
      <c r="GL96" s="80"/>
      <c r="GM96" s="80"/>
      <c r="GN96" s="80"/>
      <c r="GO96" s="80"/>
      <c r="GP96" s="80"/>
      <c r="GQ96" s="80"/>
      <c r="GR96" s="80"/>
      <c r="GS96" s="80"/>
      <c r="GT96" s="80"/>
      <c r="GU96" s="80"/>
      <c r="GV96" s="80"/>
      <c r="GW96" s="80"/>
      <c r="GX96" s="80"/>
      <c r="GY96" s="80"/>
      <c r="GZ96" s="80"/>
      <c r="HA96" s="80"/>
      <c r="HB96" s="80"/>
      <c r="HC96" s="80"/>
      <c r="HD96" s="80"/>
      <c r="HE96" s="80"/>
      <c r="HF96" s="80"/>
      <c r="HG96" s="80"/>
      <c r="HH96" s="80"/>
      <c r="HI96" s="80"/>
      <c r="HJ96" s="80"/>
      <c r="HK96" s="80"/>
      <c r="HL96" s="80"/>
      <c r="HM96" s="80"/>
      <c r="HN96" s="80"/>
      <c r="HO96" s="80"/>
      <c r="HP96" s="80"/>
      <c r="HQ96" s="80"/>
      <c r="HR96" s="80"/>
      <c r="HS96" s="80"/>
      <c r="HT96" s="80"/>
      <c r="HU96" s="80"/>
      <c r="HV96" s="80"/>
      <c r="HW96" s="80"/>
      <c r="HX96" s="80"/>
      <c r="HY96" s="80"/>
      <c r="HZ96" s="80"/>
      <c r="IA96" s="80"/>
      <c r="IB96" s="80"/>
      <c r="IC96" s="80"/>
      <c r="ID96" s="80"/>
      <c r="IE96" s="80"/>
      <c r="IF96" s="80"/>
      <c r="IG96" s="80"/>
      <c r="IH96" s="80"/>
      <c r="II96" s="80"/>
      <c r="IJ96" s="80"/>
      <c r="IK96" s="80"/>
      <c r="IL96" s="80"/>
      <c r="IM96" s="80"/>
      <c r="IN96" s="80"/>
      <c r="IO96" s="80"/>
      <c r="IP96" s="80"/>
      <c r="IQ96" s="80"/>
      <c r="IR96" s="80"/>
      <c r="IS96" s="80"/>
    </row>
    <row r="97" spans="1:253" s="120" customFormat="1" ht="18.75" customHeight="1" x14ac:dyDescent="0.3">
      <c r="A97" s="84"/>
      <c r="B97" s="84"/>
      <c r="C97" s="85"/>
      <c r="D97" s="85"/>
      <c r="E97" s="86"/>
      <c r="F97" s="87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/>
      <c r="EA97" s="80"/>
      <c r="EB97" s="80"/>
      <c r="EC97" s="80"/>
      <c r="ED97" s="80"/>
      <c r="EE97" s="80"/>
      <c r="EF97" s="80"/>
      <c r="EG97" s="80"/>
      <c r="EH97" s="80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  <c r="EW97" s="80"/>
      <c r="EX97" s="80"/>
      <c r="EY97" s="80"/>
      <c r="EZ97" s="80"/>
      <c r="FA97" s="80"/>
      <c r="FB97" s="80"/>
      <c r="FC97" s="80"/>
      <c r="FD97" s="80"/>
      <c r="FE97" s="80"/>
      <c r="FF97" s="80"/>
      <c r="FG97" s="80"/>
      <c r="FH97" s="80"/>
      <c r="FI97" s="80"/>
      <c r="FJ97" s="80"/>
      <c r="FK97" s="80"/>
      <c r="FL97" s="80"/>
      <c r="FM97" s="80"/>
      <c r="FN97" s="80"/>
      <c r="FO97" s="80"/>
      <c r="FP97" s="80"/>
      <c r="FQ97" s="80"/>
      <c r="FR97" s="80"/>
      <c r="FS97" s="80"/>
      <c r="FT97" s="80"/>
      <c r="FU97" s="80"/>
      <c r="FV97" s="80"/>
      <c r="FW97" s="80"/>
      <c r="FX97" s="80"/>
      <c r="FY97" s="80"/>
      <c r="FZ97" s="80"/>
      <c r="GA97" s="80"/>
      <c r="GB97" s="80"/>
      <c r="GC97" s="80"/>
      <c r="GD97" s="80"/>
      <c r="GE97" s="80"/>
      <c r="GF97" s="80"/>
      <c r="GG97" s="80"/>
      <c r="GH97" s="80"/>
      <c r="GI97" s="80"/>
      <c r="GJ97" s="80"/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80"/>
      <c r="GX97" s="80"/>
      <c r="GY97" s="80"/>
      <c r="GZ97" s="80"/>
      <c r="HA97" s="80"/>
      <c r="HB97" s="80"/>
      <c r="HC97" s="80"/>
      <c r="HD97" s="80"/>
      <c r="HE97" s="80"/>
      <c r="HF97" s="80"/>
      <c r="HG97" s="80"/>
      <c r="HH97" s="80"/>
      <c r="HI97" s="80"/>
      <c r="HJ97" s="80"/>
      <c r="HK97" s="80"/>
      <c r="HL97" s="80"/>
      <c r="HM97" s="80"/>
      <c r="HN97" s="80"/>
      <c r="HO97" s="80"/>
      <c r="HP97" s="80"/>
      <c r="HQ97" s="80"/>
      <c r="HR97" s="80"/>
      <c r="HS97" s="80"/>
      <c r="HT97" s="80"/>
      <c r="HU97" s="80"/>
      <c r="HV97" s="80"/>
      <c r="HW97" s="80"/>
      <c r="HX97" s="80"/>
      <c r="HY97" s="80"/>
      <c r="HZ97" s="80"/>
      <c r="IA97" s="80"/>
      <c r="IB97" s="80"/>
      <c r="IC97" s="80"/>
      <c r="ID97" s="80"/>
      <c r="IE97" s="80"/>
      <c r="IF97" s="80"/>
      <c r="IG97" s="80"/>
      <c r="IH97" s="80"/>
      <c r="II97" s="80"/>
      <c r="IJ97" s="80"/>
      <c r="IK97" s="80"/>
      <c r="IL97" s="80"/>
      <c r="IM97" s="80"/>
      <c r="IN97" s="80"/>
      <c r="IO97" s="80"/>
      <c r="IP97" s="80"/>
      <c r="IQ97" s="80"/>
      <c r="IR97" s="80"/>
      <c r="IS97" s="80"/>
    </row>
    <row r="98" spans="1:253" s="120" customFormat="1" ht="18.75" customHeight="1" x14ac:dyDescent="0.3">
      <c r="A98" s="84"/>
      <c r="B98" s="84"/>
      <c r="C98" s="85"/>
      <c r="D98" s="85"/>
      <c r="E98" s="86"/>
      <c r="F98" s="87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/>
      <c r="EA98" s="80"/>
      <c r="EB98" s="80"/>
      <c r="EC98" s="80"/>
      <c r="ED98" s="80"/>
      <c r="EE98" s="80"/>
      <c r="EF98" s="80"/>
      <c r="EG98" s="80"/>
      <c r="EH98" s="80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  <c r="EW98" s="80"/>
      <c r="EX98" s="80"/>
      <c r="EY98" s="80"/>
      <c r="EZ98" s="80"/>
      <c r="FA98" s="80"/>
      <c r="FB98" s="80"/>
      <c r="FC98" s="80"/>
      <c r="FD98" s="80"/>
      <c r="FE98" s="80"/>
      <c r="FF98" s="80"/>
      <c r="FG98" s="80"/>
      <c r="FH98" s="80"/>
      <c r="FI98" s="80"/>
      <c r="FJ98" s="80"/>
      <c r="FK98" s="80"/>
      <c r="FL98" s="80"/>
      <c r="FM98" s="80"/>
      <c r="FN98" s="80"/>
      <c r="FO98" s="80"/>
      <c r="FP98" s="80"/>
      <c r="FQ98" s="80"/>
      <c r="FR98" s="80"/>
      <c r="FS98" s="80"/>
      <c r="FT98" s="80"/>
      <c r="FU98" s="80"/>
      <c r="FV98" s="80"/>
      <c r="FW98" s="80"/>
      <c r="FX98" s="80"/>
      <c r="FY98" s="80"/>
      <c r="FZ98" s="80"/>
      <c r="GA98" s="80"/>
      <c r="GB98" s="80"/>
      <c r="GC98" s="80"/>
      <c r="GD98" s="80"/>
      <c r="GE98" s="80"/>
      <c r="GF98" s="80"/>
      <c r="GG98" s="80"/>
      <c r="GH98" s="80"/>
      <c r="GI98" s="80"/>
      <c r="GJ98" s="80"/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80"/>
      <c r="GX98" s="80"/>
      <c r="GY98" s="80"/>
      <c r="GZ98" s="80"/>
      <c r="HA98" s="80"/>
      <c r="HB98" s="80"/>
      <c r="HC98" s="80"/>
      <c r="HD98" s="80"/>
      <c r="HE98" s="80"/>
      <c r="HF98" s="80"/>
      <c r="HG98" s="80"/>
      <c r="HH98" s="80"/>
      <c r="HI98" s="80"/>
      <c r="HJ98" s="80"/>
      <c r="HK98" s="80"/>
      <c r="HL98" s="80"/>
      <c r="HM98" s="80"/>
      <c r="HN98" s="80"/>
      <c r="HO98" s="80"/>
      <c r="HP98" s="80"/>
      <c r="HQ98" s="80"/>
      <c r="HR98" s="80"/>
      <c r="HS98" s="80"/>
      <c r="HT98" s="80"/>
      <c r="HU98" s="80"/>
      <c r="HV98" s="80"/>
      <c r="HW98" s="80"/>
      <c r="HX98" s="80"/>
      <c r="HY98" s="80"/>
      <c r="HZ98" s="80"/>
      <c r="IA98" s="80"/>
      <c r="IB98" s="80"/>
      <c r="IC98" s="80"/>
      <c r="ID98" s="80"/>
      <c r="IE98" s="80"/>
      <c r="IF98" s="80"/>
      <c r="IG98" s="80"/>
      <c r="IH98" s="80"/>
      <c r="II98" s="80"/>
      <c r="IJ98" s="80"/>
      <c r="IK98" s="80"/>
      <c r="IL98" s="80"/>
      <c r="IM98" s="80"/>
      <c r="IN98" s="80"/>
      <c r="IO98" s="80"/>
      <c r="IP98" s="80"/>
      <c r="IQ98" s="80"/>
      <c r="IR98" s="80"/>
      <c r="IS98" s="80"/>
    </row>
    <row r="99" spans="1:253" s="120" customFormat="1" ht="18.75" customHeight="1" x14ac:dyDescent="0.3">
      <c r="A99" s="84"/>
      <c r="B99" s="84"/>
      <c r="C99" s="85"/>
      <c r="D99" s="85"/>
      <c r="E99" s="86"/>
      <c r="F99" s="87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0"/>
      <c r="EB99" s="80"/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  <c r="EW99" s="80"/>
      <c r="EX99" s="80"/>
      <c r="EY99" s="80"/>
      <c r="EZ99" s="80"/>
      <c r="FA99" s="80"/>
      <c r="FB99" s="80"/>
      <c r="FC99" s="80"/>
      <c r="FD99" s="80"/>
      <c r="FE99" s="80"/>
      <c r="FF99" s="80"/>
      <c r="FG99" s="80"/>
      <c r="FH99" s="80"/>
      <c r="FI99" s="80"/>
      <c r="FJ99" s="80"/>
      <c r="FK99" s="80"/>
      <c r="FL99" s="80"/>
      <c r="FM99" s="80"/>
      <c r="FN99" s="80"/>
      <c r="FO99" s="80"/>
      <c r="FP99" s="80"/>
      <c r="FQ99" s="80"/>
      <c r="FR99" s="80"/>
      <c r="FS99" s="80"/>
      <c r="FT99" s="80"/>
      <c r="FU99" s="80"/>
      <c r="FV99" s="80"/>
      <c r="FW99" s="80"/>
      <c r="FX99" s="80"/>
      <c r="FY99" s="80"/>
      <c r="FZ99" s="80"/>
      <c r="GA99" s="80"/>
      <c r="GB99" s="80"/>
      <c r="GC99" s="80"/>
      <c r="GD99" s="80"/>
      <c r="GE99" s="80"/>
      <c r="GF99" s="80"/>
      <c r="GG99" s="80"/>
      <c r="GH99" s="80"/>
      <c r="GI99" s="80"/>
      <c r="GJ99" s="80"/>
      <c r="GK99" s="80"/>
      <c r="GL99" s="80"/>
      <c r="GM99" s="80"/>
      <c r="GN99" s="80"/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0"/>
      <c r="HD99" s="80"/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0"/>
      <c r="HT99" s="80"/>
      <c r="HU99" s="80"/>
      <c r="HV99" s="80"/>
      <c r="HW99" s="80"/>
      <c r="HX99" s="80"/>
      <c r="HY99" s="80"/>
      <c r="HZ99" s="80"/>
      <c r="IA99" s="80"/>
      <c r="IB99" s="80"/>
      <c r="IC99" s="80"/>
      <c r="ID99" s="80"/>
      <c r="IE99" s="80"/>
      <c r="IF99" s="80"/>
      <c r="IG99" s="80"/>
      <c r="IH99" s="80"/>
      <c r="II99" s="80"/>
      <c r="IJ99" s="80"/>
      <c r="IK99" s="80"/>
      <c r="IL99" s="80"/>
      <c r="IM99" s="80"/>
      <c r="IN99" s="80"/>
      <c r="IO99" s="80"/>
      <c r="IP99" s="80"/>
      <c r="IQ99" s="80"/>
      <c r="IR99" s="80"/>
      <c r="IS99" s="80"/>
    </row>
    <row r="100" spans="1:253" ht="18.75" customHeight="1" x14ac:dyDescent="0.3">
      <c r="A100" s="187"/>
      <c r="B100" s="185"/>
      <c r="C100" s="64"/>
      <c r="D100" s="64"/>
      <c r="E100" s="88"/>
      <c r="F100" s="89"/>
    </row>
    <row r="101" spans="1:253" s="121" customFormat="1" x14ac:dyDescent="0.3">
      <c r="A101" s="209" t="s">
        <v>26</v>
      </c>
      <c r="B101" s="209"/>
      <c r="C101" s="209"/>
      <c r="D101" s="209"/>
      <c r="E101" s="209"/>
      <c r="F101" s="209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</row>
    <row r="102" spans="1:253" ht="18.75" customHeight="1" x14ac:dyDescent="0.3">
      <c r="A102" s="187"/>
      <c r="B102" s="185"/>
      <c r="C102" s="91"/>
      <c r="D102" s="91"/>
      <c r="E102" s="92" t="s">
        <v>28</v>
      </c>
      <c r="F102" s="91"/>
    </row>
    <row r="103" spans="1:253" ht="15.75" customHeight="1" x14ac:dyDescent="0.3">
      <c r="A103" s="41"/>
      <c r="C103" s="91"/>
      <c r="D103" s="91"/>
      <c r="E103" s="92"/>
      <c r="F103" s="91"/>
    </row>
    <row r="104" spans="1:253" ht="15.75" customHeight="1" x14ac:dyDescent="0.3">
      <c r="A104" s="41"/>
      <c r="C104" s="91"/>
      <c r="D104" s="91"/>
      <c r="E104" s="92"/>
      <c r="F104" s="91"/>
    </row>
    <row r="105" spans="1:253" ht="8.4499999999999993" customHeight="1" x14ac:dyDescent="0.3">
      <c r="A105" s="41"/>
      <c r="C105" s="91"/>
      <c r="D105" s="91"/>
      <c r="E105" s="92"/>
      <c r="F105" s="91"/>
    </row>
    <row r="106" spans="1:253" ht="15.6" hidden="1" customHeight="1" x14ac:dyDescent="0.3">
      <c r="A106" s="41"/>
      <c r="C106" s="91"/>
      <c r="D106" s="91"/>
      <c r="E106" s="92"/>
      <c r="F106" s="91"/>
    </row>
    <row r="107" spans="1:253" ht="15.6" hidden="1" customHeight="1" x14ac:dyDescent="0.3">
      <c r="A107" s="41"/>
      <c r="C107" s="91"/>
      <c r="D107" s="91"/>
      <c r="E107" s="92"/>
      <c r="F107" s="91"/>
    </row>
    <row r="108" spans="1:253" ht="15.6" hidden="1" customHeight="1" x14ac:dyDescent="0.3">
      <c r="A108" s="41"/>
      <c r="C108" s="91"/>
      <c r="D108" s="91"/>
      <c r="E108" s="92"/>
      <c r="F108" s="91"/>
    </row>
    <row r="109" spans="1:253" ht="15.6" hidden="1" customHeight="1" x14ac:dyDescent="0.3">
      <c r="A109" s="215"/>
      <c r="B109" s="215"/>
      <c r="C109" s="91"/>
      <c r="D109" s="91"/>
      <c r="E109" s="92"/>
      <c r="F109" s="91"/>
    </row>
    <row r="110" spans="1:253" ht="15.75" customHeight="1" x14ac:dyDescent="0.3">
      <c r="A110" s="185"/>
      <c r="B110" s="185" t="s">
        <v>27</v>
      </c>
      <c r="C110" s="91"/>
      <c r="D110" s="91"/>
      <c r="E110" s="92"/>
      <c r="F110" s="91"/>
    </row>
    <row r="111" spans="1:253" ht="16.5" customHeight="1" x14ac:dyDescent="0.3">
      <c r="A111" s="216"/>
      <c r="B111" s="216"/>
      <c r="C111" s="91"/>
      <c r="D111" s="91"/>
      <c r="E111" s="92"/>
      <c r="F111" s="91"/>
    </row>
    <row r="112" spans="1:253" x14ac:dyDescent="0.3">
      <c r="A112" s="207"/>
      <c r="B112" s="207"/>
      <c r="C112" s="217" t="s">
        <v>28</v>
      </c>
      <c r="D112" s="217"/>
      <c r="E112" s="217"/>
      <c r="F112" s="217"/>
    </row>
    <row r="113" spans="1:6" ht="21.75" customHeight="1" x14ac:dyDescent="0.3">
      <c r="A113" s="181"/>
      <c r="B113" s="181"/>
      <c r="C113" s="181"/>
      <c r="D113" s="186"/>
      <c r="E113" s="182"/>
      <c r="F113" s="182"/>
    </row>
    <row r="114" spans="1:6" ht="16.5" customHeight="1" x14ac:dyDescent="0.3">
      <c r="A114" s="212"/>
      <c r="B114" s="212"/>
      <c r="C114" s="187"/>
      <c r="D114" s="187"/>
      <c r="E114" s="211"/>
      <c r="F114" s="211"/>
    </row>
    <row r="115" spans="1:6" x14ac:dyDescent="0.3">
      <c r="A115" s="207"/>
      <c r="B115" s="207"/>
      <c r="C115" s="181"/>
      <c r="D115" s="186"/>
      <c r="E115" s="208"/>
      <c r="F115" s="208"/>
    </row>
    <row r="116" spans="1:6" ht="10.5" customHeight="1" x14ac:dyDescent="0.3">
      <c r="A116" s="207"/>
      <c r="B116" s="207"/>
      <c r="C116" s="181"/>
      <c r="D116" s="186"/>
      <c r="E116" s="208"/>
      <c r="F116" s="208"/>
    </row>
    <row r="117" spans="1:6" ht="29.25" customHeight="1" x14ac:dyDescent="0.3">
      <c r="A117" s="209"/>
      <c r="B117" s="209"/>
      <c r="C117" s="183"/>
      <c r="D117" s="187"/>
      <c r="E117" s="184"/>
      <c r="F117" s="184"/>
    </row>
    <row r="118" spans="1:6" ht="38.25" customHeight="1" x14ac:dyDescent="0.3">
      <c r="A118" s="210"/>
      <c r="B118" s="257"/>
      <c r="C118" s="183"/>
      <c r="D118" s="187"/>
      <c r="E118" s="211"/>
      <c r="F118" s="211"/>
    </row>
    <row r="119" spans="1:6" ht="10.5" customHeight="1" x14ac:dyDescent="0.3">
      <c r="A119" s="207"/>
      <c r="B119" s="207"/>
      <c r="C119" s="181"/>
      <c r="D119" s="186"/>
      <c r="E119" s="208"/>
      <c r="F119" s="208"/>
    </row>
    <row r="120" spans="1:6" ht="25.5" customHeight="1" x14ac:dyDescent="0.3">
      <c r="A120" s="181"/>
      <c r="B120" s="181"/>
      <c r="C120" s="181"/>
      <c r="D120" s="186"/>
      <c r="E120" s="182"/>
      <c r="F120" s="182"/>
    </row>
    <row r="121" spans="1:6" ht="16.5" customHeight="1" x14ac:dyDescent="0.3">
      <c r="A121" s="212"/>
      <c r="B121" s="212"/>
      <c r="C121" s="187"/>
      <c r="D121" s="187"/>
      <c r="E121" s="211"/>
      <c r="F121" s="211"/>
    </row>
    <row r="122" spans="1:6" x14ac:dyDescent="0.3">
      <c r="A122" s="207"/>
      <c r="B122" s="207"/>
      <c r="C122" s="181"/>
      <c r="D122" s="186"/>
      <c r="E122" s="208"/>
      <c r="F122" s="208"/>
    </row>
    <row r="123" spans="1:6" x14ac:dyDescent="0.3">
      <c r="A123" s="121"/>
      <c r="B123" s="121"/>
      <c r="C123" s="121"/>
    </row>
  </sheetData>
  <mergeCells count="40">
    <mergeCell ref="A10:F10"/>
    <mergeCell ref="E1:F1"/>
    <mergeCell ref="C3:F3"/>
    <mergeCell ref="C5:F5"/>
    <mergeCell ref="C7:G7"/>
    <mergeCell ref="C8:F9"/>
    <mergeCell ref="A95:B95"/>
    <mergeCell ref="B11:F11"/>
    <mergeCell ref="A12:A14"/>
    <mergeCell ref="B12:B14"/>
    <mergeCell ref="C12:C14"/>
    <mergeCell ref="D12:D14"/>
    <mergeCell ref="E12:E14"/>
    <mergeCell ref="F12:F14"/>
    <mergeCell ref="A90:B90"/>
    <mergeCell ref="A91:B91"/>
    <mergeCell ref="A92:B92"/>
    <mergeCell ref="A93:B93"/>
    <mergeCell ref="A94:B94"/>
    <mergeCell ref="A96:B96"/>
    <mergeCell ref="A101:F101"/>
    <mergeCell ref="A109:B109"/>
    <mergeCell ref="A111:B111"/>
    <mergeCell ref="A112:B112"/>
    <mergeCell ref="C112:F112"/>
    <mergeCell ref="A114:B114"/>
    <mergeCell ref="E114:F114"/>
    <mergeCell ref="A115:B115"/>
    <mergeCell ref="E115:F115"/>
    <mergeCell ref="A116:B116"/>
    <mergeCell ref="E116:F116"/>
    <mergeCell ref="A122:B122"/>
    <mergeCell ref="E122:F122"/>
    <mergeCell ref="A117:B117"/>
    <mergeCell ref="A118:B118"/>
    <mergeCell ref="E118:F118"/>
    <mergeCell ref="A119:B119"/>
    <mergeCell ref="E119:F119"/>
    <mergeCell ref="A121:B121"/>
    <mergeCell ref="E121:F121"/>
  </mergeCells>
  <pageMargins left="0.7" right="0.7" top="0.75" bottom="0.75" header="0.3" footer="0.3"/>
  <pageSetup orientation="portrait" horizontalDpi="360" verticalDpi="360" r:id="rId1"/>
  <ignoredErrors>
    <ignoredError sqref="F93 F95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6"/>
  <sheetViews>
    <sheetView workbookViewId="0">
      <selection activeCell="C8" sqref="C8:F9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63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95"/>
      <c r="F2" s="195"/>
    </row>
    <row r="3" spans="1:253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96"/>
      <c r="D4" s="196"/>
      <c r="E4" s="66"/>
      <c r="F4" s="196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96"/>
      <c r="D6" s="196"/>
      <c r="E6" s="66"/>
      <c r="F6" s="196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102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/>
    </row>
    <row r="9" spans="1:253" ht="18.75" customHeight="1" x14ac:dyDescent="0.3">
      <c r="A9" s="67"/>
      <c r="B9" s="69"/>
      <c r="C9" s="241"/>
      <c r="D9" s="241"/>
      <c r="E9" s="241"/>
      <c r="F9" s="241"/>
      <c r="J9" s="67"/>
    </row>
    <row r="10" spans="1:253" ht="30" customHeight="1" x14ac:dyDescent="0.3">
      <c r="A10" s="220" t="s">
        <v>392</v>
      </c>
      <c r="B10" s="220"/>
      <c r="C10" s="220"/>
      <c r="D10" s="220"/>
      <c r="E10" s="220"/>
      <c r="F10" s="220"/>
      <c r="J10" s="67"/>
    </row>
    <row r="11" spans="1:253" ht="29.25" customHeight="1" thickBot="1" x14ac:dyDescent="0.35">
      <c r="A11" s="194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</row>
    <row r="14" spans="1:253" ht="33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72" t="s">
        <v>410</v>
      </c>
      <c r="C16" s="72"/>
      <c r="D16" s="71"/>
      <c r="E16" s="116"/>
      <c r="F16" s="75"/>
    </row>
    <row r="17" spans="1:253" x14ac:dyDescent="0.3">
      <c r="A17" s="35">
        <v>1</v>
      </c>
      <c r="B17" s="117" t="s">
        <v>411</v>
      </c>
      <c r="C17" s="37"/>
      <c r="D17" s="44"/>
      <c r="E17" s="44"/>
      <c r="F17" s="39"/>
    </row>
    <row r="18" spans="1:253" x14ac:dyDescent="0.3">
      <c r="A18" s="35">
        <v>2</v>
      </c>
      <c r="B18" s="118" t="s">
        <v>413</v>
      </c>
      <c r="C18" s="37" t="s">
        <v>42</v>
      </c>
      <c r="D18" s="44">
        <v>2520</v>
      </c>
      <c r="E18" s="58">
        <v>1.23</v>
      </c>
      <c r="F18" s="39">
        <f>D18*E18</f>
        <v>3099.6</v>
      </c>
    </row>
    <row r="19" spans="1:253" x14ac:dyDescent="0.3">
      <c r="A19" s="35">
        <v>3</v>
      </c>
      <c r="B19" s="118" t="s">
        <v>415</v>
      </c>
      <c r="C19" s="37" t="s">
        <v>378</v>
      </c>
      <c r="D19" s="44">
        <v>2</v>
      </c>
      <c r="E19" s="58">
        <v>28782.7</v>
      </c>
      <c r="F19" s="39">
        <f>D19*E19</f>
        <v>57565.4</v>
      </c>
    </row>
    <row r="20" spans="1:253" x14ac:dyDescent="0.3">
      <c r="A20" s="35">
        <v>4</v>
      </c>
      <c r="B20" s="139" t="s">
        <v>414</v>
      </c>
      <c r="C20" s="37" t="s">
        <v>30</v>
      </c>
      <c r="D20" s="44">
        <v>124</v>
      </c>
      <c r="E20" s="58">
        <v>2.12</v>
      </c>
      <c r="F20" s="39">
        <f>D20*E20</f>
        <v>262.88</v>
      </c>
    </row>
    <row r="21" spans="1:253" x14ac:dyDescent="0.3">
      <c r="A21" s="35">
        <v>5</v>
      </c>
      <c r="B21" s="139" t="s">
        <v>416</v>
      </c>
      <c r="C21" s="37" t="s">
        <v>378</v>
      </c>
      <c r="D21" s="44">
        <v>2</v>
      </c>
      <c r="E21" s="58">
        <v>29650</v>
      </c>
      <c r="F21" s="39">
        <f>D21*E21</f>
        <v>59300</v>
      </c>
    </row>
    <row r="22" spans="1:253" ht="19.5" thickBot="1" x14ac:dyDescent="0.35">
      <c r="A22" s="130"/>
      <c r="B22" s="137"/>
      <c r="C22" s="131"/>
      <c r="D22" s="132"/>
      <c r="E22" s="138"/>
      <c r="F22" s="133"/>
    </row>
    <row r="23" spans="1:253" s="120" customFormat="1" ht="21.75" customHeight="1" thickBot="1" x14ac:dyDescent="0.35">
      <c r="A23" s="251" t="s">
        <v>49</v>
      </c>
      <c r="B23" s="252"/>
      <c r="C23" s="134"/>
      <c r="D23" s="134"/>
      <c r="E23" s="135"/>
      <c r="F23" s="136">
        <f>SUM(F17:F22)</f>
        <v>120227.88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</row>
    <row r="24" spans="1:253" s="120" customFormat="1" ht="21.75" customHeight="1" thickBot="1" x14ac:dyDescent="0.35">
      <c r="A24" s="251" t="s">
        <v>47</v>
      </c>
      <c r="B24" s="252"/>
      <c r="C24" s="77"/>
      <c r="D24" s="77"/>
      <c r="E24" s="78"/>
      <c r="F24" s="79">
        <f>F23*0.15</f>
        <v>18034.182000000001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</row>
    <row r="25" spans="1:253" s="120" customFormat="1" ht="21.75" customHeight="1" thickBot="1" x14ac:dyDescent="0.35">
      <c r="A25" s="251" t="s">
        <v>19</v>
      </c>
      <c r="B25" s="252"/>
      <c r="C25" s="77"/>
      <c r="D25" s="77"/>
      <c r="E25" s="78"/>
      <c r="F25" s="79">
        <f>F23+F24</f>
        <v>138262.06200000001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</row>
    <row r="26" spans="1:253" s="120" customFormat="1" ht="21.75" customHeight="1" thickBot="1" x14ac:dyDescent="0.35">
      <c r="A26" s="251" t="s">
        <v>48</v>
      </c>
      <c r="B26" s="252"/>
      <c r="C26" s="77"/>
      <c r="D26" s="77"/>
      <c r="E26" s="78"/>
      <c r="F26" s="79">
        <f>F25*0.08</f>
        <v>11060.964960000001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</row>
    <row r="27" spans="1:253" s="120" customFormat="1" ht="21.75" customHeight="1" x14ac:dyDescent="0.3">
      <c r="A27" s="251" t="s">
        <v>19</v>
      </c>
      <c r="B27" s="252"/>
      <c r="C27" s="77"/>
      <c r="D27" s="77"/>
      <c r="E27" s="78"/>
      <c r="F27" s="79">
        <f>F25+F26</f>
        <v>149323.02696000002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</row>
    <row r="28" spans="1:253" s="120" customFormat="1" ht="21.75" customHeight="1" x14ac:dyDescent="0.3">
      <c r="A28" s="253" t="s">
        <v>20</v>
      </c>
      <c r="B28" s="254"/>
      <c r="C28" s="77"/>
      <c r="D28" s="77"/>
      <c r="E28" s="78"/>
      <c r="F28" s="79">
        <f>F23*0.18</f>
        <v>21641.018400000001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</row>
    <row r="29" spans="1:253" s="120" customFormat="1" ht="21.75" customHeight="1" thickBot="1" x14ac:dyDescent="0.35">
      <c r="A29" s="255" t="s">
        <v>21</v>
      </c>
      <c r="B29" s="256"/>
      <c r="C29" s="81"/>
      <c r="D29" s="81"/>
      <c r="E29" s="82"/>
      <c r="F29" s="83">
        <f>F27+F28</f>
        <v>170964.04536000002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</row>
    <row r="30" spans="1:253" s="120" customFormat="1" ht="18.75" customHeight="1" x14ac:dyDescent="0.3">
      <c r="A30" s="84"/>
      <c r="B30" s="84"/>
      <c r="C30" s="85"/>
      <c r="D30" s="85"/>
      <c r="E30" s="86"/>
      <c r="F30" s="87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</row>
    <row r="31" spans="1:253" s="120" customFormat="1" ht="18.75" customHeight="1" x14ac:dyDescent="0.3">
      <c r="A31" s="84"/>
      <c r="B31" s="84"/>
      <c r="C31" s="85"/>
      <c r="D31" s="85"/>
      <c r="E31" s="86"/>
      <c r="F31" s="87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</row>
    <row r="32" spans="1:253" s="120" customFormat="1" ht="18.75" customHeight="1" x14ac:dyDescent="0.3">
      <c r="A32" s="84"/>
      <c r="B32" s="84"/>
      <c r="C32" s="85"/>
      <c r="D32" s="85"/>
      <c r="E32" s="86"/>
      <c r="F32" s="87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</row>
    <row r="33" spans="1:253" ht="18.75" customHeight="1" x14ac:dyDescent="0.3">
      <c r="A33" s="194"/>
      <c r="B33" s="197"/>
      <c r="C33" s="64"/>
      <c r="D33" s="64"/>
      <c r="E33" s="88"/>
      <c r="F33" s="89"/>
    </row>
    <row r="34" spans="1:253" s="121" customFormat="1" x14ac:dyDescent="0.3">
      <c r="A34" s="209" t="s">
        <v>26</v>
      </c>
      <c r="B34" s="209"/>
      <c r="C34" s="209"/>
      <c r="D34" s="209"/>
      <c r="E34" s="209"/>
      <c r="F34" s="20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</row>
    <row r="35" spans="1:253" ht="18.75" customHeight="1" x14ac:dyDescent="0.3">
      <c r="A35" s="194"/>
      <c r="B35" s="197"/>
      <c r="C35" s="91"/>
      <c r="D35" s="91"/>
      <c r="E35" s="92" t="s">
        <v>28</v>
      </c>
      <c r="F35" s="91"/>
    </row>
    <row r="36" spans="1:253" ht="15.75" customHeight="1" x14ac:dyDescent="0.3">
      <c r="A36" s="41"/>
      <c r="C36" s="91"/>
      <c r="D36" s="91"/>
      <c r="E36" s="92"/>
      <c r="F36" s="91"/>
    </row>
    <row r="37" spans="1:253" ht="15.75" customHeight="1" x14ac:dyDescent="0.3">
      <c r="A37" s="41"/>
      <c r="C37" s="91"/>
      <c r="D37" s="91"/>
      <c r="E37" s="92"/>
      <c r="F37" s="91"/>
    </row>
    <row r="38" spans="1:253" ht="8.4499999999999993" customHeight="1" x14ac:dyDescent="0.3">
      <c r="A38" s="41"/>
      <c r="C38" s="91"/>
      <c r="D38" s="91"/>
      <c r="E38" s="92"/>
      <c r="F38" s="91"/>
    </row>
    <row r="39" spans="1:253" ht="15.6" hidden="1" customHeight="1" x14ac:dyDescent="0.3">
      <c r="A39" s="41"/>
      <c r="C39" s="91"/>
      <c r="D39" s="91"/>
      <c r="E39" s="92"/>
      <c r="F39" s="91"/>
    </row>
    <row r="40" spans="1:253" ht="15.6" hidden="1" customHeight="1" x14ac:dyDescent="0.3">
      <c r="A40" s="41"/>
      <c r="C40" s="91"/>
      <c r="D40" s="91"/>
      <c r="E40" s="92"/>
      <c r="F40" s="91"/>
    </row>
    <row r="41" spans="1:253" ht="15.6" hidden="1" customHeight="1" x14ac:dyDescent="0.3">
      <c r="A41" s="41"/>
      <c r="C41" s="91"/>
      <c r="D41" s="91"/>
      <c r="E41" s="92"/>
      <c r="F41" s="91"/>
    </row>
    <row r="42" spans="1:253" ht="15.6" hidden="1" customHeight="1" x14ac:dyDescent="0.3">
      <c r="A42" s="215"/>
      <c r="B42" s="215"/>
      <c r="C42" s="91"/>
      <c r="D42" s="91"/>
      <c r="E42" s="92"/>
      <c r="F42" s="91"/>
    </row>
    <row r="43" spans="1:253" ht="15.75" customHeight="1" x14ac:dyDescent="0.3">
      <c r="A43" s="197"/>
      <c r="B43" s="197" t="s">
        <v>27</v>
      </c>
      <c r="C43" s="91"/>
      <c r="D43" s="91"/>
      <c r="E43" s="92"/>
      <c r="F43" s="91"/>
    </row>
    <row r="44" spans="1:253" ht="16.5" customHeight="1" x14ac:dyDescent="0.3">
      <c r="A44" s="216"/>
      <c r="B44" s="216"/>
      <c r="C44" s="91"/>
      <c r="D44" s="91"/>
      <c r="E44" s="92"/>
      <c r="F44" s="91"/>
    </row>
    <row r="45" spans="1:253" x14ac:dyDescent="0.3">
      <c r="A45" s="207"/>
      <c r="B45" s="207"/>
      <c r="C45" s="217" t="s">
        <v>28</v>
      </c>
      <c r="D45" s="217"/>
      <c r="E45" s="217"/>
      <c r="F45" s="217"/>
    </row>
    <row r="46" spans="1:253" ht="21.75" customHeight="1" x14ac:dyDescent="0.3">
      <c r="A46" s="199"/>
      <c r="B46" s="199"/>
      <c r="C46" s="199"/>
      <c r="D46" s="200"/>
      <c r="E46" s="202"/>
      <c r="F46" s="202"/>
    </row>
    <row r="47" spans="1:253" ht="16.5" customHeight="1" x14ac:dyDescent="0.3">
      <c r="A47" s="212"/>
      <c r="B47" s="212"/>
      <c r="C47" s="194"/>
      <c r="D47" s="194"/>
      <c r="E47" s="211"/>
      <c r="F47" s="211"/>
    </row>
    <row r="48" spans="1:253" x14ac:dyDescent="0.3">
      <c r="A48" s="207"/>
      <c r="B48" s="207"/>
      <c r="C48" s="199"/>
      <c r="D48" s="200"/>
      <c r="E48" s="208"/>
      <c r="F48" s="208"/>
    </row>
    <row r="49" spans="1:6" ht="10.5" customHeight="1" x14ac:dyDescent="0.3">
      <c r="A49" s="207"/>
      <c r="B49" s="207"/>
      <c r="C49" s="199"/>
      <c r="D49" s="200"/>
      <c r="E49" s="208"/>
      <c r="F49" s="208"/>
    </row>
    <row r="50" spans="1:6" ht="29.25" customHeight="1" x14ac:dyDescent="0.3">
      <c r="A50" s="209"/>
      <c r="B50" s="209"/>
      <c r="C50" s="198"/>
      <c r="D50" s="194"/>
      <c r="E50" s="201"/>
      <c r="F50" s="201"/>
    </row>
    <row r="51" spans="1:6" ht="38.25" customHeight="1" x14ac:dyDescent="0.3">
      <c r="A51" s="210"/>
      <c r="B51" s="257"/>
      <c r="C51" s="198"/>
      <c r="D51" s="194"/>
      <c r="E51" s="211"/>
      <c r="F51" s="211"/>
    </row>
    <row r="52" spans="1:6" ht="10.5" customHeight="1" x14ac:dyDescent="0.3">
      <c r="A52" s="207"/>
      <c r="B52" s="207"/>
      <c r="C52" s="199"/>
      <c r="D52" s="200"/>
      <c r="E52" s="208"/>
      <c r="F52" s="208"/>
    </row>
    <row r="53" spans="1:6" ht="25.5" customHeight="1" x14ac:dyDescent="0.3">
      <c r="A53" s="199"/>
      <c r="B53" s="199"/>
      <c r="C53" s="199"/>
      <c r="D53" s="200"/>
      <c r="E53" s="202"/>
      <c r="F53" s="202"/>
    </row>
    <row r="54" spans="1:6" ht="16.5" customHeight="1" x14ac:dyDescent="0.3">
      <c r="A54" s="212"/>
      <c r="B54" s="212"/>
      <c r="C54" s="194"/>
      <c r="D54" s="194"/>
      <c r="E54" s="211"/>
      <c r="F54" s="211"/>
    </row>
    <row r="55" spans="1:6" x14ac:dyDescent="0.3">
      <c r="A55" s="207"/>
      <c r="B55" s="207"/>
      <c r="C55" s="199"/>
      <c r="D55" s="200"/>
      <c r="E55" s="208"/>
      <c r="F55" s="208"/>
    </row>
    <row r="56" spans="1:6" x14ac:dyDescent="0.3">
      <c r="A56" s="121"/>
      <c r="B56" s="121"/>
      <c r="C56" s="121"/>
    </row>
  </sheetData>
  <mergeCells count="40">
    <mergeCell ref="A55:B55"/>
    <mergeCell ref="E55:F55"/>
    <mergeCell ref="A50:B50"/>
    <mergeCell ref="A51:B51"/>
    <mergeCell ref="E51:F51"/>
    <mergeCell ref="A52:B52"/>
    <mergeCell ref="E52:F52"/>
    <mergeCell ref="A54:B54"/>
    <mergeCell ref="E54:F54"/>
    <mergeCell ref="A47:B47"/>
    <mergeCell ref="E47:F47"/>
    <mergeCell ref="A48:B48"/>
    <mergeCell ref="E48:F48"/>
    <mergeCell ref="A49:B49"/>
    <mergeCell ref="E49:F49"/>
    <mergeCell ref="A29:B29"/>
    <mergeCell ref="A34:F34"/>
    <mergeCell ref="A42:B42"/>
    <mergeCell ref="A44:B44"/>
    <mergeCell ref="A45:B45"/>
    <mergeCell ref="C45:F45"/>
    <mergeCell ref="A23:B23"/>
    <mergeCell ref="A24:B24"/>
    <mergeCell ref="A25:B25"/>
    <mergeCell ref="A26:B26"/>
    <mergeCell ref="A27:B27"/>
    <mergeCell ref="A28:B28"/>
    <mergeCell ref="B11:F11"/>
    <mergeCell ref="A12:A14"/>
    <mergeCell ref="B12:B14"/>
    <mergeCell ref="C12:C14"/>
    <mergeCell ref="D12:D14"/>
    <mergeCell ref="E12:E14"/>
    <mergeCell ref="F12:F14"/>
    <mergeCell ref="E1:F1"/>
    <mergeCell ref="C3:F3"/>
    <mergeCell ref="C5:F5"/>
    <mergeCell ref="C7:G7"/>
    <mergeCell ref="C8:F9"/>
    <mergeCell ref="A10:F10"/>
  </mergeCells>
  <pageMargins left="0.7" right="0.7" top="0.75" bottom="0.75" header="0.3" footer="0.3"/>
  <ignoredErrors>
    <ignoredError sqref="F26 F28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66"/>
  <sheetViews>
    <sheetView tabSelected="1" topLeftCell="A61" workbookViewId="0">
      <selection activeCell="B69" sqref="B69"/>
    </sheetView>
  </sheetViews>
  <sheetFormatPr defaultRowHeight="18.75" x14ac:dyDescent="0.3"/>
  <cols>
    <col min="1" max="1" width="5.42578125" style="303" customWidth="1"/>
    <col min="2" max="2" width="73.28515625" style="303" customWidth="1"/>
    <col min="3" max="3" width="9.140625" style="303" customWidth="1"/>
    <col min="4" max="4" width="9.140625" style="303"/>
    <col min="5" max="5" width="11.140625" style="303" customWidth="1"/>
    <col min="6" max="6" width="15.140625" style="303" customWidth="1"/>
    <col min="7" max="16384" width="9.140625" style="303"/>
  </cols>
  <sheetData>
    <row r="2" spans="1:253" ht="39" customHeight="1" x14ac:dyDescent="0.3">
      <c r="A2" s="302"/>
      <c r="B2" s="310" t="s">
        <v>420</v>
      </c>
      <c r="C2" s="311" t="s">
        <v>419</v>
      </c>
      <c r="D2" s="311"/>
      <c r="E2" s="311"/>
      <c r="F2" s="311"/>
    </row>
    <row r="3" spans="1:253" ht="20.25" x14ac:dyDescent="0.3">
      <c r="A3" s="302"/>
      <c r="B3" s="312" t="s">
        <v>418</v>
      </c>
      <c r="C3" s="312"/>
      <c r="D3" s="312"/>
      <c r="E3" s="312"/>
      <c r="F3" s="312"/>
    </row>
    <row r="4" spans="1:253" x14ac:dyDescent="0.3">
      <c r="A4" s="302"/>
      <c r="B4" s="304"/>
      <c r="C4" s="305"/>
      <c r="D4" s="306"/>
      <c r="E4" s="307"/>
      <c r="F4" s="307"/>
    </row>
    <row r="5" spans="1:253" ht="15" customHeight="1" x14ac:dyDescent="0.3">
      <c r="A5" s="308" t="s">
        <v>422</v>
      </c>
      <c r="B5" s="308"/>
      <c r="C5" s="308"/>
      <c r="D5" s="308"/>
      <c r="E5" s="308"/>
      <c r="F5" s="308"/>
    </row>
    <row r="6" spans="1:253" ht="15" customHeight="1" x14ac:dyDescent="0.3">
      <c r="A6" s="308"/>
      <c r="B6" s="308"/>
      <c r="C6" s="308"/>
      <c r="D6" s="308"/>
      <c r="E6" s="308"/>
      <c r="F6" s="308"/>
    </row>
    <row r="7" spans="1:253" ht="15" customHeight="1" x14ac:dyDescent="0.3">
      <c r="A7" s="308"/>
      <c r="B7" s="308"/>
      <c r="C7" s="308"/>
      <c r="D7" s="308"/>
      <c r="E7" s="308"/>
      <c r="F7" s="308"/>
    </row>
    <row r="8" spans="1:253" ht="38.25" customHeight="1" x14ac:dyDescent="0.3">
      <c r="A8" s="308"/>
      <c r="B8" s="308"/>
      <c r="C8" s="308"/>
      <c r="D8" s="308"/>
      <c r="E8" s="308"/>
      <c r="F8" s="308"/>
    </row>
    <row r="9" spans="1:253" ht="19.5" thickBot="1" x14ac:dyDescent="0.35">
      <c r="A9" s="309"/>
      <c r="B9" s="309"/>
      <c r="C9" s="309"/>
      <c r="D9" s="309"/>
      <c r="E9" s="309"/>
      <c r="F9" s="309"/>
    </row>
    <row r="10" spans="1:253" s="41" customFormat="1" ht="16.5" customHeight="1" x14ac:dyDescent="0.3">
      <c r="A10" s="221" t="s">
        <v>13</v>
      </c>
      <c r="B10" s="224" t="s">
        <v>417</v>
      </c>
      <c r="C10" s="227" t="s">
        <v>14</v>
      </c>
      <c r="D10" s="224" t="s">
        <v>15</v>
      </c>
      <c r="E10" s="230" t="s">
        <v>16</v>
      </c>
      <c r="F10" s="233" t="s">
        <v>17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</row>
    <row r="11" spans="1:253" s="41" customFormat="1" ht="21.75" customHeight="1" x14ac:dyDescent="0.3">
      <c r="A11" s="222"/>
      <c r="B11" s="225"/>
      <c r="C11" s="228"/>
      <c r="D11" s="225"/>
      <c r="E11" s="231"/>
      <c r="F11" s="234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</row>
    <row r="12" spans="1:253" s="41" customFormat="1" ht="33" customHeight="1" thickBot="1" x14ac:dyDescent="0.35">
      <c r="A12" s="223"/>
      <c r="B12" s="226"/>
      <c r="C12" s="229"/>
      <c r="D12" s="226"/>
      <c r="E12" s="232"/>
      <c r="F12" s="235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</row>
    <row r="13" spans="1:253" s="41" customFormat="1" x14ac:dyDescent="0.3">
      <c r="A13" s="70">
        <v>1</v>
      </c>
      <c r="B13" s="71">
        <v>2</v>
      </c>
      <c r="C13" s="72">
        <v>3</v>
      </c>
      <c r="D13" s="71">
        <v>4</v>
      </c>
      <c r="E13" s="74">
        <v>5</v>
      </c>
      <c r="F13" s="75">
        <v>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</row>
    <row r="14" spans="1:253" s="41" customFormat="1" ht="37.5" x14ac:dyDescent="0.3">
      <c r="A14" s="35"/>
      <c r="B14" s="313" t="s">
        <v>421</v>
      </c>
      <c r="C14" s="166"/>
      <c r="D14" s="44"/>
      <c r="E14" s="167"/>
      <c r="F14" s="56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</row>
    <row r="15" spans="1:253" s="41" customFormat="1" x14ac:dyDescent="0.3">
      <c r="A15" s="35">
        <v>1</v>
      </c>
      <c r="B15" s="118" t="s">
        <v>138</v>
      </c>
      <c r="C15" s="37" t="s">
        <v>3</v>
      </c>
      <c r="D15" s="44">
        <v>1</v>
      </c>
      <c r="E15" s="167">
        <v>2900</v>
      </c>
      <c r="F15" s="56">
        <f t="shared" ref="F15:F56" si="0">D15*E15</f>
        <v>2900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</row>
    <row r="16" spans="1:253" s="41" customFormat="1" x14ac:dyDescent="0.3">
      <c r="A16" s="35">
        <v>2</v>
      </c>
      <c r="B16" s="118" t="s">
        <v>139</v>
      </c>
      <c r="C16" s="37" t="s">
        <v>3</v>
      </c>
      <c r="D16" s="44">
        <v>1</v>
      </c>
      <c r="E16" s="167">
        <v>1000</v>
      </c>
      <c r="F16" s="56">
        <f t="shared" si="0"/>
        <v>1000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</row>
    <row r="17" spans="1:253" s="41" customFormat="1" x14ac:dyDescent="0.3">
      <c r="A17" s="35">
        <v>3</v>
      </c>
      <c r="B17" s="118" t="s">
        <v>140</v>
      </c>
      <c r="C17" s="37" t="s">
        <v>3</v>
      </c>
      <c r="D17" s="44">
        <v>1</v>
      </c>
      <c r="E17" s="167">
        <v>62</v>
      </c>
      <c r="F17" s="56">
        <f t="shared" si="0"/>
        <v>62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</row>
    <row r="18" spans="1:253" s="41" customFormat="1" x14ac:dyDescent="0.3">
      <c r="A18" s="35">
        <v>4</v>
      </c>
      <c r="B18" s="118" t="s">
        <v>141</v>
      </c>
      <c r="C18" s="37" t="s">
        <v>3</v>
      </c>
      <c r="D18" s="44">
        <v>2</v>
      </c>
      <c r="E18" s="167">
        <v>12.05</v>
      </c>
      <c r="F18" s="56">
        <f t="shared" si="0"/>
        <v>24.1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</row>
    <row r="19" spans="1:253" s="41" customFormat="1" x14ac:dyDescent="0.3">
      <c r="A19" s="35">
        <v>5</v>
      </c>
      <c r="B19" s="118" t="s">
        <v>142</v>
      </c>
      <c r="C19" s="37" t="s">
        <v>3</v>
      </c>
      <c r="D19" s="44">
        <v>4</v>
      </c>
      <c r="E19" s="167">
        <v>3.7</v>
      </c>
      <c r="F19" s="56">
        <f t="shared" si="0"/>
        <v>14.8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</row>
    <row r="20" spans="1:253" s="41" customFormat="1" x14ac:dyDescent="0.3">
      <c r="A20" s="35">
        <v>6</v>
      </c>
      <c r="B20" s="118" t="s">
        <v>146</v>
      </c>
      <c r="C20" s="37" t="s">
        <v>3</v>
      </c>
      <c r="D20" s="44">
        <v>10</v>
      </c>
      <c r="E20" s="167">
        <v>3</v>
      </c>
      <c r="F20" s="56">
        <f t="shared" si="0"/>
        <v>30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</row>
    <row r="21" spans="1:253" s="41" customFormat="1" x14ac:dyDescent="0.3">
      <c r="A21" s="35">
        <v>7</v>
      </c>
      <c r="B21" s="118" t="s">
        <v>147</v>
      </c>
      <c r="C21" s="37" t="s">
        <v>3</v>
      </c>
      <c r="D21" s="44">
        <v>1</v>
      </c>
      <c r="E21" s="167">
        <v>50</v>
      </c>
      <c r="F21" s="56">
        <f t="shared" si="0"/>
        <v>50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</row>
    <row r="22" spans="1:253" s="41" customFormat="1" x14ac:dyDescent="0.3">
      <c r="A22" s="35">
        <v>8</v>
      </c>
      <c r="B22" s="118" t="s">
        <v>148</v>
      </c>
      <c r="C22" s="37" t="s">
        <v>3</v>
      </c>
      <c r="D22" s="44">
        <v>100</v>
      </c>
      <c r="E22" s="167">
        <v>0.27900000000000003</v>
      </c>
      <c r="F22" s="56">
        <f t="shared" si="0"/>
        <v>27.900000000000002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</row>
    <row r="23" spans="1:253" s="41" customFormat="1" x14ac:dyDescent="0.3">
      <c r="A23" s="35">
        <v>9</v>
      </c>
      <c r="B23" s="118" t="s">
        <v>149</v>
      </c>
      <c r="C23" s="37" t="s">
        <v>3</v>
      </c>
      <c r="D23" s="44">
        <v>5</v>
      </c>
      <c r="E23" s="167">
        <v>9</v>
      </c>
      <c r="F23" s="56">
        <f t="shared" si="0"/>
        <v>45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</row>
    <row r="24" spans="1:253" s="41" customFormat="1" x14ac:dyDescent="0.3">
      <c r="A24" s="35">
        <v>10</v>
      </c>
      <c r="B24" s="36" t="s">
        <v>256</v>
      </c>
      <c r="C24" s="37" t="s">
        <v>3</v>
      </c>
      <c r="D24" s="44">
        <v>2</v>
      </c>
      <c r="E24" s="58">
        <v>3.0550000000000002</v>
      </c>
      <c r="F24" s="56">
        <f t="shared" si="0"/>
        <v>6.11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</row>
    <row r="25" spans="1:253" s="41" customFormat="1" x14ac:dyDescent="0.3">
      <c r="A25" s="35">
        <v>11</v>
      </c>
      <c r="B25" s="36" t="s">
        <v>257</v>
      </c>
      <c r="C25" s="37" t="s">
        <v>3</v>
      </c>
      <c r="D25" s="38">
        <v>25</v>
      </c>
      <c r="E25" s="58">
        <v>0.92</v>
      </c>
      <c r="F25" s="56">
        <f t="shared" si="0"/>
        <v>23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</row>
    <row r="26" spans="1:253" s="41" customFormat="1" x14ac:dyDescent="0.3">
      <c r="A26" s="35">
        <v>12</v>
      </c>
      <c r="B26" s="36" t="s">
        <v>258</v>
      </c>
      <c r="C26" s="37" t="s">
        <v>3</v>
      </c>
      <c r="D26" s="38">
        <v>50</v>
      </c>
      <c r="E26" s="58">
        <v>1.1000000000000001</v>
      </c>
      <c r="F26" s="56">
        <f t="shared" si="0"/>
        <v>55.000000000000007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</row>
    <row r="27" spans="1:253" s="41" customFormat="1" x14ac:dyDescent="0.3">
      <c r="A27" s="35">
        <v>13</v>
      </c>
      <c r="B27" s="36" t="s">
        <v>259</v>
      </c>
      <c r="C27" s="37" t="s">
        <v>3</v>
      </c>
      <c r="D27" s="38">
        <v>30</v>
      </c>
      <c r="E27" s="58">
        <v>2.2999999999999998</v>
      </c>
      <c r="F27" s="56">
        <f t="shared" si="0"/>
        <v>69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</row>
    <row r="28" spans="1:253" s="41" customFormat="1" x14ac:dyDescent="0.3">
      <c r="A28" s="35">
        <v>14</v>
      </c>
      <c r="B28" s="36" t="s">
        <v>260</v>
      </c>
      <c r="C28" s="37" t="s">
        <v>3</v>
      </c>
      <c r="D28" s="38">
        <v>20</v>
      </c>
      <c r="E28" s="58">
        <v>1.65</v>
      </c>
      <c r="F28" s="56">
        <f t="shared" si="0"/>
        <v>33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</row>
    <row r="29" spans="1:253" s="41" customFormat="1" x14ac:dyDescent="0.3">
      <c r="A29" s="35">
        <v>15</v>
      </c>
      <c r="B29" s="36" t="s">
        <v>261</v>
      </c>
      <c r="C29" s="37" t="s">
        <v>3</v>
      </c>
      <c r="D29" s="38">
        <v>30</v>
      </c>
      <c r="E29" s="58">
        <v>2.1</v>
      </c>
      <c r="F29" s="56">
        <f t="shared" si="0"/>
        <v>63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</row>
    <row r="30" spans="1:253" s="41" customFormat="1" x14ac:dyDescent="0.3">
      <c r="A30" s="35">
        <v>16</v>
      </c>
      <c r="B30" s="36" t="s">
        <v>262</v>
      </c>
      <c r="C30" s="37" t="s">
        <v>3</v>
      </c>
      <c r="D30" s="38">
        <v>20</v>
      </c>
      <c r="E30" s="58">
        <v>3.2</v>
      </c>
      <c r="F30" s="56">
        <f t="shared" si="0"/>
        <v>64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</row>
    <row r="31" spans="1:253" s="41" customFormat="1" x14ac:dyDescent="0.3">
      <c r="A31" s="35">
        <v>17</v>
      </c>
      <c r="B31" s="36" t="s">
        <v>263</v>
      </c>
      <c r="C31" s="37" t="s">
        <v>3</v>
      </c>
      <c r="D31" s="38">
        <v>20</v>
      </c>
      <c r="E31" s="58">
        <v>3.6</v>
      </c>
      <c r="F31" s="56">
        <f t="shared" si="0"/>
        <v>72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</row>
    <row r="32" spans="1:253" s="41" customFormat="1" x14ac:dyDescent="0.3">
      <c r="A32" s="35">
        <v>18</v>
      </c>
      <c r="B32" s="36" t="s">
        <v>264</v>
      </c>
      <c r="C32" s="37" t="s">
        <v>3</v>
      </c>
      <c r="D32" s="38">
        <v>20</v>
      </c>
      <c r="E32" s="58">
        <v>4.3</v>
      </c>
      <c r="F32" s="56">
        <f t="shared" si="0"/>
        <v>86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</row>
    <row r="33" spans="1:253" s="41" customFormat="1" x14ac:dyDescent="0.3">
      <c r="A33" s="35">
        <v>19</v>
      </c>
      <c r="B33" s="36" t="s">
        <v>265</v>
      </c>
      <c r="C33" s="37" t="s">
        <v>3</v>
      </c>
      <c r="D33" s="38">
        <v>300</v>
      </c>
      <c r="E33" s="58">
        <v>0.31</v>
      </c>
      <c r="F33" s="56">
        <f t="shared" si="0"/>
        <v>93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</row>
    <row r="34" spans="1:253" s="41" customFormat="1" x14ac:dyDescent="0.3">
      <c r="A34" s="35">
        <v>20</v>
      </c>
      <c r="B34" s="36" t="s">
        <v>266</v>
      </c>
      <c r="C34" s="37" t="s">
        <v>3</v>
      </c>
      <c r="D34" s="38">
        <v>100</v>
      </c>
      <c r="E34" s="58">
        <v>0.33300000000000002</v>
      </c>
      <c r="F34" s="56">
        <f t="shared" si="0"/>
        <v>33.300000000000004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</row>
    <row r="35" spans="1:253" s="41" customFormat="1" x14ac:dyDescent="0.3">
      <c r="A35" s="35">
        <v>21</v>
      </c>
      <c r="B35" s="165" t="s">
        <v>267</v>
      </c>
      <c r="C35" s="37" t="s">
        <v>3</v>
      </c>
      <c r="D35" s="38">
        <v>50</v>
      </c>
      <c r="E35" s="58">
        <v>0.61</v>
      </c>
      <c r="F35" s="56">
        <f t="shared" si="0"/>
        <v>30.5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</row>
    <row r="36" spans="1:253" s="41" customFormat="1" x14ac:dyDescent="0.3">
      <c r="A36" s="35">
        <v>22</v>
      </c>
      <c r="B36" s="165" t="s">
        <v>268</v>
      </c>
      <c r="C36" s="37" t="s">
        <v>3</v>
      </c>
      <c r="D36" s="38">
        <v>10</v>
      </c>
      <c r="E36" s="58">
        <v>16</v>
      </c>
      <c r="F36" s="56">
        <f t="shared" si="0"/>
        <v>160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</row>
    <row r="37" spans="1:253" s="41" customFormat="1" x14ac:dyDescent="0.3">
      <c r="A37" s="35">
        <v>23</v>
      </c>
      <c r="B37" s="165" t="s">
        <v>292</v>
      </c>
      <c r="C37" s="37" t="s">
        <v>3</v>
      </c>
      <c r="D37" s="38">
        <v>10</v>
      </c>
      <c r="E37" s="58">
        <v>3.4</v>
      </c>
      <c r="F37" s="56">
        <f t="shared" si="0"/>
        <v>34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</row>
    <row r="38" spans="1:253" s="41" customFormat="1" x14ac:dyDescent="0.3">
      <c r="A38" s="35">
        <v>24</v>
      </c>
      <c r="B38" s="165" t="s">
        <v>293</v>
      </c>
      <c r="C38" s="37" t="s">
        <v>3</v>
      </c>
      <c r="D38" s="38">
        <v>50</v>
      </c>
      <c r="E38" s="58">
        <v>2</v>
      </c>
      <c r="F38" s="56">
        <f t="shared" si="0"/>
        <v>100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</row>
    <row r="39" spans="1:253" s="41" customFormat="1" x14ac:dyDescent="0.3">
      <c r="A39" s="35">
        <v>25</v>
      </c>
      <c r="B39" s="165" t="s">
        <v>294</v>
      </c>
      <c r="C39" s="37" t="s">
        <v>3</v>
      </c>
      <c r="D39" s="38">
        <v>300</v>
      </c>
      <c r="E39" s="58">
        <v>0.86</v>
      </c>
      <c r="F39" s="56">
        <f t="shared" si="0"/>
        <v>258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</row>
    <row r="40" spans="1:253" s="41" customFormat="1" x14ac:dyDescent="0.3">
      <c r="A40" s="35">
        <v>26</v>
      </c>
      <c r="B40" s="165" t="s">
        <v>393</v>
      </c>
      <c r="C40" s="37" t="s">
        <v>3</v>
      </c>
      <c r="D40" s="38">
        <v>200</v>
      </c>
      <c r="E40" s="58">
        <v>0.73</v>
      </c>
      <c r="F40" s="56">
        <f t="shared" si="0"/>
        <v>146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</row>
    <row r="41" spans="1:253" s="41" customFormat="1" x14ac:dyDescent="0.3">
      <c r="A41" s="35">
        <v>27</v>
      </c>
      <c r="B41" s="165" t="s">
        <v>394</v>
      </c>
      <c r="C41" s="37" t="s">
        <v>3</v>
      </c>
      <c r="D41" s="38">
        <v>50</v>
      </c>
      <c r="E41" s="58">
        <v>0.8</v>
      </c>
      <c r="F41" s="56">
        <f t="shared" si="0"/>
        <v>40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</row>
    <row r="42" spans="1:253" s="41" customFormat="1" x14ac:dyDescent="0.3">
      <c r="A42" s="35">
        <v>28</v>
      </c>
      <c r="B42" s="165" t="s">
        <v>395</v>
      </c>
      <c r="C42" s="37" t="s">
        <v>3</v>
      </c>
      <c r="D42" s="38">
        <v>50</v>
      </c>
      <c r="E42" s="58">
        <v>0.9</v>
      </c>
      <c r="F42" s="56">
        <f t="shared" si="0"/>
        <v>45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</row>
    <row r="43" spans="1:253" s="41" customFormat="1" x14ac:dyDescent="0.3">
      <c r="A43" s="35">
        <v>29</v>
      </c>
      <c r="B43" s="165" t="s">
        <v>396</v>
      </c>
      <c r="C43" s="37" t="s">
        <v>3</v>
      </c>
      <c r="D43" s="38">
        <v>10</v>
      </c>
      <c r="E43" s="58">
        <v>2.5499999999999998</v>
      </c>
      <c r="F43" s="56">
        <f t="shared" si="0"/>
        <v>25.5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</row>
    <row r="44" spans="1:253" s="41" customFormat="1" x14ac:dyDescent="0.3">
      <c r="A44" s="35">
        <v>30</v>
      </c>
      <c r="B44" s="165" t="s">
        <v>397</v>
      </c>
      <c r="C44" s="37" t="s">
        <v>3</v>
      </c>
      <c r="D44" s="38">
        <v>5</v>
      </c>
      <c r="E44" s="58">
        <v>2.2000000000000002</v>
      </c>
      <c r="F44" s="56">
        <f t="shared" si="0"/>
        <v>11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</row>
    <row r="45" spans="1:253" s="41" customFormat="1" x14ac:dyDescent="0.3">
      <c r="A45" s="35">
        <v>31</v>
      </c>
      <c r="B45" s="165" t="s">
        <v>398</v>
      </c>
      <c r="C45" s="37" t="s">
        <v>3</v>
      </c>
      <c r="D45" s="38">
        <v>22</v>
      </c>
      <c r="E45" s="58">
        <v>24.4</v>
      </c>
      <c r="F45" s="56">
        <f t="shared" si="0"/>
        <v>536.79999999999995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</row>
    <row r="46" spans="1:253" s="41" customFormat="1" x14ac:dyDescent="0.3">
      <c r="A46" s="35">
        <v>32</v>
      </c>
      <c r="B46" s="165" t="s">
        <v>399</v>
      </c>
      <c r="C46" s="37" t="s">
        <v>3</v>
      </c>
      <c r="D46" s="38">
        <v>10</v>
      </c>
      <c r="E46" s="58">
        <v>21</v>
      </c>
      <c r="F46" s="56">
        <f t="shared" si="0"/>
        <v>210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</row>
    <row r="47" spans="1:253" s="41" customFormat="1" x14ac:dyDescent="0.3">
      <c r="A47" s="35">
        <v>33</v>
      </c>
      <c r="B47" s="165" t="s">
        <v>400</v>
      </c>
      <c r="C47" s="37" t="s">
        <v>3</v>
      </c>
      <c r="D47" s="38">
        <v>3</v>
      </c>
      <c r="E47" s="58">
        <v>34</v>
      </c>
      <c r="F47" s="56">
        <f t="shared" si="0"/>
        <v>102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</row>
    <row r="48" spans="1:253" s="41" customFormat="1" x14ac:dyDescent="0.3">
      <c r="A48" s="35">
        <v>34</v>
      </c>
      <c r="B48" s="165" t="s">
        <v>401</v>
      </c>
      <c r="C48" s="37" t="s">
        <v>3</v>
      </c>
      <c r="D48" s="38">
        <v>20</v>
      </c>
      <c r="E48" s="58">
        <v>3</v>
      </c>
      <c r="F48" s="56">
        <f t="shared" si="0"/>
        <v>60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</row>
    <row r="49" spans="1:253" s="41" customFormat="1" x14ac:dyDescent="0.3">
      <c r="A49" s="35">
        <v>35</v>
      </c>
      <c r="B49" s="165" t="s">
        <v>408</v>
      </c>
      <c r="C49" s="37" t="s">
        <v>42</v>
      </c>
      <c r="D49" s="38">
        <v>100</v>
      </c>
      <c r="E49" s="58">
        <v>1.1000000000000001</v>
      </c>
      <c r="F49" s="56">
        <f t="shared" si="0"/>
        <v>110.00000000000001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</row>
    <row r="50" spans="1:253" s="41" customFormat="1" x14ac:dyDescent="0.3">
      <c r="A50" s="35">
        <v>36</v>
      </c>
      <c r="B50" s="165" t="s">
        <v>402</v>
      </c>
      <c r="C50" s="37" t="s">
        <v>42</v>
      </c>
      <c r="D50" s="38">
        <v>1000</v>
      </c>
      <c r="E50" s="58">
        <v>1.45</v>
      </c>
      <c r="F50" s="56">
        <f t="shared" si="0"/>
        <v>1450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</row>
    <row r="51" spans="1:253" s="41" customFormat="1" x14ac:dyDescent="0.3">
      <c r="A51" s="35">
        <v>37</v>
      </c>
      <c r="B51" s="165" t="s">
        <v>402</v>
      </c>
      <c r="C51" s="37" t="s">
        <v>42</v>
      </c>
      <c r="D51" s="38">
        <v>300</v>
      </c>
      <c r="E51" s="58">
        <v>1.47</v>
      </c>
      <c r="F51" s="56">
        <f t="shared" si="0"/>
        <v>441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</row>
    <row r="52" spans="1:253" s="41" customFormat="1" x14ac:dyDescent="0.3">
      <c r="A52" s="35">
        <v>38</v>
      </c>
      <c r="B52" s="165" t="s">
        <v>404</v>
      </c>
      <c r="C52" s="37" t="s">
        <v>3</v>
      </c>
      <c r="D52" s="38">
        <v>20</v>
      </c>
      <c r="E52" s="58">
        <v>2.98</v>
      </c>
      <c r="F52" s="56">
        <f t="shared" si="0"/>
        <v>59.6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</row>
    <row r="53" spans="1:253" s="41" customFormat="1" x14ac:dyDescent="0.3">
      <c r="A53" s="35">
        <v>39</v>
      </c>
      <c r="B53" s="165" t="s">
        <v>405</v>
      </c>
      <c r="C53" s="37" t="s">
        <v>3</v>
      </c>
      <c r="D53" s="38">
        <v>20</v>
      </c>
      <c r="E53" s="58">
        <v>2.2999999999999998</v>
      </c>
      <c r="F53" s="56">
        <f t="shared" si="0"/>
        <v>46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</row>
    <row r="54" spans="1:253" s="41" customFormat="1" x14ac:dyDescent="0.3">
      <c r="A54" s="35">
        <v>40</v>
      </c>
      <c r="B54" s="165" t="s">
        <v>406</v>
      </c>
      <c r="C54" s="37" t="s">
        <v>3</v>
      </c>
      <c r="D54" s="38">
        <v>20</v>
      </c>
      <c r="E54" s="58">
        <v>3.2530000000000001</v>
      </c>
      <c r="F54" s="56">
        <f t="shared" si="0"/>
        <v>65.06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</row>
    <row r="55" spans="1:253" s="41" customFormat="1" x14ac:dyDescent="0.3">
      <c r="A55" s="35">
        <v>41</v>
      </c>
      <c r="B55" s="165" t="s">
        <v>407</v>
      </c>
      <c r="C55" s="37" t="s">
        <v>30</v>
      </c>
      <c r="D55" s="38">
        <v>500</v>
      </c>
      <c r="E55" s="58">
        <v>2.31</v>
      </c>
      <c r="F55" s="56">
        <f t="shared" si="0"/>
        <v>1155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</row>
    <row r="56" spans="1:253" s="41" customFormat="1" x14ac:dyDescent="0.3">
      <c r="A56" s="35">
        <v>42</v>
      </c>
      <c r="B56" s="165" t="s">
        <v>409</v>
      </c>
      <c r="C56" s="37" t="s">
        <v>3</v>
      </c>
      <c r="D56" s="38">
        <v>17</v>
      </c>
      <c r="E56" s="58">
        <v>1</v>
      </c>
      <c r="F56" s="56">
        <f t="shared" si="0"/>
        <v>17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</row>
    <row r="57" spans="1:253" s="41" customFormat="1" ht="19.5" thickBot="1" x14ac:dyDescent="0.35">
      <c r="A57" s="35"/>
      <c r="B57" s="165"/>
      <c r="C57" s="37"/>
      <c r="D57" s="38"/>
      <c r="E57" s="58"/>
      <c r="F57" s="56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</row>
    <row r="58" spans="1:253" s="120" customFormat="1" ht="21.75" customHeight="1" thickBot="1" x14ac:dyDescent="0.35">
      <c r="A58" s="251" t="s">
        <v>49</v>
      </c>
      <c r="B58" s="252"/>
      <c r="C58" s="134"/>
      <c r="D58" s="134"/>
      <c r="E58" s="135"/>
      <c r="F58" s="136">
        <f>SUM(F15:F57)</f>
        <v>9853.67</v>
      </c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  <c r="DA58" s="80"/>
      <c r="DB58" s="80"/>
      <c r="DC58" s="80"/>
      <c r="DD58" s="80"/>
      <c r="DE58" s="80"/>
      <c r="DF58" s="80"/>
      <c r="DG58" s="80"/>
      <c r="DH58" s="80"/>
      <c r="DI58" s="80"/>
      <c r="DJ58" s="80"/>
      <c r="DK58" s="80"/>
      <c r="DL58" s="80"/>
      <c r="DM58" s="80"/>
      <c r="DN58" s="80"/>
      <c r="DO58" s="80"/>
      <c r="DP58" s="80"/>
      <c r="DQ58" s="80"/>
      <c r="DR58" s="80"/>
      <c r="DS58" s="80"/>
      <c r="DT58" s="80"/>
      <c r="DU58" s="80"/>
      <c r="DV58" s="80"/>
      <c r="DW58" s="80"/>
      <c r="DX58" s="80"/>
      <c r="DY58" s="80"/>
      <c r="DZ58" s="80"/>
      <c r="EA58" s="80"/>
      <c r="EB58" s="80"/>
      <c r="EC58" s="80"/>
      <c r="ED58" s="80"/>
      <c r="EE58" s="80"/>
      <c r="EF58" s="80"/>
      <c r="EG58" s="80"/>
      <c r="EH58" s="80"/>
      <c r="EI58" s="80"/>
      <c r="EJ58" s="80"/>
      <c r="EK58" s="80"/>
      <c r="EL58" s="80"/>
      <c r="EM58" s="80"/>
      <c r="EN58" s="80"/>
      <c r="EO58" s="80"/>
      <c r="EP58" s="80"/>
      <c r="EQ58" s="80"/>
      <c r="ER58" s="80"/>
      <c r="ES58" s="80"/>
      <c r="ET58" s="80"/>
      <c r="EU58" s="80"/>
      <c r="EV58" s="80"/>
      <c r="EW58" s="80"/>
      <c r="EX58" s="80"/>
      <c r="EY58" s="80"/>
      <c r="EZ58" s="80"/>
      <c r="FA58" s="80"/>
      <c r="FB58" s="80"/>
      <c r="FC58" s="80"/>
      <c r="FD58" s="80"/>
      <c r="FE58" s="80"/>
      <c r="FF58" s="80"/>
      <c r="FG58" s="80"/>
      <c r="FH58" s="80"/>
      <c r="FI58" s="80"/>
      <c r="FJ58" s="80"/>
      <c r="FK58" s="80"/>
      <c r="FL58" s="80"/>
      <c r="FM58" s="80"/>
      <c r="FN58" s="80"/>
      <c r="FO58" s="80"/>
      <c r="FP58" s="80"/>
      <c r="FQ58" s="80"/>
      <c r="FR58" s="80"/>
      <c r="FS58" s="80"/>
      <c r="FT58" s="80"/>
      <c r="FU58" s="80"/>
      <c r="FV58" s="80"/>
      <c r="FW58" s="80"/>
      <c r="FX58" s="80"/>
      <c r="FY58" s="80"/>
      <c r="FZ58" s="80"/>
      <c r="GA58" s="80"/>
      <c r="GB58" s="80"/>
      <c r="GC58" s="80"/>
      <c r="GD58" s="80"/>
      <c r="GE58" s="80"/>
      <c r="GF58" s="80"/>
      <c r="GG58" s="80"/>
      <c r="GH58" s="80"/>
      <c r="GI58" s="80"/>
      <c r="GJ58" s="80"/>
      <c r="GK58" s="80"/>
      <c r="GL58" s="80"/>
      <c r="GM58" s="80"/>
      <c r="GN58" s="80"/>
      <c r="GO58" s="80"/>
      <c r="GP58" s="80"/>
      <c r="GQ58" s="80"/>
      <c r="GR58" s="80"/>
      <c r="GS58" s="80"/>
      <c r="GT58" s="80"/>
      <c r="GU58" s="80"/>
      <c r="GV58" s="80"/>
      <c r="GW58" s="80"/>
      <c r="GX58" s="80"/>
      <c r="GY58" s="80"/>
      <c r="GZ58" s="80"/>
      <c r="HA58" s="80"/>
      <c r="HB58" s="80"/>
      <c r="HC58" s="80"/>
      <c r="HD58" s="80"/>
      <c r="HE58" s="80"/>
      <c r="HF58" s="80"/>
      <c r="HG58" s="80"/>
      <c r="HH58" s="80"/>
      <c r="HI58" s="80"/>
      <c r="HJ58" s="80"/>
      <c r="HK58" s="80"/>
      <c r="HL58" s="80"/>
      <c r="HM58" s="80"/>
      <c r="HN58" s="80"/>
      <c r="HO58" s="80"/>
      <c r="HP58" s="80"/>
      <c r="HQ58" s="80"/>
      <c r="HR58" s="80"/>
      <c r="HS58" s="80"/>
      <c r="HT58" s="80"/>
      <c r="HU58" s="80"/>
      <c r="HV58" s="80"/>
      <c r="HW58" s="80"/>
      <c r="HX58" s="80"/>
      <c r="HY58" s="80"/>
      <c r="HZ58" s="80"/>
      <c r="IA58" s="80"/>
      <c r="IB58" s="80"/>
      <c r="IC58" s="80"/>
      <c r="ID58" s="80"/>
      <c r="IE58" s="80"/>
      <c r="IF58" s="80"/>
      <c r="IG58" s="80"/>
      <c r="IH58" s="80"/>
      <c r="II58" s="80"/>
      <c r="IJ58" s="80"/>
      <c r="IK58" s="80"/>
      <c r="IL58" s="80"/>
      <c r="IM58" s="80"/>
      <c r="IN58" s="80"/>
      <c r="IO58" s="80"/>
      <c r="IP58" s="80"/>
      <c r="IQ58" s="80"/>
      <c r="IR58" s="80"/>
      <c r="IS58" s="80"/>
    </row>
    <row r="59" spans="1:253" s="120" customFormat="1" ht="21.75" customHeight="1" thickBot="1" x14ac:dyDescent="0.35">
      <c r="A59" s="251" t="s">
        <v>47</v>
      </c>
      <c r="B59" s="252"/>
      <c r="C59" s="77"/>
      <c r="D59" s="77"/>
      <c r="E59" s="78"/>
      <c r="F59" s="79">
        <f>F58*0.15</f>
        <v>1478.0505000000001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  <c r="DA59" s="80"/>
      <c r="DB59" s="80"/>
      <c r="DC59" s="80"/>
      <c r="DD59" s="80"/>
      <c r="DE59" s="80"/>
      <c r="DF59" s="80"/>
      <c r="DG59" s="80"/>
      <c r="DH59" s="80"/>
      <c r="DI59" s="80"/>
      <c r="DJ59" s="80"/>
      <c r="DK59" s="80"/>
      <c r="DL59" s="80"/>
      <c r="DM59" s="80"/>
      <c r="DN59" s="80"/>
      <c r="DO59" s="80"/>
      <c r="DP59" s="80"/>
      <c r="DQ59" s="80"/>
      <c r="DR59" s="80"/>
      <c r="DS59" s="80"/>
      <c r="DT59" s="80"/>
      <c r="DU59" s="80"/>
      <c r="DV59" s="80"/>
      <c r="DW59" s="80"/>
      <c r="DX59" s="80"/>
      <c r="DY59" s="80"/>
      <c r="DZ59" s="80"/>
      <c r="EA59" s="80"/>
      <c r="EB59" s="80"/>
      <c r="EC59" s="80"/>
      <c r="ED59" s="80"/>
      <c r="EE59" s="80"/>
      <c r="EF59" s="80"/>
      <c r="EG59" s="80"/>
      <c r="EH59" s="80"/>
      <c r="EI59" s="80"/>
      <c r="EJ59" s="80"/>
      <c r="EK59" s="80"/>
      <c r="EL59" s="80"/>
      <c r="EM59" s="80"/>
      <c r="EN59" s="80"/>
      <c r="EO59" s="80"/>
      <c r="EP59" s="80"/>
      <c r="EQ59" s="80"/>
      <c r="ER59" s="80"/>
      <c r="ES59" s="80"/>
      <c r="ET59" s="80"/>
      <c r="EU59" s="80"/>
      <c r="EV59" s="80"/>
      <c r="EW59" s="80"/>
      <c r="EX59" s="80"/>
      <c r="EY59" s="80"/>
      <c r="EZ59" s="80"/>
      <c r="FA59" s="80"/>
      <c r="FB59" s="80"/>
      <c r="FC59" s="80"/>
      <c r="FD59" s="80"/>
      <c r="FE59" s="80"/>
      <c r="FF59" s="80"/>
      <c r="FG59" s="80"/>
      <c r="FH59" s="80"/>
      <c r="FI59" s="80"/>
      <c r="FJ59" s="80"/>
      <c r="FK59" s="80"/>
      <c r="FL59" s="80"/>
      <c r="FM59" s="80"/>
      <c r="FN59" s="80"/>
      <c r="FO59" s="80"/>
      <c r="FP59" s="80"/>
      <c r="FQ59" s="80"/>
      <c r="FR59" s="80"/>
      <c r="FS59" s="80"/>
      <c r="FT59" s="80"/>
      <c r="FU59" s="80"/>
      <c r="FV59" s="80"/>
      <c r="FW59" s="80"/>
      <c r="FX59" s="80"/>
      <c r="FY59" s="80"/>
      <c r="FZ59" s="80"/>
      <c r="GA59" s="80"/>
      <c r="GB59" s="80"/>
      <c r="GC59" s="80"/>
      <c r="GD59" s="80"/>
      <c r="GE59" s="80"/>
      <c r="GF59" s="80"/>
      <c r="GG59" s="80"/>
      <c r="GH59" s="80"/>
      <c r="GI59" s="80"/>
      <c r="GJ59" s="80"/>
      <c r="GK59" s="80"/>
      <c r="GL59" s="80"/>
      <c r="GM59" s="80"/>
      <c r="GN59" s="80"/>
      <c r="GO59" s="80"/>
      <c r="GP59" s="80"/>
      <c r="GQ59" s="80"/>
      <c r="GR59" s="80"/>
      <c r="GS59" s="80"/>
      <c r="GT59" s="80"/>
      <c r="GU59" s="80"/>
      <c r="GV59" s="80"/>
      <c r="GW59" s="80"/>
      <c r="GX59" s="80"/>
      <c r="GY59" s="80"/>
      <c r="GZ59" s="80"/>
      <c r="HA59" s="80"/>
      <c r="HB59" s="80"/>
      <c r="HC59" s="80"/>
      <c r="HD59" s="80"/>
      <c r="HE59" s="80"/>
      <c r="HF59" s="80"/>
      <c r="HG59" s="80"/>
      <c r="HH59" s="80"/>
      <c r="HI59" s="80"/>
      <c r="HJ59" s="80"/>
      <c r="HK59" s="80"/>
      <c r="HL59" s="80"/>
      <c r="HM59" s="80"/>
      <c r="HN59" s="80"/>
      <c r="HO59" s="80"/>
      <c r="HP59" s="80"/>
      <c r="HQ59" s="80"/>
      <c r="HR59" s="80"/>
      <c r="HS59" s="80"/>
      <c r="HT59" s="80"/>
      <c r="HU59" s="80"/>
      <c r="HV59" s="80"/>
      <c r="HW59" s="80"/>
      <c r="HX59" s="80"/>
      <c r="HY59" s="80"/>
      <c r="HZ59" s="80"/>
      <c r="IA59" s="80"/>
      <c r="IB59" s="80"/>
      <c r="IC59" s="80"/>
      <c r="ID59" s="80"/>
      <c r="IE59" s="80"/>
      <c r="IF59" s="80"/>
      <c r="IG59" s="80"/>
      <c r="IH59" s="80"/>
      <c r="II59" s="80"/>
      <c r="IJ59" s="80"/>
      <c r="IK59" s="80"/>
      <c r="IL59" s="80"/>
      <c r="IM59" s="80"/>
      <c r="IN59" s="80"/>
      <c r="IO59" s="80"/>
      <c r="IP59" s="80"/>
      <c r="IQ59" s="80"/>
      <c r="IR59" s="80"/>
      <c r="IS59" s="80"/>
    </row>
    <row r="60" spans="1:253" s="120" customFormat="1" ht="21.75" customHeight="1" thickBot="1" x14ac:dyDescent="0.35">
      <c r="A60" s="251" t="s">
        <v>19</v>
      </c>
      <c r="B60" s="252"/>
      <c r="C60" s="77"/>
      <c r="D60" s="77"/>
      <c r="E60" s="78"/>
      <c r="F60" s="79">
        <f>F58+F59</f>
        <v>11331.720499999999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  <c r="DA60" s="80"/>
      <c r="DB60" s="80"/>
      <c r="DC60" s="80"/>
      <c r="DD60" s="80"/>
      <c r="DE60" s="80"/>
      <c r="DF60" s="80"/>
      <c r="DG60" s="80"/>
      <c r="DH60" s="80"/>
      <c r="DI60" s="80"/>
      <c r="DJ60" s="80"/>
      <c r="DK60" s="80"/>
      <c r="DL60" s="80"/>
      <c r="DM60" s="80"/>
      <c r="DN60" s="80"/>
      <c r="DO60" s="80"/>
      <c r="DP60" s="80"/>
      <c r="DQ60" s="80"/>
      <c r="DR60" s="80"/>
      <c r="DS60" s="80"/>
      <c r="DT60" s="80"/>
      <c r="DU60" s="80"/>
      <c r="DV60" s="80"/>
      <c r="DW60" s="80"/>
      <c r="DX60" s="80"/>
      <c r="DY60" s="80"/>
      <c r="DZ60" s="80"/>
      <c r="EA60" s="80"/>
      <c r="EB60" s="80"/>
      <c r="EC60" s="80"/>
      <c r="ED60" s="80"/>
      <c r="EE60" s="80"/>
      <c r="EF60" s="80"/>
      <c r="EG60" s="80"/>
      <c r="EH60" s="80"/>
      <c r="EI60" s="80"/>
      <c r="EJ60" s="80"/>
      <c r="EK60" s="80"/>
      <c r="EL60" s="80"/>
      <c r="EM60" s="80"/>
      <c r="EN60" s="80"/>
      <c r="EO60" s="80"/>
      <c r="EP60" s="80"/>
      <c r="EQ60" s="80"/>
      <c r="ER60" s="80"/>
      <c r="ES60" s="80"/>
      <c r="ET60" s="80"/>
      <c r="EU60" s="80"/>
      <c r="EV60" s="80"/>
      <c r="EW60" s="80"/>
      <c r="EX60" s="80"/>
      <c r="EY60" s="80"/>
      <c r="EZ60" s="80"/>
      <c r="FA60" s="80"/>
      <c r="FB60" s="80"/>
      <c r="FC60" s="80"/>
      <c r="FD60" s="80"/>
      <c r="FE60" s="80"/>
      <c r="FF60" s="80"/>
      <c r="FG60" s="80"/>
      <c r="FH60" s="80"/>
      <c r="FI60" s="80"/>
      <c r="FJ60" s="80"/>
      <c r="FK60" s="80"/>
      <c r="FL60" s="80"/>
      <c r="FM60" s="80"/>
      <c r="FN60" s="80"/>
      <c r="FO60" s="80"/>
      <c r="FP60" s="80"/>
      <c r="FQ60" s="80"/>
      <c r="FR60" s="80"/>
      <c r="FS60" s="80"/>
      <c r="FT60" s="80"/>
      <c r="FU60" s="80"/>
      <c r="FV60" s="80"/>
      <c r="FW60" s="80"/>
      <c r="FX60" s="80"/>
      <c r="FY60" s="80"/>
      <c r="FZ60" s="80"/>
      <c r="GA60" s="80"/>
      <c r="GB60" s="80"/>
      <c r="GC60" s="80"/>
      <c r="GD60" s="80"/>
      <c r="GE60" s="80"/>
      <c r="GF60" s="80"/>
      <c r="GG60" s="80"/>
      <c r="GH60" s="80"/>
      <c r="GI60" s="80"/>
      <c r="GJ60" s="80"/>
      <c r="GK60" s="80"/>
      <c r="GL60" s="80"/>
      <c r="GM60" s="80"/>
      <c r="GN60" s="80"/>
      <c r="GO60" s="80"/>
      <c r="GP60" s="80"/>
      <c r="GQ60" s="80"/>
      <c r="GR60" s="80"/>
      <c r="GS60" s="80"/>
      <c r="GT60" s="80"/>
      <c r="GU60" s="80"/>
      <c r="GV60" s="80"/>
      <c r="GW60" s="80"/>
      <c r="GX60" s="80"/>
      <c r="GY60" s="80"/>
      <c r="GZ60" s="80"/>
      <c r="HA60" s="80"/>
      <c r="HB60" s="80"/>
      <c r="HC60" s="80"/>
      <c r="HD60" s="80"/>
      <c r="HE60" s="80"/>
      <c r="HF60" s="80"/>
      <c r="HG60" s="80"/>
      <c r="HH60" s="80"/>
      <c r="HI60" s="80"/>
      <c r="HJ60" s="80"/>
      <c r="HK60" s="80"/>
      <c r="HL60" s="80"/>
      <c r="HM60" s="80"/>
      <c r="HN60" s="80"/>
      <c r="HO60" s="80"/>
      <c r="HP60" s="80"/>
      <c r="HQ60" s="80"/>
      <c r="HR60" s="80"/>
      <c r="HS60" s="80"/>
      <c r="HT60" s="80"/>
      <c r="HU60" s="80"/>
      <c r="HV60" s="80"/>
      <c r="HW60" s="80"/>
      <c r="HX60" s="80"/>
      <c r="HY60" s="80"/>
      <c r="HZ60" s="80"/>
      <c r="IA60" s="80"/>
      <c r="IB60" s="80"/>
      <c r="IC60" s="80"/>
      <c r="ID60" s="80"/>
      <c r="IE60" s="80"/>
      <c r="IF60" s="80"/>
      <c r="IG60" s="80"/>
      <c r="IH60" s="80"/>
      <c r="II60" s="80"/>
      <c r="IJ60" s="80"/>
      <c r="IK60" s="80"/>
      <c r="IL60" s="80"/>
      <c r="IM60" s="80"/>
      <c r="IN60" s="80"/>
      <c r="IO60" s="80"/>
      <c r="IP60" s="80"/>
      <c r="IQ60" s="80"/>
      <c r="IR60" s="80"/>
      <c r="IS60" s="80"/>
    </row>
    <row r="61" spans="1:253" s="120" customFormat="1" ht="21.75" customHeight="1" thickBot="1" x14ac:dyDescent="0.35">
      <c r="A61" s="251" t="s">
        <v>48</v>
      </c>
      <c r="B61" s="252"/>
      <c r="C61" s="77"/>
      <c r="D61" s="77"/>
      <c r="E61" s="78"/>
      <c r="F61" s="79">
        <f>F60*0.08</f>
        <v>906.53764000000001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0"/>
      <c r="CX61" s="80"/>
      <c r="CY61" s="80"/>
      <c r="CZ61" s="80"/>
      <c r="DA61" s="80"/>
      <c r="DB61" s="80"/>
      <c r="DC61" s="80"/>
      <c r="DD61" s="80"/>
      <c r="DE61" s="80"/>
      <c r="DF61" s="80"/>
      <c r="DG61" s="80"/>
      <c r="DH61" s="80"/>
      <c r="DI61" s="80"/>
      <c r="DJ61" s="80"/>
      <c r="DK61" s="80"/>
      <c r="DL61" s="80"/>
      <c r="DM61" s="80"/>
      <c r="DN61" s="80"/>
      <c r="DO61" s="80"/>
      <c r="DP61" s="80"/>
      <c r="DQ61" s="80"/>
      <c r="DR61" s="80"/>
      <c r="DS61" s="80"/>
      <c r="DT61" s="80"/>
      <c r="DU61" s="80"/>
      <c r="DV61" s="80"/>
      <c r="DW61" s="80"/>
      <c r="DX61" s="80"/>
      <c r="DY61" s="80"/>
      <c r="DZ61" s="80"/>
      <c r="EA61" s="80"/>
      <c r="EB61" s="80"/>
      <c r="EC61" s="80"/>
      <c r="ED61" s="80"/>
      <c r="EE61" s="80"/>
      <c r="EF61" s="80"/>
      <c r="EG61" s="80"/>
      <c r="EH61" s="80"/>
      <c r="EI61" s="80"/>
      <c r="EJ61" s="80"/>
      <c r="EK61" s="80"/>
      <c r="EL61" s="80"/>
      <c r="EM61" s="80"/>
      <c r="EN61" s="80"/>
      <c r="EO61" s="80"/>
      <c r="EP61" s="80"/>
      <c r="EQ61" s="80"/>
      <c r="ER61" s="80"/>
      <c r="ES61" s="80"/>
      <c r="ET61" s="80"/>
      <c r="EU61" s="80"/>
      <c r="EV61" s="80"/>
      <c r="EW61" s="80"/>
      <c r="EX61" s="80"/>
      <c r="EY61" s="80"/>
      <c r="EZ61" s="80"/>
      <c r="FA61" s="80"/>
      <c r="FB61" s="80"/>
      <c r="FC61" s="80"/>
      <c r="FD61" s="80"/>
      <c r="FE61" s="80"/>
      <c r="FF61" s="80"/>
      <c r="FG61" s="80"/>
      <c r="FH61" s="80"/>
      <c r="FI61" s="80"/>
      <c r="FJ61" s="80"/>
      <c r="FK61" s="80"/>
      <c r="FL61" s="80"/>
      <c r="FM61" s="80"/>
      <c r="FN61" s="80"/>
      <c r="FO61" s="80"/>
      <c r="FP61" s="80"/>
      <c r="FQ61" s="80"/>
      <c r="FR61" s="80"/>
      <c r="FS61" s="80"/>
      <c r="FT61" s="80"/>
      <c r="FU61" s="80"/>
      <c r="FV61" s="80"/>
      <c r="FW61" s="80"/>
      <c r="FX61" s="80"/>
      <c r="FY61" s="80"/>
      <c r="FZ61" s="80"/>
      <c r="GA61" s="80"/>
      <c r="GB61" s="80"/>
      <c r="GC61" s="80"/>
      <c r="GD61" s="80"/>
      <c r="GE61" s="80"/>
      <c r="GF61" s="80"/>
      <c r="GG61" s="80"/>
      <c r="GH61" s="80"/>
      <c r="GI61" s="80"/>
      <c r="GJ61" s="80"/>
      <c r="GK61" s="80"/>
      <c r="GL61" s="80"/>
      <c r="GM61" s="80"/>
      <c r="GN61" s="80"/>
      <c r="GO61" s="80"/>
      <c r="GP61" s="80"/>
      <c r="GQ61" s="80"/>
      <c r="GR61" s="80"/>
      <c r="GS61" s="80"/>
      <c r="GT61" s="80"/>
      <c r="GU61" s="80"/>
      <c r="GV61" s="80"/>
      <c r="GW61" s="80"/>
      <c r="GX61" s="80"/>
      <c r="GY61" s="80"/>
      <c r="GZ61" s="80"/>
      <c r="HA61" s="80"/>
      <c r="HB61" s="80"/>
      <c r="HC61" s="80"/>
      <c r="HD61" s="80"/>
      <c r="HE61" s="80"/>
      <c r="HF61" s="80"/>
      <c r="HG61" s="80"/>
      <c r="HH61" s="80"/>
      <c r="HI61" s="80"/>
      <c r="HJ61" s="80"/>
      <c r="HK61" s="80"/>
      <c r="HL61" s="80"/>
      <c r="HM61" s="80"/>
      <c r="HN61" s="80"/>
      <c r="HO61" s="80"/>
      <c r="HP61" s="80"/>
      <c r="HQ61" s="80"/>
      <c r="HR61" s="80"/>
      <c r="HS61" s="80"/>
      <c r="HT61" s="80"/>
      <c r="HU61" s="80"/>
      <c r="HV61" s="80"/>
      <c r="HW61" s="80"/>
      <c r="HX61" s="80"/>
      <c r="HY61" s="80"/>
      <c r="HZ61" s="80"/>
      <c r="IA61" s="80"/>
      <c r="IB61" s="80"/>
      <c r="IC61" s="80"/>
      <c r="ID61" s="80"/>
      <c r="IE61" s="80"/>
      <c r="IF61" s="80"/>
      <c r="IG61" s="80"/>
      <c r="IH61" s="80"/>
      <c r="II61" s="80"/>
      <c r="IJ61" s="80"/>
      <c r="IK61" s="80"/>
      <c r="IL61" s="80"/>
      <c r="IM61" s="80"/>
      <c r="IN61" s="80"/>
      <c r="IO61" s="80"/>
      <c r="IP61" s="80"/>
      <c r="IQ61" s="80"/>
      <c r="IR61" s="80"/>
      <c r="IS61" s="80"/>
    </row>
    <row r="62" spans="1:253" s="120" customFormat="1" ht="21.75" customHeight="1" x14ac:dyDescent="0.3">
      <c r="A62" s="251" t="s">
        <v>19</v>
      </c>
      <c r="B62" s="252"/>
      <c r="C62" s="77"/>
      <c r="D62" s="77"/>
      <c r="E62" s="78"/>
      <c r="F62" s="79">
        <f>F60+F61</f>
        <v>12238.25814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  <c r="CT62" s="80"/>
      <c r="CU62" s="80"/>
      <c r="CV62" s="80"/>
      <c r="CW62" s="80"/>
      <c r="CX62" s="80"/>
      <c r="CY62" s="80"/>
      <c r="CZ62" s="80"/>
      <c r="DA62" s="80"/>
      <c r="DB62" s="80"/>
      <c r="DC62" s="80"/>
      <c r="DD62" s="80"/>
      <c r="DE62" s="80"/>
      <c r="DF62" s="80"/>
      <c r="DG62" s="80"/>
      <c r="DH62" s="80"/>
      <c r="DI62" s="80"/>
      <c r="DJ62" s="80"/>
      <c r="DK62" s="80"/>
      <c r="DL62" s="80"/>
      <c r="DM62" s="80"/>
      <c r="DN62" s="80"/>
      <c r="DO62" s="80"/>
      <c r="DP62" s="80"/>
      <c r="DQ62" s="80"/>
      <c r="DR62" s="80"/>
      <c r="DS62" s="80"/>
      <c r="DT62" s="80"/>
      <c r="DU62" s="80"/>
      <c r="DV62" s="80"/>
      <c r="DW62" s="80"/>
      <c r="DX62" s="80"/>
      <c r="DY62" s="80"/>
      <c r="DZ62" s="80"/>
      <c r="EA62" s="80"/>
      <c r="EB62" s="80"/>
      <c r="EC62" s="80"/>
      <c r="ED62" s="80"/>
      <c r="EE62" s="80"/>
      <c r="EF62" s="80"/>
      <c r="EG62" s="80"/>
      <c r="EH62" s="80"/>
      <c r="EI62" s="80"/>
      <c r="EJ62" s="80"/>
      <c r="EK62" s="80"/>
      <c r="EL62" s="80"/>
      <c r="EM62" s="80"/>
      <c r="EN62" s="80"/>
      <c r="EO62" s="80"/>
      <c r="EP62" s="80"/>
      <c r="EQ62" s="80"/>
      <c r="ER62" s="80"/>
      <c r="ES62" s="80"/>
      <c r="ET62" s="80"/>
      <c r="EU62" s="80"/>
      <c r="EV62" s="80"/>
      <c r="EW62" s="80"/>
      <c r="EX62" s="80"/>
      <c r="EY62" s="80"/>
      <c r="EZ62" s="80"/>
      <c r="FA62" s="80"/>
      <c r="FB62" s="80"/>
      <c r="FC62" s="80"/>
      <c r="FD62" s="80"/>
      <c r="FE62" s="80"/>
      <c r="FF62" s="80"/>
      <c r="FG62" s="80"/>
      <c r="FH62" s="80"/>
      <c r="FI62" s="80"/>
      <c r="FJ62" s="80"/>
      <c r="FK62" s="80"/>
      <c r="FL62" s="80"/>
      <c r="FM62" s="80"/>
      <c r="FN62" s="80"/>
      <c r="FO62" s="80"/>
      <c r="FP62" s="80"/>
      <c r="FQ62" s="80"/>
      <c r="FR62" s="80"/>
      <c r="FS62" s="80"/>
      <c r="FT62" s="80"/>
      <c r="FU62" s="80"/>
      <c r="FV62" s="80"/>
      <c r="FW62" s="80"/>
      <c r="FX62" s="80"/>
      <c r="FY62" s="80"/>
      <c r="FZ62" s="80"/>
      <c r="GA62" s="80"/>
      <c r="GB62" s="80"/>
      <c r="GC62" s="80"/>
      <c r="GD62" s="80"/>
      <c r="GE62" s="80"/>
      <c r="GF62" s="80"/>
      <c r="GG62" s="80"/>
      <c r="GH62" s="80"/>
      <c r="GI62" s="80"/>
      <c r="GJ62" s="80"/>
      <c r="GK62" s="80"/>
      <c r="GL62" s="80"/>
      <c r="GM62" s="80"/>
      <c r="GN62" s="80"/>
      <c r="GO62" s="80"/>
      <c r="GP62" s="80"/>
      <c r="GQ62" s="80"/>
      <c r="GR62" s="80"/>
      <c r="GS62" s="80"/>
      <c r="GT62" s="80"/>
      <c r="GU62" s="80"/>
      <c r="GV62" s="80"/>
      <c r="GW62" s="80"/>
      <c r="GX62" s="80"/>
      <c r="GY62" s="80"/>
      <c r="GZ62" s="80"/>
      <c r="HA62" s="80"/>
      <c r="HB62" s="80"/>
      <c r="HC62" s="80"/>
      <c r="HD62" s="80"/>
      <c r="HE62" s="80"/>
      <c r="HF62" s="80"/>
      <c r="HG62" s="80"/>
      <c r="HH62" s="80"/>
      <c r="HI62" s="80"/>
      <c r="HJ62" s="80"/>
      <c r="HK62" s="80"/>
      <c r="HL62" s="80"/>
      <c r="HM62" s="80"/>
      <c r="HN62" s="80"/>
      <c r="HO62" s="80"/>
      <c r="HP62" s="80"/>
      <c r="HQ62" s="80"/>
      <c r="HR62" s="80"/>
      <c r="HS62" s="80"/>
      <c r="HT62" s="80"/>
      <c r="HU62" s="80"/>
      <c r="HV62" s="80"/>
      <c r="HW62" s="80"/>
      <c r="HX62" s="80"/>
      <c r="HY62" s="80"/>
      <c r="HZ62" s="80"/>
      <c r="IA62" s="80"/>
      <c r="IB62" s="80"/>
      <c r="IC62" s="80"/>
      <c r="ID62" s="80"/>
      <c r="IE62" s="80"/>
      <c r="IF62" s="80"/>
      <c r="IG62" s="80"/>
      <c r="IH62" s="80"/>
      <c r="II62" s="80"/>
      <c r="IJ62" s="80"/>
      <c r="IK62" s="80"/>
      <c r="IL62" s="80"/>
      <c r="IM62" s="80"/>
      <c r="IN62" s="80"/>
      <c r="IO62" s="80"/>
      <c r="IP62" s="80"/>
      <c r="IQ62" s="80"/>
      <c r="IR62" s="80"/>
      <c r="IS62" s="80"/>
    </row>
    <row r="63" spans="1:253" s="120" customFormat="1" ht="21.75" customHeight="1" x14ac:dyDescent="0.3">
      <c r="A63" s="253" t="s">
        <v>20</v>
      </c>
      <c r="B63" s="254"/>
      <c r="C63" s="77"/>
      <c r="D63" s="77"/>
      <c r="E63" s="78"/>
      <c r="F63" s="79">
        <f>F58*0.18</f>
        <v>1773.6605999999999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80"/>
      <c r="DF63" s="80"/>
      <c r="DG63" s="80"/>
      <c r="DH63" s="80"/>
      <c r="DI63" s="80"/>
      <c r="DJ63" s="80"/>
      <c r="DK63" s="80"/>
      <c r="DL63" s="80"/>
      <c r="DM63" s="80"/>
      <c r="DN63" s="80"/>
      <c r="DO63" s="80"/>
      <c r="DP63" s="80"/>
      <c r="DQ63" s="80"/>
      <c r="DR63" s="80"/>
      <c r="DS63" s="80"/>
      <c r="DT63" s="80"/>
      <c r="DU63" s="80"/>
      <c r="DV63" s="80"/>
      <c r="DW63" s="80"/>
      <c r="DX63" s="80"/>
      <c r="DY63" s="80"/>
      <c r="DZ63" s="80"/>
      <c r="EA63" s="80"/>
      <c r="EB63" s="80"/>
      <c r="EC63" s="80"/>
      <c r="ED63" s="80"/>
      <c r="EE63" s="80"/>
      <c r="EF63" s="80"/>
      <c r="EG63" s="80"/>
      <c r="EH63" s="80"/>
      <c r="EI63" s="80"/>
      <c r="EJ63" s="80"/>
      <c r="EK63" s="80"/>
      <c r="EL63" s="80"/>
      <c r="EM63" s="80"/>
      <c r="EN63" s="80"/>
      <c r="EO63" s="80"/>
      <c r="EP63" s="80"/>
      <c r="EQ63" s="80"/>
      <c r="ER63" s="80"/>
      <c r="ES63" s="80"/>
      <c r="ET63" s="80"/>
      <c r="EU63" s="80"/>
      <c r="EV63" s="80"/>
      <c r="EW63" s="80"/>
      <c r="EX63" s="80"/>
      <c r="EY63" s="80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80"/>
      <c r="FQ63" s="80"/>
      <c r="FR63" s="80"/>
      <c r="FS63" s="80"/>
      <c r="FT63" s="80"/>
      <c r="FU63" s="80"/>
      <c r="FV63" s="80"/>
      <c r="FW63" s="80"/>
      <c r="FX63" s="80"/>
      <c r="FY63" s="80"/>
      <c r="FZ63" s="80"/>
      <c r="GA63" s="80"/>
      <c r="GB63" s="80"/>
      <c r="GC63" s="80"/>
      <c r="GD63" s="80"/>
      <c r="GE63" s="80"/>
      <c r="GF63" s="80"/>
      <c r="GG63" s="80"/>
      <c r="GH63" s="80"/>
      <c r="GI63" s="80"/>
      <c r="GJ63" s="80"/>
      <c r="GK63" s="80"/>
      <c r="GL63" s="80"/>
      <c r="GM63" s="80"/>
      <c r="GN63" s="80"/>
      <c r="GO63" s="80"/>
      <c r="GP63" s="80"/>
      <c r="GQ63" s="80"/>
      <c r="GR63" s="80"/>
      <c r="GS63" s="80"/>
      <c r="GT63" s="80"/>
      <c r="GU63" s="80"/>
      <c r="GV63" s="80"/>
      <c r="GW63" s="80"/>
      <c r="GX63" s="80"/>
      <c r="GY63" s="80"/>
      <c r="GZ63" s="80"/>
      <c r="HA63" s="80"/>
      <c r="HB63" s="80"/>
      <c r="HC63" s="80"/>
      <c r="HD63" s="80"/>
      <c r="HE63" s="80"/>
      <c r="HF63" s="80"/>
      <c r="HG63" s="80"/>
      <c r="HH63" s="80"/>
      <c r="HI63" s="80"/>
      <c r="HJ63" s="80"/>
      <c r="HK63" s="80"/>
      <c r="HL63" s="80"/>
      <c r="HM63" s="80"/>
      <c r="HN63" s="80"/>
      <c r="HO63" s="80"/>
      <c r="HP63" s="80"/>
      <c r="HQ63" s="80"/>
      <c r="HR63" s="80"/>
      <c r="HS63" s="80"/>
      <c r="HT63" s="80"/>
      <c r="HU63" s="80"/>
      <c r="HV63" s="80"/>
      <c r="HW63" s="80"/>
      <c r="HX63" s="80"/>
      <c r="HY63" s="80"/>
      <c r="HZ63" s="80"/>
      <c r="IA63" s="80"/>
      <c r="IB63" s="80"/>
      <c r="IC63" s="80"/>
      <c r="ID63" s="80"/>
      <c r="IE63" s="80"/>
      <c r="IF63" s="80"/>
      <c r="IG63" s="80"/>
      <c r="IH63" s="80"/>
      <c r="II63" s="80"/>
      <c r="IJ63" s="80"/>
      <c r="IK63" s="80"/>
      <c r="IL63" s="80"/>
      <c r="IM63" s="80"/>
      <c r="IN63" s="80"/>
      <c r="IO63" s="80"/>
      <c r="IP63" s="80"/>
      <c r="IQ63" s="80"/>
      <c r="IR63" s="80"/>
      <c r="IS63" s="80"/>
    </row>
    <row r="64" spans="1:253" s="120" customFormat="1" ht="21.75" customHeight="1" thickBot="1" x14ac:dyDescent="0.35">
      <c r="A64" s="255" t="s">
        <v>21</v>
      </c>
      <c r="B64" s="256"/>
      <c r="C64" s="81"/>
      <c r="D64" s="81"/>
      <c r="E64" s="82"/>
      <c r="F64" s="83">
        <f>F62+F63</f>
        <v>14011.918739999999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  <c r="DK64" s="80"/>
      <c r="DL64" s="80"/>
      <c r="DM64" s="80"/>
      <c r="DN64" s="80"/>
      <c r="DO64" s="80"/>
      <c r="DP64" s="80"/>
      <c r="DQ64" s="80"/>
      <c r="DR64" s="80"/>
      <c r="DS64" s="80"/>
      <c r="DT64" s="80"/>
      <c r="DU64" s="80"/>
      <c r="DV64" s="80"/>
      <c r="DW64" s="80"/>
      <c r="DX64" s="80"/>
      <c r="DY64" s="80"/>
      <c r="DZ64" s="80"/>
      <c r="EA64" s="80"/>
      <c r="EB64" s="80"/>
      <c r="EC64" s="80"/>
      <c r="ED64" s="80"/>
      <c r="EE64" s="80"/>
      <c r="EF64" s="80"/>
      <c r="EG64" s="80"/>
      <c r="EH64" s="80"/>
      <c r="EI64" s="80"/>
      <c r="EJ64" s="80"/>
      <c r="EK64" s="80"/>
      <c r="EL64" s="80"/>
      <c r="EM64" s="80"/>
      <c r="EN64" s="80"/>
      <c r="EO64" s="80"/>
      <c r="EP64" s="80"/>
      <c r="EQ64" s="80"/>
      <c r="ER64" s="80"/>
      <c r="ES64" s="80"/>
      <c r="ET64" s="80"/>
      <c r="EU64" s="80"/>
      <c r="EV64" s="80"/>
      <c r="EW64" s="80"/>
      <c r="EX64" s="80"/>
      <c r="EY64" s="80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80"/>
      <c r="FM64" s="80"/>
      <c r="FN64" s="80"/>
      <c r="FO64" s="80"/>
      <c r="FP64" s="80"/>
      <c r="FQ64" s="80"/>
      <c r="FR64" s="80"/>
      <c r="FS64" s="80"/>
      <c r="FT64" s="80"/>
      <c r="FU64" s="80"/>
      <c r="FV64" s="80"/>
      <c r="FW64" s="80"/>
      <c r="FX64" s="80"/>
      <c r="FY64" s="80"/>
      <c r="FZ64" s="80"/>
      <c r="GA64" s="80"/>
      <c r="GB64" s="80"/>
      <c r="GC64" s="80"/>
      <c r="GD64" s="80"/>
      <c r="GE64" s="80"/>
      <c r="GF64" s="80"/>
      <c r="GG64" s="80"/>
      <c r="GH64" s="80"/>
      <c r="GI64" s="80"/>
      <c r="GJ64" s="80"/>
      <c r="GK64" s="80"/>
      <c r="GL64" s="80"/>
      <c r="GM64" s="80"/>
      <c r="GN64" s="80"/>
      <c r="GO64" s="80"/>
      <c r="GP64" s="80"/>
      <c r="GQ64" s="80"/>
      <c r="GR64" s="80"/>
      <c r="GS64" s="80"/>
      <c r="GT64" s="80"/>
      <c r="GU64" s="80"/>
      <c r="GV64" s="80"/>
      <c r="GW64" s="80"/>
      <c r="GX64" s="80"/>
      <c r="GY64" s="80"/>
      <c r="GZ64" s="80"/>
      <c r="HA64" s="80"/>
      <c r="HB64" s="80"/>
      <c r="HC64" s="80"/>
      <c r="HD64" s="80"/>
      <c r="HE64" s="80"/>
      <c r="HF64" s="80"/>
      <c r="HG64" s="80"/>
      <c r="HH64" s="80"/>
      <c r="HI64" s="80"/>
      <c r="HJ64" s="80"/>
      <c r="HK64" s="80"/>
      <c r="HL64" s="80"/>
      <c r="HM64" s="80"/>
      <c r="HN64" s="80"/>
      <c r="HO64" s="80"/>
      <c r="HP64" s="80"/>
      <c r="HQ64" s="80"/>
      <c r="HR64" s="80"/>
      <c r="HS64" s="80"/>
      <c r="HT64" s="80"/>
      <c r="HU64" s="80"/>
      <c r="HV64" s="80"/>
      <c r="HW64" s="80"/>
      <c r="HX64" s="80"/>
      <c r="HY64" s="80"/>
      <c r="HZ64" s="80"/>
      <c r="IA64" s="80"/>
      <c r="IB64" s="80"/>
      <c r="IC64" s="80"/>
      <c r="ID64" s="80"/>
      <c r="IE64" s="80"/>
      <c r="IF64" s="80"/>
      <c r="IG64" s="80"/>
      <c r="IH64" s="80"/>
      <c r="II64" s="80"/>
      <c r="IJ64" s="80"/>
      <c r="IK64" s="80"/>
      <c r="IL64" s="80"/>
      <c r="IM64" s="80"/>
      <c r="IN64" s="80"/>
      <c r="IO64" s="80"/>
      <c r="IP64" s="80"/>
      <c r="IQ64" s="80"/>
      <c r="IR64" s="80"/>
      <c r="IS64" s="80"/>
    </row>
    <row r="66" spans="2:2" x14ac:dyDescent="0.3">
      <c r="B66" s="314" t="s">
        <v>423</v>
      </c>
    </row>
  </sheetData>
  <mergeCells count="16">
    <mergeCell ref="D10:D12"/>
    <mergeCell ref="E10:E12"/>
    <mergeCell ref="F10:F12"/>
    <mergeCell ref="C2:F2"/>
    <mergeCell ref="B3:F3"/>
    <mergeCell ref="A5:F8"/>
    <mergeCell ref="A10:A12"/>
    <mergeCell ref="B10:B12"/>
    <mergeCell ref="C10:C12"/>
    <mergeCell ref="A64:B64"/>
    <mergeCell ref="A58:B58"/>
    <mergeCell ref="A59:B59"/>
    <mergeCell ref="A60:B60"/>
    <mergeCell ref="A61:B61"/>
    <mergeCell ref="A62:B62"/>
    <mergeCell ref="A63:B63"/>
  </mergeCells>
  <pageMargins left="0.7" right="0.7" top="0.75" bottom="0.75" header="0.3" footer="0.3"/>
  <pageSetup orientation="landscape" horizontalDpi="360" verticalDpi="360" r:id="rId1"/>
  <ignoredErrors>
    <ignoredError sqref="F61 F6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69"/>
  <sheetViews>
    <sheetView topLeftCell="A67" workbookViewId="0">
      <selection activeCell="B78" sqref="B78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2.28515625" style="63" bestFit="1" customWidth="1"/>
    <col min="5" max="5" width="11.28515625" style="168" customWidth="1"/>
    <col min="6" max="6" width="18.42578125" style="168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ht="12.6" customHeight="1" x14ac:dyDescent="0.3">
      <c r="D2" s="61"/>
      <c r="E2" s="163"/>
      <c r="F2" s="163"/>
    </row>
    <row r="3" spans="1:253" ht="22.9" customHeight="1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60"/>
      <c r="D4" s="160"/>
      <c r="E4" s="66"/>
      <c r="F4" s="160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2.4500000000000002" customHeight="1" x14ac:dyDescent="0.3">
      <c r="A6" s="67"/>
      <c r="B6" s="68"/>
      <c r="C6" s="160"/>
      <c r="D6" s="160"/>
      <c r="E6" s="66"/>
      <c r="F6" s="160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62.45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/>
    </row>
    <row r="9" spans="1:253" ht="18.75" customHeight="1" x14ac:dyDescent="0.3">
      <c r="A9" s="67"/>
      <c r="B9" s="69"/>
      <c r="C9" s="241"/>
      <c r="D9" s="241"/>
      <c r="E9" s="241"/>
      <c r="F9" s="241"/>
      <c r="J9" s="67"/>
    </row>
    <row r="10" spans="1:253" ht="30" customHeight="1" x14ac:dyDescent="0.3">
      <c r="A10" s="220" t="s">
        <v>98</v>
      </c>
      <c r="B10" s="220"/>
      <c r="C10" s="220"/>
      <c r="D10" s="220"/>
      <c r="E10" s="220"/>
      <c r="F10" s="220"/>
      <c r="J10" s="67"/>
    </row>
    <row r="11" spans="1:253" ht="14.45" customHeight="1" thickBot="1" x14ac:dyDescent="0.35">
      <c r="A11" s="164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42" t="s">
        <v>15</v>
      </c>
      <c r="E12" s="245" t="s">
        <v>16</v>
      </c>
      <c r="F12" s="248" t="s">
        <v>17</v>
      </c>
    </row>
    <row r="13" spans="1:253" ht="21.75" customHeight="1" x14ac:dyDescent="0.3">
      <c r="A13" s="222"/>
      <c r="B13" s="225"/>
      <c r="C13" s="228"/>
      <c r="D13" s="243"/>
      <c r="E13" s="246"/>
      <c r="F13" s="249"/>
    </row>
    <row r="14" spans="1:253" ht="33" customHeight="1" thickBot="1" x14ac:dyDescent="0.35">
      <c r="A14" s="223"/>
      <c r="B14" s="226"/>
      <c r="C14" s="229"/>
      <c r="D14" s="244"/>
      <c r="E14" s="247"/>
      <c r="F14" s="250"/>
    </row>
    <row r="15" spans="1:253" x14ac:dyDescent="0.3">
      <c r="A15" s="70">
        <v>1</v>
      </c>
      <c r="B15" s="71">
        <v>2</v>
      </c>
      <c r="C15" s="72">
        <v>3</v>
      </c>
      <c r="D15" s="73">
        <v>4</v>
      </c>
      <c r="E15" s="93">
        <v>5</v>
      </c>
      <c r="F15" s="94">
        <v>6</v>
      </c>
    </row>
    <row r="16" spans="1:253" x14ac:dyDescent="0.3">
      <c r="A16" s="70"/>
      <c r="B16" s="71"/>
      <c r="C16" s="72"/>
      <c r="D16" s="73"/>
      <c r="E16" s="93"/>
      <c r="F16" s="94"/>
    </row>
    <row r="17" spans="1:6" ht="37.5" x14ac:dyDescent="0.3">
      <c r="A17" s="70"/>
      <c r="B17" s="72" t="s">
        <v>76</v>
      </c>
      <c r="C17" s="72"/>
      <c r="D17" s="76"/>
      <c r="E17" s="93"/>
      <c r="F17" s="94"/>
    </row>
    <row r="18" spans="1:6" x14ac:dyDescent="0.3">
      <c r="A18" s="35">
        <v>1</v>
      </c>
      <c r="B18" s="45" t="s">
        <v>77</v>
      </c>
      <c r="C18" s="37" t="s">
        <v>25</v>
      </c>
      <c r="D18" s="44">
        <v>1036.5</v>
      </c>
      <c r="E18" s="55">
        <v>0</v>
      </c>
      <c r="F18" s="56">
        <f t="shared" ref="F18:F27" si="0">D18*E18</f>
        <v>0</v>
      </c>
    </row>
    <row r="19" spans="1:6" x14ac:dyDescent="0.3">
      <c r="A19" s="35">
        <v>2</v>
      </c>
      <c r="B19" s="43" t="s">
        <v>32</v>
      </c>
      <c r="C19" s="37" t="s">
        <v>18</v>
      </c>
      <c r="D19" s="44">
        <v>303</v>
      </c>
      <c r="E19" s="58">
        <v>76.02</v>
      </c>
      <c r="F19" s="56">
        <f t="shared" si="0"/>
        <v>23034.059999999998</v>
      </c>
    </row>
    <row r="20" spans="1:6" x14ac:dyDescent="0.3">
      <c r="A20" s="35">
        <v>3</v>
      </c>
      <c r="B20" s="36" t="s">
        <v>38</v>
      </c>
      <c r="C20" s="37" t="s">
        <v>4</v>
      </c>
      <c r="D20" s="38">
        <v>2.2999999999999998</v>
      </c>
      <c r="E20" s="58">
        <v>880</v>
      </c>
      <c r="F20" s="56">
        <f t="shared" si="0"/>
        <v>2023.9999999999998</v>
      </c>
    </row>
    <row r="21" spans="1:6" x14ac:dyDescent="0.3">
      <c r="A21" s="35">
        <v>4</v>
      </c>
      <c r="B21" s="36" t="s">
        <v>37</v>
      </c>
      <c r="C21" s="37" t="s">
        <v>4</v>
      </c>
      <c r="D21" s="38">
        <v>44.9</v>
      </c>
      <c r="E21" s="58">
        <v>817.66</v>
      </c>
      <c r="F21" s="56">
        <f t="shared" si="0"/>
        <v>36712.933999999994</v>
      </c>
    </row>
    <row r="22" spans="1:6" x14ac:dyDescent="0.3">
      <c r="A22" s="35">
        <v>5</v>
      </c>
      <c r="B22" s="36" t="s">
        <v>58</v>
      </c>
      <c r="C22" s="37" t="s">
        <v>3</v>
      </c>
      <c r="D22" s="38">
        <v>30</v>
      </c>
      <c r="E22" s="58">
        <v>25.6</v>
      </c>
      <c r="F22" s="56">
        <f t="shared" si="0"/>
        <v>768</v>
      </c>
    </row>
    <row r="23" spans="1:6" x14ac:dyDescent="0.3">
      <c r="A23" s="35">
        <v>7</v>
      </c>
      <c r="B23" s="36" t="s">
        <v>57</v>
      </c>
      <c r="C23" s="37" t="s">
        <v>1</v>
      </c>
      <c r="D23" s="44">
        <v>33</v>
      </c>
      <c r="E23" s="58">
        <v>249.34</v>
      </c>
      <c r="F23" s="56">
        <f t="shared" si="0"/>
        <v>8228.2199999999993</v>
      </c>
    </row>
    <row r="24" spans="1:6" x14ac:dyDescent="0.3">
      <c r="A24" s="35">
        <v>8</v>
      </c>
      <c r="B24" s="36" t="s">
        <v>29</v>
      </c>
      <c r="C24" s="37" t="s">
        <v>30</v>
      </c>
      <c r="D24" s="38">
        <v>400</v>
      </c>
      <c r="E24" s="58">
        <v>1.18</v>
      </c>
      <c r="F24" s="56">
        <f t="shared" si="0"/>
        <v>472</v>
      </c>
    </row>
    <row r="25" spans="1:6" x14ac:dyDescent="0.3">
      <c r="A25" s="35">
        <v>9</v>
      </c>
      <c r="B25" s="36" t="s">
        <v>36</v>
      </c>
      <c r="C25" s="37" t="s">
        <v>30</v>
      </c>
      <c r="D25" s="38">
        <v>170</v>
      </c>
      <c r="E25" s="58">
        <v>1.18</v>
      </c>
      <c r="F25" s="56">
        <f t="shared" si="0"/>
        <v>200.6</v>
      </c>
    </row>
    <row r="26" spans="1:6" x14ac:dyDescent="0.3">
      <c r="A26" s="35">
        <v>10</v>
      </c>
      <c r="B26" s="36" t="s">
        <v>31</v>
      </c>
      <c r="C26" s="37" t="s">
        <v>30</v>
      </c>
      <c r="D26" s="38">
        <v>219</v>
      </c>
      <c r="E26" s="58">
        <v>1.18</v>
      </c>
      <c r="F26" s="56">
        <f t="shared" si="0"/>
        <v>258.41999999999996</v>
      </c>
    </row>
    <row r="27" spans="1:6" x14ac:dyDescent="0.3">
      <c r="A27" s="35">
        <v>11</v>
      </c>
      <c r="B27" s="165" t="s">
        <v>124</v>
      </c>
      <c r="C27" s="166" t="s">
        <v>30</v>
      </c>
      <c r="D27" s="38">
        <v>5</v>
      </c>
      <c r="E27" s="167">
        <v>4.4000000000000004</v>
      </c>
      <c r="F27" s="56">
        <f t="shared" si="0"/>
        <v>22</v>
      </c>
    </row>
    <row r="28" spans="1:6" x14ac:dyDescent="0.3">
      <c r="A28" s="70"/>
      <c r="B28" s="71"/>
      <c r="C28" s="72"/>
      <c r="D28" s="73"/>
      <c r="E28" s="93"/>
      <c r="F28" s="94"/>
    </row>
    <row r="29" spans="1:6" ht="37.5" x14ac:dyDescent="0.3">
      <c r="A29" s="70"/>
      <c r="B29" s="72" t="s">
        <v>74</v>
      </c>
      <c r="C29" s="72"/>
      <c r="D29" s="76"/>
      <c r="E29" s="93"/>
      <c r="F29" s="94"/>
    </row>
    <row r="30" spans="1:6" x14ac:dyDescent="0.3">
      <c r="A30" s="35">
        <v>1</v>
      </c>
      <c r="B30" s="45" t="s">
        <v>75</v>
      </c>
      <c r="C30" s="37" t="s">
        <v>25</v>
      </c>
      <c r="D30" s="44">
        <v>1036.5</v>
      </c>
      <c r="E30" s="55">
        <v>0</v>
      </c>
      <c r="F30" s="56">
        <f t="shared" ref="F30:F39" si="1">D30*E30</f>
        <v>0</v>
      </c>
    </row>
    <row r="31" spans="1:6" x14ac:dyDescent="0.3">
      <c r="A31" s="35">
        <v>2</v>
      </c>
      <c r="B31" s="43" t="s">
        <v>32</v>
      </c>
      <c r="C31" s="37" t="s">
        <v>18</v>
      </c>
      <c r="D31" s="44">
        <v>302.5</v>
      </c>
      <c r="E31" s="58">
        <v>76.02</v>
      </c>
      <c r="F31" s="56">
        <f t="shared" si="1"/>
        <v>22996.05</v>
      </c>
    </row>
    <row r="32" spans="1:6" x14ac:dyDescent="0.3">
      <c r="A32" s="35">
        <v>3</v>
      </c>
      <c r="B32" s="36" t="s">
        <v>38</v>
      </c>
      <c r="C32" s="37" t="s">
        <v>4</v>
      </c>
      <c r="D32" s="38">
        <v>2.2999999999999998</v>
      </c>
      <c r="E32" s="58">
        <v>880</v>
      </c>
      <c r="F32" s="56">
        <f t="shared" si="1"/>
        <v>2023.9999999999998</v>
      </c>
    </row>
    <row r="33" spans="1:6" x14ac:dyDescent="0.3">
      <c r="A33" s="35">
        <v>4</v>
      </c>
      <c r="B33" s="36" t="s">
        <v>37</v>
      </c>
      <c r="C33" s="37" t="s">
        <v>4</v>
      </c>
      <c r="D33" s="38">
        <v>46.2</v>
      </c>
      <c r="E33" s="58">
        <v>817.66</v>
      </c>
      <c r="F33" s="56">
        <f t="shared" si="1"/>
        <v>37775.892</v>
      </c>
    </row>
    <row r="34" spans="1:6" x14ac:dyDescent="0.3">
      <c r="A34" s="35">
        <v>5</v>
      </c>
      <c r="B34" s="36" t="s">
        <v>58</v>
      </c>
      <c r="C34" s="37" t="s">
        <v>3</v>
      </c>
      <c r="D34" s="38">
        <v>20</v>
      </c>
      <c r="E34" s="58">
        <v>25.6</v>
      </c>
      <c r="F34" s="56">
        <f t="shared" si="1"/>
        <v>512</v>
      </c>
    </row>
    <row r="35" spans="1:6" x14ac:dyDescent="0.3">
      <c r="A35" s="35">
        <v>7</v>
      </c>
      <c r="B35" s="36" t="s">
        <v>57</v>
      </c>
      <c r="C35" s="37" t="s">
        <v>1</v>
      </c>
      <c r="D35" s="44">
        <v>18</v>
      </c>
      <c r="E35" s="58">
        <v>249.34</v>
      </c>
      <c r="F35" s="56">
        <f t="shared" si="1"/>
        <v>4488.12</v>
      </c>
    </row>
    <row r="36" spans="1:6" x14ac:dyDescent="0.3">
      <c r="A36" s="35">
        <v>8</v>
      </c>
      <c r="B36" s="36" t="s">
        <v>29</v>
      </c>
      <c r="C36" s="37" t="s">
        <v>30</v>
      </c>
      <c r="D36" s="38">
        <v>420</v>
      </c>
      <c r="E36" s="58">
        <v>1.18</v>
      </c>
      <c r="F36" s="56">
        <f t="shared" si="1"/>
        <v>495.59999999999997</v>
      </c>
    </row>
    <row r="37" spans="1:6" x14ac:dyDescent="0.3">
      <c r="A37" s="35">
        <v>9</v>
      </c>
      <c r="B37" s="36" t="s">
        <v>36</v>
      </c>
      <c r="C37" s="37" t="s">
        <v>30</v>
      </c>
      <c r="D37" s="38">
        <v>170</v>
      </c>
      <c r="E37" s="58">
        <v>1.18</v>
      </c>
      <c r="F37" s="56">
        <f t="shared" si="1"/>
        <v>200.6</v>
      </c>
    </row>
    <row r="38" spans="1:6" x14ac:dyDescent="0.3">
      <c r="A38" s="35">
        <v>10</v>
      </c>
      <c r="B38" s="36" t="s">
        <v>31</v>
      </c>
      <c r="C38" s="37" t="s">
        <v>30</v>
      </c>
      <c r="D38" s="38">
        <v>219</v>
      </c>
      <c r="E38" s="58">
        <v>1.18</v>
      </c>
      <c r="F38" s="56">
        <f t="shared" si="1"/>
        <v>258.41999999999996</v>
      </c>
    </row>
    <row r="39" spans="1:6" x14ac:dyDescent="0.3">
      <c r="A39" s="35">
        <v>11</v>
      </c>
      <c r="B39" s="165" t="s">
        <v>124</v>
      </c>
      <c r="C39" s="166" t="s">
        <v>30</v>
      </c>
      <c r="D39" s="38">
        <v>5</v>
      </c>
      <c r="E39" s="167">
        <v>4.4000000000000004</v>
      </c>
      <c r="F39" s="56">
        <f t="shared" si="1"/>
        <v>22</v>
      </c>
    </row>
    <row r="40" spans="1:6" x14ac:dyDescent="0.3">
      <c r="A40" s="35"/>
      <c r="B40" s="165"/>
      <c r="C40" s="166"/>
      <c r="D40" s="38"/>
      <c r="E40" s="167"/>
      <c r="F40" s="56"/>
    </row>
    <row r="41" spans="1:6" ht="37.5" x14ac:dyDescent="0.3">
      <c r="A41" s="70"/>
      <c r="B41" s="72" t="s">
        <v>79</v>
      </c>
      <c r="C41" s="72"/>
      <c r="D41" s="76"/>
      <c r="E41" s="93"/>
      <c r="F41" s="94"/>
    </row>
    <row r="42" spans="1:6" x14ac:dyDescent="0.3">
      <c r="A42" s="35">
        <v>1</v>
      </c>
      <c r="B42" s="45" t="s">
        <v>78</v>
      </c>
      <c r="C42" s="37" t="s">
        <v>25</v>
      </c>
      <c r="D42" s="44">
        <v>1036.5</v>
      </c>
      <c r="E42" s="55">
        <v>0</v>
      </c>
      <c r="F42" s="56">
        <f t="shared" ref="F42:F51" si="2">D42*E42</f>
        <v>0</v>
      </c>
    </row>
    <row r="43" spans="1:6" x14ac:dyDescent="0.3">
      <c r="A43" s="35">
        <v>2</v>
      </c>
      <c r="B43" s="43" t="s">
        <v>32</v>
      </c>
      <c r="C43" s="37" t="s">
        <v>18</v>
      </c>
      <c r="D43" s="44">
        <v>302.5</v>
      </c>
      <c r="E43" s="58">
        <v>76.021000000000001</v>
      </c>
      <c r="F43" s="56">
        <f t="shared" si="2"/>
        <v>22996.352500000001</v>
      </c>
    </row>
    <row r="44" spans="1:6" x14ac:dyDescent="0.3">
      <c r="A44" s="35">
        <v>3</v>
      </c>
      <c r="B44" s="36" t="s">
        <v>38</v>
      </c>
      <c r="C44" s="37" t="s">
        <v>4</v>
      </c>
      <c r="D44" s="38">
        <v>2.2999999999999998</v>
      </c>
      <c r="E44" s="58">
        <v>880</v>
      </c>
      <c r="F44" s="56">
        <f t="shared" si="2"/>
        <v>2023.9999999999998</v>
      </c>
    </row>
    <row r="45" spans="1:6" x14ac:dyDescent="0.3">
      <c r="A45" s="35">
        <v>4</v>
      </c>
      <c r="B45" s="36" t="s">
        <v>37</v>
      </c>
      <c r="C45" s="37" t="s">
        <v>4</v>
      </c>
      <c r="D45" s="38">
        <v>46.2</v>
      </c>
      <c r="E45" s="58">
        <v>817.66</v>
      </c>
      <c r="F45" s="56">
        <f t="shared" si="2"/>
        <v>37775.892</v>
      </c>
    </row>
    <row r="46" spans="1:6" x14ac:dyDescent="0.3">
      <c r="A46" s="35">
        <v>5</v>
      </c>
      <c r="B46" s="36" t="s">
        <v>58</v>
      </c>
      <c r="C46" s="37" t="s">
        <v>3</v>
      </c>
      <c r="D46" s="38">
        <v>20</v>
      </c>
      <c r="E46" s="58">
        <v>25.6</v>
      </c>
      <c r="F46" s="56">
        <f t="shared" si="2"/>
        <v>512</v>
      </c>
    </row>
    <row r="47" spans="1:6" x14ac:dyDescent="0.3">
      <c r="A47" s="35">
        <v>7</v>
      </c>
      <c r="B47" s="36" t="s">
        <v>57</v>
      </c>
      <c r="C47" s="37" t="s">
        <v>1</v>
      </c>
      <c r="D47" s="44">
        <v>18</v>
      </c>
      <c r="E47" s="58">
        <v>249.34</v>
      </c>
      <c r="F47" s="56">
        <f t="shared" si="2"/>
        <v>4488.12</v>
      </c>
    </row>
    <row r="48" spans="1:6" x14ac:dyDescent="0.3">
      <c r="A48" s="35">
        <v>8</v>
      </c>
      <c r="B48" s="36" t="s">
        <v>29</v>
      </c>
      <c r="C48" s="37" t="s">
        <v>30</v>
      </c>
      <c r="D48" s="38">
        <v>420</v>
      </c>
      <c r="E48" s="58">
        <v>1.18</v>
      </c>
      <c r="F48" s="56">
        <f t="shared" si="2"/>
        <v>495.59999999999997</v>
      </c>
    </row>
    <row r="49" spans="1:253" x14ac:dyDescent="0.3">
      <c r="A49" s="35">
        <v>9</v>
      </c>
      <c r="B49" s="36" t="s">
        <v>36</v>
      </c>
      <c r="C49" s="37" t="s">
        <v>30</v>
      </c>
      <c r="D49" s="38">
        <v>150</v>
      </c>
      <c r="E49" s="58">
        <v>1.77</v>
      </c>
      <c r="F49" s="56">
        <f t="shared" si="2"/>
        <v>265.5</v>
      </c>
    </row>
    <row r="50" spans="1:253" x14ac:dyDescent="0.3">
      <c r="A50" s="35">
        <v>10</v>
      </c>
      <c r="B50" s="36" t="s">
        <v>31</v>
      </c>
      <c r="C50" s="37" t="s">
        <v>30</v>
      </c>
      <c r="D50" s="38">
        <v>219</v>
      </c>
      <c r="E50" s="58">
        <v>1.18</v>
      </c>
      <c r="F50" s="56">
        <f t="shared" si="2"/>
        <v>258.41999999999996</v>
      </c>
    </row>
    <row r="51" spans="1:253" x14ac:dyDescent="0.3">
      <c r="A51" s="35">
        <v>11</v>
      </c>
      <c r="B51" s="165" t="s">
        <v>124</v>
      </c>
      <c r="C51" s="166" t="s">
        <v>30</v>
      </c>
      <c r="D51" s="38">
        <v>5</v>
      </c>
      <c r="E51" s="167">
        <v>4.4000000000000004</v>
      </c>
      <c r="F51" s="56">
        <f t="shared" si="2"/>
        <v>22</v>
      </c>
    </row>
    <row r="52" spans="1:253" x14ac:dyDescent="0.3">
      <c r="A52" s="35"/>
      <c r="B52" s="165"/>
      <c r="C52" s="166"/>
      <c r="D52" s="38"/>
      <c r="E52" s="167"/>
      <c r="F52" s="56"/>
    </row>
    <row r="53" spans="1:253" x14ac:dyDescent="0.3">
      <c r="A53" s="35"/>
      <c r="B53" s="72" t="s">
        <v>99</v>
      </c>
      <c r="C53" s="37"/>
      <c r="D53" s="44"/>
      <c r="E53" s="42"/>
      <c r="F53" s="56"/>
    </row>
    <row r="54" spans="1:253" x14ac:dyDescent="0.3">
      <c r="A54" s="35">
        <v>1</v>
      </c>
      <c r="B54" s="36" t="s">
        <v>130</v>
      </c>
      <c r="C54" s="37" t="s">
        <v>25</v>
      </c>
      <c r="D54" s="44">
        <f>240.2+220.3+457.7</f>
        <v>918.2</v>
      </c>
      <c r="E54" s="42"/>
      <c r="F54" s="56">
        <f>D54*E54</f>
        <v>0</v>
      </c>
    </row>
    <row r="55" spans="1:253" x14ac:dyDescent="0.3">
      <c r="A55" s="35">
        <v>2</v>
      </c>
      <c r="B55" s="36" t="s">
        <v>125</v>
      </c>
      <c r="C55" s="37" t="s">
        <v>3</v>
      </c>
      <c r="D55" s="44">
        <v>10010</v>
      </c>
      <c r="E55" s="55">
        <v>0.35</v>
      </c>
      <c r="F55" s="56">
        <f>D55*E55</f>
        <v>3503.5</v>
      </c>
    </row>
    <row r="56" spans="1:253" x14ac:dyDescent="0.3">
      <c r="A56" s="35">
        <v>3</v>
      </c>
      <c r="B56" s="36" t="s">
        <v>94</v>
      </c>
      <c r="C56" s="37" t="s">
        <v>3</v>
      </c>
      <c r="D56" s="44">
        <v>11450</v>
      </c>
      <c r="E56" s="55">
        <v>0.16</v>
      </c>
      <c r="F56" s="56">
        <f>D56*E56</f>
        <v>1832</v>
      </c>
    </row>
    <row r="57" spans="1:253" x14ac:dyDescent="0.3">
      <c r="A57" s="35">
        <v>4</v>
      </c>
      <c r="B57" s="43" t="s">
        <v>96</v>
      </c>
      <c r="C57" s="37" t="s">
        <v>4</v>
      </c>
      <c r="D57" s="44">
        <v>5.5</v>
      </c>
      <c r="E57" s="193">
        <v>122.04</v>
      </c>
      <c r="F57" s="56">
        <f>D57*E57</f>
        <v>671.22</v>
      </c>
    </row>
    <row r="58" spans="1:253" x14ac:dyDescent="0.3">
      <c r="A58" s="35">
        <v>5</v>
      </c>
      <c r="B58" s="169" t="s">
        <v>135</v>
      </c>
      <c r="C58" s="166" t="s">
        <v>136</v>
      </c>
      <c r="D58" s="44">
        <v>200</v>
      </c>
      <c r="E58" s="193">
        <v>0.26</v>
      </c>
      <c r="F58" s="56">
        <f>D58*E58</f>
        <v>52</v>
      </c>
    </row>
    <row r="59" spans="1:253" x14ac:dyDescent="0.3">
      <c r="A59" s="35">
        <v>6</v>
      </c>
      <c r="B59" s="169" t="s">
        <v>143</v>
      </c>
      <c r="C59" s="166" t="s">
        <v>3</v>
      </c>
      <c r="D59" s="44">
        <v>8</v>
      </c>
      <c r="E59" s="193">
        <v>1.4</v>
      </c>
      <c r="F59" s="56">
        <f t="shared" ref="F59:F60" si="3">D59*E59</f>
        <v>11.2</v>
      </c>
    </row>
    <row r="60" spans="1:253" x14ac:dyDescent="0.3">
      <c r="A60" s="35">
        <v>7</v>
      </c>
      <c r="B60" s="169" t="s">
        <v>144</v>
      </c>
      <c r="C60" s="166" t="s">
        <v>3</v>
      </c>
      <c r="D60" s="44">
        <v>4</v>
      </c>
      <c r="E60" s="193">
        <v>2.5499999999999998</v>
      </c>
      <c r="F60" s="56">
        <f t="shared" si="3"/>
        <v>10.199999999999999</v>
      </c>
    </row>
    <row r="61" spans="1:253" x14ac:dyDescent="0.3">
      <c r="A61" s="35"/>
      <c r="B61" s="169"/>
      <c r="C61" s="166"/>
      <c r="D61" s="44"/>
      <c r="E61" s="95"/>
      <c r="F61" s="56"/>
    </row>
    <row r="62" spans="1:253" s="10" customFormat="1" ht="37.5" x14ac:dyDescent="0.3">
      <c r="A62" s="70"/>
      <c r="B62" s="72" t="s">
        <v>80</v>
      </c>
      <c r="C62" s="72"/>
      <c r="D62" s="76"/>
      <c r="E62" s="93"/>
      <c r="F62" s="94"/>
      <c r="G62" s="40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</row>
    <row r="63" spans="1:253" x14ac:dyDescent="0.3">
      <c r="A63" s="35">
        <v>1</v>
      </c>
      <c r="B63" s="45" t="s">
        <v>81</v>
      </c>
      <c r="C63" s="37" t="s">
        <v>25</v>
      </c>
      <c r="D63" s="44">
        <v>1036.5</v>
      </c>
      <c r="E63" s="55">
        <v>0</v>
      </c>
      <c r="F63" s="56">
        <f t="shared" ref="F63:F72" si="4">D63*E63</f>
        <v>0</v>
      </c>
    </row>
    <row r="64" spans="1:253" x14ac:dyDescent="0.3">
      <c r="A64" s="35">
        <v>2</v>
      </c>
      <c r="B64" s="43" t="s">
        <v>32</v>
      </c>
      <c r="C64" s="37" t="s">
        <v>18</v>
      </c>
      <c r="D64" s="44">
        <v>302.5</v>
      </c>
      <c r="E64" s="58">
        <v>76.021000000000001</v>
      </c>
      <c r="F64" s="56">
        <f t="shared" si="4"/>
        <v>22996.352500000001</v>
      </c>
    </row>
    <row r="65" spans="1:253" x14ac:dyDescent="0.3">
      <c r="A65" s="35">
        <v>3</v>
      </c>
      <c r="B65" s="36" t="s">
        <v>38</v>
      </c>
      <c r="C65" s="37" t="s">
        <v>4</v>
      </c>
      <c r="D65" s="38">
        <v>2.2999999999999998</v>
      </c>
      <c r="E65" s="58">
        <v>880</v>
      </c>
      <c r="F65" s="56">
        <f t="shared" si="4"/>
        <v>2023.9999999999998</v>
      </c>
    </row>
    <row r="66" spans="1:253" x14ac:dyDescent="0.3">
      <c r="A66" s="35">
        <v>4</v>
      </c>
      <c r="B66" s="36" t="s">
        <v>37</v>
      </c>
      <c r="C66" s="37" t="s">
        <v>4</v>
      </c>
      <c r="D66" s="38">
        <v>46.2</v>
      </c>
      <c r="E66" s="58">
        <v>817.66</v>
      </c>
      <c r="F66" s="56">
        <f t="shared" si="4"/>
        <v>37775.892</v>
      </c>
    </row>
    <row r="67" spans="1:253" x14ac:dyDescent="0.3">
      <c r="A67" s="35">
        <v>5</v>
      </c>
      <c r="B67" s="36" t="s">
        <v>58</v>
      </c>
      <c r="C67" s="37" t="s">
        <v>3</v>
      </c>
      <c r="D67" s="38">
        <v>20</v>
      </c>
      <c r="E67" s="58">
        <v>25.6</v>
      </c>
      <c r="F67" s="56">
        <f t="shared" si="4"/>
        <v>512</v>
      </c>
    </row>
    <row r="68" spans="1:253" x14ac:dyDescent="0.3">
      <c r="A68" s="35">
        <v>7</v>
      </c>
      <c r="B68" s="36" t="s">
        <v>57</v>
      </c>
      <c r="C68" s="37" t="s">
        <v>1</v>
      </c>
      <c r="D68" s="44">
        <v>18</v>
      </c>
      <c r="E68" s="58">
        <v>249.34</v>
      </c>
      <c r="F68" s="56">
        <f t="shared" si="4"/>
        <v>4488.12</v>
      </c>
    </row>
    <row r="69" spans="1:253" x14ac:dyDescent="0.3">
      <c r="A69" s="35">
        <v>8</v>
      </c>
      <c r="B69" s="36" t="s">
        <v>29</v>
      </c>
      <c r="C69" s="37" t="s">
        <v>30</v>
      </c>
      <c r="D69" s="38">
        <v>410</v>
      </c>
      <c r="E69" s="58">
        <v>1.77</v>
      </c>
      <c r="F69" s="56">
        <f t="shared" si="4"/>
        <v>725.7</v>
      </c>
    </row>
    <row r="70" spans="1:253" x14ac:dyDescent="0.3">
      <c r="A70" s="35">
        <v>9</v>
      </c>
      <c r="B70" s="36" t="s">
        <v>36</v>
      </c>
      <c r="C70" s="37" t="s">
        <v>30</v>
      </c>
      <c r="D70" s="38">
        <v>150</v>
      </c>
      <c r="E70" s="58">
        <v>1.77</v>
      </c>
      <c r="F70" s="56">
        <f t="shared" si="4"/>
        <v>265.5</v>
      </c>
    </row>
    <row r="71" spans="1:253" x14ac:dyDescent="0.3">
      <c r="A71" s="35">
        <v>10</v>
      </c>
      <c r="B71" s="36" t="s">
        <v>31</v>
      </c>
      <c r="C71" s="37" t="s">
        <v>30</v>
      </c>
      <c r="D71" s="38">
        <v>219</v>
      </c>
      <c r="E71" s="58">
        <v>1.18</v>
      </c>
      <c r="F71" s="56">
        <f t="shared" si="4"/>
        <v>258.41999999999996</v>
      </c>
    </row>
    <row r="72" spans="1:253" x14ac:dyDescent="0.3">
      <c r="A72" s="35">
        <v>11</v>
      </c>
      <c r="B72" s="165" t="s">
        <v>124</v>
      </c>
      <c r="C72" s="166" t="s">
        <v>30</v>
      </c>
      <c r="D72" s="38">
        <v>5</v>
      </c>
      <c r="E72" s="167">
        <v>4.4000000000000004</v>
      </c>
      <c r="F72" s="56">
        <f t="shared" si="4"/>
        <v>22</v>
      </c>
    </row>
    <row r="73" spans="1:253" x14ac:dyDescent="0.3">
      <c r="A73" s="35"/>
      <c r="B73" s="165"/>
      <c r="C73" s="166"/>
      <c r="D73" s="38"/>
      <c r="E73" s="167"/>
      <c r="F73" s="56"/>
    </row>
    <row r="74" spans="1:253" x14ac:dyDescent="0.3">
      <c r="A74" s="35"/>
      <c r="B74" s="72" t="s">
        <v>100</v>
      </c>
      <c r="C74" s="37"/>
      <c r="D74" s="44"/>
      <c r="E74" s="42"/>
      <c r="F74" s="56"/>
    </row>
    <row r="75" spans="1:253" x14ac:dyDescent="0.3">
      <c r="A75" s="35">
        <v>1</v>
      </c>
      <c r="B75" s="36" t="s">
        <v>101</v>
      </c>
      <c r="C75" s="37" t="s">
        <v>25</v>
      </c>
      <c r="D75" s="44">
        <f>4*1261</f>
        <v>5044</v>
      </c>
      <c r="E75" s="42">
        <v>2</v>
      </c>
      <c r="F75" s="56">
        <f>D75*E75</f>
        <v>10088</v>
      </c>
    </row>
    <row r="76" spans="1:253" x14ac:dyDescent="0.3">
      <c r="A76" s="35">
        <v>2</v>
      </c>
      <c r="B76" s="36" t="s">
        <v>125</v>
      </c>
      <c r="C76" s="37" t="s">
        <v>3</v>
      </c>
      <c r="D76" s="44">
        <f>4*10010</f>
        <v>40040</v>
      </c>
      <c r="E76" s="55">
        <v>0.35</v>
      </c>
      <c r="F76" s="56">
        <f>D76*E76</f>
        <v>14014</v>
      </c>
    </row>
    <row r="77" spans="1:253" s="10" customFormat="1" ht="20.25" x14ac:dyDescent="0.3">
      <c r="A77" s="35">
        <v>3</v>
      </c>
      <c r="B77" s="36" t="s">
        <v>94</v>
      </c>
      <c r="C77" s="37" t="s">
        <v>3</v>
      </c>
      <c r="D77" s="44">
        <f>4*11450</f>
        <v>45800</v>
      </c>
      <c r="E77" s="55">
        <v>0.16</v>
      </c>
      <c r="F77" s="56">
        <f>D77*E77</f>
        <v>7328</v>
      </c>
      <c r="G77" s="40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</row>
    <row r="78" spans="1:253" s="10" customFormat="1" ht="20.25" x14ac:dyDescent="0.3">
      <c r="A78" s="35">
        <v>4</v>
      </c>
      <c r="B78" s="43" t="s">
        <v>96</v>
      </c>
      <c r="C78" s="37" t="s">
        <v>4</v>
      </c>
      <c r="D78" s="44">
        <f>5.5*4</f>
        <v>22</v>
      </c>
      <c r="E78" s="193">
        <v>122.04</v>
      </c>
      <c r="F78" s="56">
        <f>D78*E78</f>
        <v>2684.88</v>
      </c>
      <c r="G78" s="4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</row>
    <row r="79" spans="1:253" x14ac:dyDescent="0.3">
      <c r="A79" s="35">
        <v>5</v>
      </c>
      <c r="B79" s="169" t="s">
        <v>135</v>
      </c>
      <c r="C79" s="166" t="s">
        <v>136</v>
      </c>
      <c r="D79" s="44">
        <v>800</v>
      </c>
      <c r="E79" s="193">
        <v>0.26</v>
      </c>
      <c r="F79" s="56">
        <f>D79*E79</f>
        <v>208</v>
      </c>
    </row>
    <row r="80" spans="1:253" x14ac:dyDescent="0.3">
      <c r="A80" s="35">
        <v>6</v>
      </c>
      <c r="B80" s="169" t="s">
        <v>143</v>
      </c>
      <c r="C80" s="166" t="s">
        <v>3</v>
      </c>
      <c r="D80" s="44">
        <v>14</v>
      </c>
      <c r="E80" s="193">
        <v>1.4</v>
      </c>
      <c r="F80" s="56">
        <f t="shared" ref="F80:F81" si="5">D80*E80</f>
        <v>19.599999999999998</v>
      </c>
    </row>
    <row r="81" spans="1:253" x14ac:dyDescent="0.3">
      <c r="A81" s="35">
        <v>7</v>
      </c>
      <c r="B81" s="169" t="s">
        <v>144</v>
      </c>
      <c r="C81" s="166" t="s">
        <v>3</v>
      </c>
      <c r="D81" s="44">
        <v>7</v>
      </c>
      <c r="E81" s="193">
        <v>2.5499999999999998</v>
      </c>
      <c r="F81" s="56">
        <f t="shared" si="5"/>
        <v>17.849999999999998</v>
      </c>
    </row>
    <row r="82" spans="1:253" s="10" customFormat="1" ht="20.25" x14ac:dyDescent="0.3">
      <c r="A82" s="35"/>
      <c r="B82" s="43"/>
      <c r="C82" s="37"/>
      <c r="D82" s="44"/>
      <c r="E82" s="95"/>
      <c r="F82" s="56"/>
      <c r="G82" s="40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</row>
    <row r="83" spans="1:253" s="10" customFormat="1" ht="37.5" x14ac:dyDescent="0.3">
      <c r="A83" s="70"/>
      <c r="B83" s="72" t="s">
        <v>82</v>
      </c>
      <c r="C83" s="72"/>
      <c r="D83" s="76"/>
      <c r="E83" s="93"/>
      <c r="F83" s="94"/>
      <c r="G83" s="40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</row>
    <row r="84" spans="1:253" x14ac:dyDescent="0.3">
      <c r="A84" s="35">
        <v>1</v>
      </c>
      <c r="B84" s="45" t="s">
        <v>71</v>
      </c>
      <c r="C84" s="37" t="s">
        <v>25</v>
      </c>
      <c r="D84" s="44">
        <v>1036.5</v>
      </c>
      <c r="E84" s="55">
        <v>0</v>
      </c>
      <c r="F84" s="56">
        <f t="shared" ref="F84:F94" si="6">D84*E84</f>
        <v>0</v>
      </c>
    </row>
    <row r="85" spans="1:253" x14ac:dyDescent="0.3">
      <c r="A85" s="35">
        <v>2</v>
      </c>
      <c r="B85" s="43" t="s">
        <v>32</v>
      </c>
      <c r="C85" s="37" t="s">
        <v>18</v>
      </c>
      <c r="D85" s="44">
        <v>302.5</v>
      </c>
      <c r="E85" s="58">
        <v>76.021000000000001</v>
      </c>
      <c r="F85" s="56">
        <f t="shared" si="6"/>
        <v>22996.352500000001</v>
      </c>
    </row>
    <row r="86" spans="1:253" x14ac:dyDescent="0.3">
      <c r="A86" s="35">
        <v>3</v>
      </c>
      <c r="B86" s="36" t="s">
        <v>38</v>
      </c>
      <c r="C86" s="37" t="s">
        <v>4</v>
      </c>
      <c r="D86" s="38">
        <v>2.2999999999999998</v>
      </c>
      <c r="E86" s="58">
        <v>880</v>
      </c>
      <c r="F86" s="56">
        <f t="shared" si="6"/>
        <v>2023.9999999999998</v>
      </c>
    </row>
    <row r="87" spans="1:253" x14ac:dyDescent="0.3">
      <c r="A87" s="35">
        <v>4</v>
      </c>
      <c r="B87" s="36" t="s">
        <v>37</v>
      </c>
      <c r="C87" s="37" t="s">
        <v>4</v>
      </c>
      <c r="D87" s="38">
        <v>46.2</v>
      </c>
      <c r="E87" s="58">
        <v>817.66</v>
      </c>
      <c r="F87" s="56">
        <f t="shared" si="6"/>
        <v>37775.892</v>
      </c>
    </row>
    <row r="88" spans="1:253" x14ac:dyDescent="0.3">
      <c r="A88" s="35">
        <v>5</v>
      </c>
      <c r="B88" s="36" t="s">
        <v>58</v>
      </c>
      <c r="C88" s="37" t="s">
        <v>3</v>
      </c>
      <c r="D88" s="38">
        <v>20</v>
      </c>
      <c r="E88" s="58">
        <v>25.6</v>
      </c>
      <c r="F88" s="56">
        <f t="shared" si="6"/>
        <v>512</v>
      </c>
    </row>
    <row r="89" spans="1:253" x14ac:dyDescent="0.3">
      <c r="A89" s="35">
        <v>7</v>
      </c>
      <c r="B89" s="36" t="s">
        <v>57</v>
      </c>
      <c r="C89" s="37" t="s">
        <v>1</v>
      </c>
      <c r="D89" s="44">
        <v>18</v>
      </c>
      <c r="E89" s="58">
        <v>249.34</v>
      </c>
      <c r="F89" s="56">
        <f t="shared" si="6"/>
        <v>4488.12</v>
      </c>
    </row>
    <row r="90" spans="1:253" x14ac:dyDescent="0.3">
      <c r="A90" s="35">
        <v>8</v>
      </c>
      <c r="B90" s="36" t="s">
        <v>29</v>
      </c>
      <c r="C90" s="37" t="s">
        <v>30</v>
      </c>
      <c r="D90" s="38">
        <v>410</v>
      </c>
      <c r="E90" s="58">
        <v>1.77</v>
      </c>
      <c r="F90" s="56">
        <f t="shared" si="6"/>
        <v>725.7</v>
      </c>
    </row>
    <row r="91" spans="1:253" x14ac:dyDescent="0.3">
      <c r="A91" s="35">
        <v>9</v>
      </c>
      <c r="B91" s="36" t="s">
        <v>36</v>
      </c>
      <c r="C91" s="37" t="s">
        <v>30</v>
      </c>
      <c r="D91" s="38">
        <v>150</v>
      </c>
      <c r="E91" s="58">
        <v>1.77</v>
      </c>
      <c r="F91" s="56">
        <f t="shared" si="6"/>
        <v>265.5</v>
      </c>
    </row>
    <row r="92" spans="1:253" x14ac:dyDescent="0.3">
      <c r="A92" s="35">
        <v>10</v>
      </c>
      <c r="B92" s="36" t="s">
        <v>31</v>
      </c>
      <c r="C92" s="37" t="s">
        <v>30</v>
      </c>
      <c r="D92" s="38">
        <v>219</v>
      </c>
      <c r="E92" s="58">
        <v>1.18</v>
      </c>
      <c r="F92" s="56">
        <f t="shared" si="6"/>
        <v>258.41999999999996</v>
      </c>
    </row>
    <row r="93" spans="1:253" x14ac:dyDescent="0.3">
      <c r="A93" s="35">
        <v>11</v>
      </c>
      <c r="B93" s="165" t="s">
        <v>124</v>
      </c>
      <c r="C93" s="166" t="s">
        <v>30</v>
      </c>
      <c r="D93" s="38">
        <v>5</v>
      </c>
      <c r="E93" s="167">
        <v>4.4000000000000004</v>
      </c>
      <c r="F93" s="56">
        <f t="shared" si="6"/>
        <v>22</v>
      </c>
    </row>
    <row r="94" spans="1:253" x14ac:dyDescent="0.3">
      <c r="A94" s="35">
        <v>12</v>
      </c>
      <c r="B94" s="165" t="s">
        <v>137</v>
      </c>
      <c r="C94" s="166" t="s">
        <v>3</v>
      </c>
      <c r="D94" s="38">
        <v>2</v>
      </c>
      <c r="E94" s="167">
        <v>50</v>
      </c>
      <c r="F94" s="56">
        <f t="shared" si="6"/>
        <v>100</v>
      </c>
    </row>
    <row r="95" spans="1:253" x14ac:dyDescent="0.3">
      <c r="A95" s="35"/>
      <c r="B95" s="165"/>
      <c r="C95" s="37"/>
      <c r="D95" s="38"/>
      <c r="E95" s="58"/>
      <c r="F95" s="56"/>
    </row>
    <row r="96" spans="1:253" x14ac:dyDescent="0.3">
      <c r="A96" s="35"/>
      <c r="B96" s="72" t="s">
        <v>102</v>
      </c>
      <c r="C96" s="37"/>
      <c r="D96" s="44"/>
      <c r="E96" s="42"/>
      <c r="F96" s="56"/>
    </row>
    <row r="97" spans="1:253" x14ac:dyDescent="0.3">
      <c r="A97" s="35">
        <v>1</v>
      </c>
      <c r="B97" s="36" t="s">
        <v>129</v>
      </c>
      <c r="C97" s="37" t="s">
        <v>25</v>
      </c>
      <c r="D97" s="44">
        <f>240.2+220.3+457.7</f>
        <v>918.2</v>
      </c>
      <c r="E97" s="42"/>
      <c r="F97" s="56">
        <f>D97*E97</f>
        <v>0</v>
      </c>
    </row>
    <row r="98" spans="1:253" x14ac:dyDescent="0.3">
      <c r="A98" s="35">
        <v>2</v>
      </c>
      <c r="B98" s="36" t="s">
        <v>125</v>
      </c>
      <c r="C98" s="37" t="s">
        <v>3</v>
      </c>
      <c r="D98" s="44">
        <v>10010</v>
      </c>
      <c r="E98" s="55">
        <v>0.35</v>
      </c>
      <c r="F98" s="56">
        <f>D98*E98</f>
        <v>3503.5</v>
      </c>
    </row>
    <row r="99" spans="1:253" x14ac:dyDescent="0.3">
      <c r="A99" s="35">
        <v>3</v>
      </c>
      <c r="B99" s="36" t="s">
        <v>94</v>
      </c>
      <c r="C99" s="37" t="s">
        <v>3</v>
      </c>
      <c r="D99" s="44">
        <v>11450</v>
      </c>
      <c r="E99" s="55">
        <v>0.16</v>
      </c>
      <c r="F99" s="56">
        <f>D99*E99</f>
        <v>1832</v>
      </c>
    </row>
    <row r="100" spans="1:253" x14ac:dyDescent="0.3">
      <c r="A100" s="35">
        <v>4</v>
      </c>
      <c r="B100" s="43" t="s">
        <v>96</v>
      </c>
      <c r="C100" s="37" t="s">
        <v>4</v>
      </c>
      <c r="D100" s="44">
        <v>5.5</v>
      </c>
      <c r="E100" s="193">
        <v>122.04</v>
      </c>
      <c r="F100" s="56">
        <f>D100*E100</f>
        <v>671.22</v>
      </c>
    </row>
    <row r="101" spans="1:253" x14ac:dyDescent="0.3">
      <c r="A101" s="35">
        <v>5</v>
      </c>
      <c r="B101" s="169" t="s">
        <v>135</v>
      </c>
      <c r="C101" s="166" t="s">
        <v>136</v>
      </c>
      <c r="D101" s="44">
        <v>200</v>
      </c>
      <c r="E101" s="193">
        <v>0.26</v>
      </c>
      <c r="F101" s="56">
        <f>D101*E101</f>
        <v>52</v>
      </c>
    </row>
    <row r="102" spans="1:253" x14ac:dyDescent="0.3">
      <c r="A102" s="35">
        <v>6</v>
      </c>
      <c r="B102" s="169" t="s">
        <v>143</v>
      </c>
      <c r="C102" s="166" t="s">
        <v>3</v>
      </c>
      <c r="D102" s="44">
        <v>8</v>
      </c>
      <c r="E102" s="193">
        <v>1.4</v>
      </c>
      <c r="F102" s="56">
        <f t="shared" ref="F102:F103" si="7">D102*E102</f>
        <v>11.2</v>
      </c>
    </row>
    <row r="103" spans="1:253" x14ac:dyDescent="0.3">
      <c r="A103" s="35">
        <v>7</v>
      </c>
      <c r="B103" s="169" t="s">
        <v>144</v>
      </c>
      <c r="C103" s="166" t="s">
        <v>3</v>
      </c>
      <c r="D103" s="44">
        <v>4</v>
      </c>
      <c r="E103" s="193">
        <v>2.5499999999999998</v>
      </c>
      <c r="F103" s="56">
        <f t="shared" si="7"/>
        <v>10.199999999999999</v>
      </c>
    </row>
    <row r="104" spans="1:253" x14ac:dyDescent="0.3">
      <c r="A104" s="35"/>
      <c r="B104" s="36"/>
      <c r="C104" s="37"/>
      <c r="D104" s="38"/>
      <c r="E104" s="42"/>
      <c r="F104" s="56"/>
    </row>
    <row r="105" spans="1:253" s="10" customFormat="1" ht="37.5" x14ac:dyDescent="0.3">
      <c r="A105" s="70"/>
      <c r="B105" s="72" t="s">
        <v>83</v>
      </c>
      <c r="C105" s="72"/>
      <c r="D105" s="76"/>
      <c r="E105" s="93"/>
      <c r="F105" s="94"/>
      <c r="G105" s="40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</row>
    <row r="106" spans="1:253" x14ac:dyDescent="0.3">
      <c r="A106" s="35">
        <v>1</v>
      </c>
      <c r="B106" s="45" t="s">
        <v>84</v>
      </c>
      <c r="C106" s="37" t="s">
        <v>25</v>
      </c>
      <c r="D106" s="44">
        <v>1036.5</v>
      </c>
      <c r="E106" s="55">
        <v>0</v>
      </c>
      <c r="F106" s="56">
        <f t="shared" ref="F106:F115" si="8">D106*E106</f>
        <v>0</v>
      </c>
    </row>
    <row r="107" spans="1:253" x14ac:dyDescent="0.3">
      <c r="A107" s="35">
        <v>2</v>
      </c>
      <c r="B107" s="43" t="s">
        <v>32</v>
      </c>
      <c r="C107" s="37" t="s">
        <v>18</v>
      </c>
      <c r="D107" s="44">
        <v>302.5</v>
      </c>
      <c r="E107" s="58">
        <v>76.021000000000001</v>
      </c>
      <c r="F107" s="56">
        <f t="shared" si="8"/>
        <v>22996.352500000001</v>
      </c>
    </row>
    <row r="108" spans="1:253" x14ac:dyDescent="0.3">
      <c r="A108" s="35">
        <v>3</v>
      </c>
      <c r="B108" s="36" t="s">
        <v>38</v>
      </c>
      <c r="C108" s="37" t="s">
        <v>4</v>
      </c>
      <c r="D108" s="38">
        <v>2.2999999999999998</v>
      </c>
      <c r="E108" s="58">
        <v>880</v>
      </c>
      <c r="F108" s="56">
        <f t="shared" si="8"/>
        <v>2023.9999999999998</v>
      </c>
    </row>
    <row r="109" spans="1:253" x14ac:dyDescent="0.3">
      <c r="A109" s="35">
        <v>4</v>
      </c>
      <c r="B109" s="36" t="s">
        <v>37</v>
      </c>
      <c r="C109" s="37" t="s">
        <v>4</v>
      </c>
      <c r="D109" s="38">
        <v>46.2</v>
      </c>
      <c r="E109" s="58">
        <v>817.66</v>
      </c>
      <c r="F109" s="56">
        <f t="shared" si="8"/>
        <v>37775.892</v>
      </c>
    </row>
    <row r="110" spans="1:253" x14ac:dyDescent="0.3">
      <c r="A110" s="35">
        <v>5</v>
      </c>
      <c r="B110" s="36" t="s">
        <v>58</v>
      </c>
      <c r="C110" s="37" t="s">
        <v>3</v>
      </c>
      <c r="D110" s="38">
        <v>20</v>
      </c>
      <c r="E110" s="58">
        <v>25.6</v>
      </c>
      <c r="F110" s="56">
        <f t="shared" si="8"/>
        <v>512</v>
      </c>
    </row>
    <row r="111" spans="1:253" x14ac:dyDescent="0.3">
      <c r="A111" s="35">
        <v>7</v>
      </c>
      <c r="B111" s="36" t="s">
        <v>57</v>
      </c>
      <c r="C111" s="37" t="s">
        <v>1</v>
      </c>
      <c r="D111" s="44">
        <v>18</v>
      </c>
      <c r="E111" s="58">
        <v>249.34</v>
      </c>
      <c r="F111" s="56">
        <f t="shared" si="8"/>
        <v>4488.12</v>
      </c>
    </row>
    <row r="112" spans="1:253" x14ac:dyDescent="0.3">
      <c r="A112" s="35">
        <v>8</v>
      </c>
      <c r="B112" s="36" t="s">
        <v>29</v>
      </c>
      <c r="C112" s="37" t="s">
        <v>30</v>
      </c>
      <c r="D112" s="38">
        <v>410</v>
      </c>
      <c r="E112" s="58">
        <v>1.77</v>
      </c>
      <c r="F112" s="56">
        <f t="shared" si="8"/>
        <v>725.7</v>
      </c>
    </row>
    <row r="113" spans="1:6" x14ac:dyDescent="0.3">
      <c r="A113" s="35">
        <v>9</v>
      </c>
      <c r="B113" s="36" t="s">
        <v>36</v>
      </c>
      <c r="C113" s="37" t="s">
        <v>30</v>
      </c>
      <c r="D113" s="38">
        <v>150</v>
      </c>
      <c r="E113" s="58">
        <v>1.77</v>
      </c>
      <c r="F113" s="56">
        <f t="shared" si="8"/>
        <v>265.5</v>
      </c>
    </row>
    <row r="114" spans="1:6" x14ac:dyDescent="0.3">
      <c r="A114" s="35">
        <v>10</v>
      </c>
      <c r="B114" s="36" t="s">
        <v>31</v>
      </c>
      <c r="C114" s="37" t="s">
        <v>30</v>
      </c>
      <c r="D114" s="38">
        <v>219</v>
      </c>
      <c r="E114" s="58">
        <v>1.18</v>
      </c>
      <c r="F114" s="56">
        <f t="shared" si="8"/>
        <v>258.41999999999996</v>
      </c>
    </row>
    <row r="115" spans="1:6" x14ac:dyDescent="0.3">
      <c r="A115" s="35">
        <v>11</v>
      </c>
      <c r="B115" s="165" t="s">
        <v>124</v>
      </c>
      <c r="C115" s="166" t="s">
        <v>30</v>
      </c>
      <c r="D115" s="38">
        <v>5</v>
      </c>
      <c r="E115" s="167">
        <v>4.4000000000000004</v>
      </c>
      <c r="F115" s="56">
        <f t="shared" si="8"/>
        <v>22</v>
      </c>
    </row>
    <row r="116" spans="1:6" x14ac:dyDescent="0.3">
      <c r="A116" s="35"/>
      <c r="B116" s="165"/>
      <c r="C116" s="166"/>
      <c r="D116" s="38"/>
      <c r="E116" s="167"/>
      <c r="F116" s="56"/>
    </row>
    <row r="117" spans="1:6" x14ac:dyDescent="0.3">
      <c r="A117" s="35"/>
      <c r="B117" s="72" t="s">
        <v>103</v>
      </c>
      <c r="C117" s="37"/>
      <c r="D117" s="44"/>
      <c r="E117" s="42"/>
      <c r="F117" s="56"/>
    </row>
    <row r="118" spans="1:6" x14ac:dyDescent="0.3">
      <c r="A118" s="35">
        <v>1</v>
      </c>
      <c r="B118" s="36" t="s">
        <v>128</v>
      </c>
      <c r="C118" s="37" t="s">
        <v>25</v>
      </c>
      <c r="D118" s="44">
        <f>240.2+220.3+457.7</f>
        <v>918.2</v>
      </c>
      <c r="E118" s="42"/>
      <c r="F118" s="56">
        <f>D118*E118</f>
        <v>0</v>
      </c>
    </row>
    <row r="119" spans="1:6" x14ac:dyDescent="0.3">
      <c r="A119" s="35">
        <v>2</v>
      </c>
      <c r="B119" s="36" t="s">
        <v>125</v>
      </c>
      <c r="C119" s="37" t="s">
        <v>3</v>
      </c>
      <c r="D119" s="44">
        <v>10010</v>
      </c>
      <c r="E119" s="55">
        <v>0.35</v>
      </c>
      <c r="F119" s="56">
        <f>D119*E119</f>
        <v>3503.5</v>
      </c>
    </row>
    <row r="120" spans="1:6" x14ac:dyDescent="0.3">
      <c r="A120" s="35">
        <v>3</v>
      </c>
      <c r="B120" s="36" t="s">
        <v>94</v>
      </c>
      <c r="C120" s="37" t="s">
        <v>3</v>
      </c>
      <c r="D120" s="44">
        <v>11450</v>
      </c>
      <c r="E120" s="55">
        <v>0.16</v>
      </c>
      <c r="F120" s="56">
        <f>D120*E120</f>
        <v>1832</v>
      </c>
    </row>
    <row r="121" spans="1:6" x14ac:dyDescent="0.3">
      <c r="A121" s="35">
        <v>4</v>
      </c>
      <c r="B121" s="43" t="s">
        <v>96</v>
      </c>
      <c r="C121" s="37" t="s">
        <v>4</v>
      </c>
      <c r="D121" s="44">
        <v>5.5</v>
      </c>
      <c r="E121" s="193">
        <v>122.04</v>
      </c>
      <c r="F121" s="56">
        <f>D121*E121</f>
        <v>671.22</v>
      </c>
    </row>
    <row r="122" spans="1:6" x14ac:dyDescent="0.3">
      <c r="A122" s="35">
        <v>5</v>
      </c>
      <c r="B122" s="169" t="s">
        <v>143</v>
      </c>
      <c r="C122" s="166" t="s">
        <v>3</v>
      </c>
      <c r="D122" s="44">
        <v>8</v>
      </c>
      <c r="E122" s="193">
        <v>1.4</v>
      </c>
      <c r="F122" s="56">
        <f t="shared" ref="F122:F123" si="9">D122*E122</f>
        <v>11.2</v>
      </c>
    </row>
    <row r="123" spans="1:6" x14ac:dyDescent="0.3">
      <c r="A123" s="35">
        <v>6</v>
      </c>
      <c r="B123" s="169" t="s">
        <v>144</v>
      </c>
      <c r="C123" s="166" t="s">
        <v>3</v>
      </c>
      <c r="D123" s="44">
        <v>4</v>
      </c>
      <c r="E123" s="193">
        <v>2.5499999999999998</v>
      </c>
      <c r="F123" s="56">
        <f t="shared" si="9"/>
        <v>10.199999999999999</v>
      </c>
    </row>
    <row r="124" spans="1:6" x14ac:dyDescent="0.3">
      <c r="A124" s="35"/>
      <c r="B124" s="165"/>
      <c r="C124" s="166"/>
      <c r="D124" s="38"/>
      <c r="E124" s="192"/>
      <c r="F124" s="56"/>
    </row>
    <row r="125" spans="1:6" ht="37.5" x14ac:dyDescent="0.3">
      <c r="A125" s="70"/>
      <c r="B125" s="72" t="s">
        <v>85</v>
      </c>
      <c r="C125" s="72"/>
      <c r="D125" s="71"/>
      <c r="E125" s="74"/>
      <c r="F125" s="75"/>
    </row>
    <row r="126" spans="1:6" ht="30.75" customHeight="1" x14ac:dyDescent="0.3">
      <c r="A126" s="35">
        <v>1</v>
      </c>
      <c r="B126" s="45" t="s">
        <v>86</v>
      </c>
      <c r="C126" s="37" t="s">
        <v>25</v>
      </c>
      <c r="D126" s="38">
        <v>1109.0999999999999</v>
      </c>
      <c r="E126" s="54">
        <v>12</v>
      </c>
      <c r="F126" s="56">
        <f t="shared" ref="F126:F135" si="10">D126*E126</f>
        <v>13309.199999999999</v>
      </c>
    </row>
    <row r="127" spans="1:6" x14ac:dyDescent="0.3">
      <c r="A127" s="35">
        <v>2</v>
      </c>
      <c r="B127" s="43" t="s">
        <v>35</v>
      </c>
      <c r="C127" s="37" t="s">
        <v>18</v>
      </c>
      <c r="D127" s="44">
        <v>302.5</v>
      </c>
      <c r="E127" s="58">
        <v>76.021000000000001</v>
      </c>
      <c r="F127" s="56">
        <f t="shared" si="10"/>
        <v>22996.352500000001</v>
      </c>
    </row>
    <row r="128" spans="1:6" x14ac:dyDescent="0.3">
      <c r="A128" s="35">
        <v>3</v>
      </c>
      <c r="B128" s="36" t="s">
        <v>38</v>
      </c>
      <c r="C128" s="37" t="s">
        <v>4</v>
      </c>
      <c r="D128" s="38">
        <v>2.2999999999999998</v>
      </c>
      <c r="E128" s="58">
        <v>880</v>
      </c>
      <c r="F128" s="56">
        <f t="shared" si="10"/>
        <v>2023.9999999999998</v>
      </c>
    </row>
    <row r="129" spans="1:6" x14ac:dyDescent="0.3">
      <c r="A129" s="35">
        <v>4</v>
      </c>
      <c r="B129" s="36" t="s">
        <v>37</v>
      </c>
      <c r="C129" s="37" t="s">
        <v>4</v>
      </c>
      <c r="D129" s="38">
        <v>46.2</v>
      </c>
      <c r="E129" s="58">
        <v>817.66</v>
      </c>
      <c r="F129" s="56">
        <f t="shared" si="10"/>
        <v>37775.892</v>
      </c>
    </row>
    <row r="130" spans="1:6" x14ac:dyDescent="0.3">
      <c r="A130" s="35">
        <v>5</v>
      </c>
      <c r="B130" s="36" t="s">
        <v>58</v>
      </c>
      <c r="C130" s="37" t="s">
        <v>3</v>
      </c>
      <c r="D130" s="38">
        <v>20</v>
      </c>
      <c r="E130" s="58">
        <v>25.6</v>
      </c>
      <c r="F130" s="56">
        <f t="shared" si="10"/>
        <v>512</v>
      </c>
    </row>
    <row r="131" spans="1:6" x14ac:dyDescent="0.3">
      <c r="A131" s="35">
        <v>7</v>
      </c>
      <c r="B131" s="36" t="s">
        <v>57</v>
      </c>
      <c r="C131" s="37" t="s">
        <v>1</v>
      </c>
      <c r="D131" s="44">
        <v>18</v>
      </c>
      <c r="E131" s="58">
        <v>249.34</v>
      </c>
      <c r="F131" s="56">
        <f t="shared" si="10"/>
        <v>4488.12</v>
      </c>
    </row>
    <row r="132" spans="1:6" x14ac:dyDescent="0.3">
      <c r="A132" s="35">
        <v>8</v>
      </c>
      <c r="B132" s="36" t="s">
        <v>29</v>
      </c>
      <c r="C132" s="37" t="s">
        <v>30</v>
      </c>
      <c r="D132" s="38">
        <v>410</v>
      </c>
      <c r="E132" s="58">
        <v>1.77</v>
      </c>
      <c r="F132" s="56">
        <f t="shared" si="10"/>
        <v>725.7</v>
      </c>
    </row>
    <row r="133" spans="1:6" x14ac:dyDescent="0.3">
      <c r="A133" s="35">
        <v>9</v>
      </c>
      <c r="B133" s="36" t="s">
        <v>36</v>
      </c>
      <c r="C133" s="37" t="s">
        <v>30</v>
      </c>
      <c r="D133" s="38">
        <v>150</v>
      </c>
      <c r="E133" s="58">
        <v>1.77</v>
      </c>
      <c r="F133" s="56">
        <f t="shared" si="10"/>
        <v>265.5</v>
      </c>
    </row>
    <row r="134" spans="1:6" x14ac:dyDescent="0.3">
      <c r="A134" s="35">
        <v>10</v>
      </c>
      <c r="B134" s="36" t="s">
        <v>31</v>
      </c>
      <c r="C134" s="37" t="s">
        <v>30</v>
      </c>
      <c r="D134" s="38">
        <v>224</v>
      </c>
      <c r="E134" s="58">
        <v>1.18</v>
      </c>
      <c r="F134" s="56">
        <f t="shared" si="10"/>
        <v>264.32</v>
      </c>
    </row>
    <row r="135" spans="1:6" x14ac:dyDescent="0.3">
      <c r="A135" s="35">
        <v>11</v>
      </c>
      <c r="B135" s="165" t="s">
        <v>124</v>
      </c>
      <c r="C135" s="166" t="s">
        <v>30</v>
      </c>
      <c r="D135" s="38">
        <v>5</v>
      </c>
      <c r="E135" s="167">
        <v>4.4000000000000004</v>
      </c>
      <c r="F135" s="56">
        <f t="shared" si="10"/>
        <v>22</v>
      </c>
    </row>
    <row r="136" spans="1:6" x14ac:dyDescent="0.3">
      <c r="A136" s="35"/>
      <c r="B136" s="165"/>
      <c r="C136" s="37"/>
      <c r="D136" s="38"/>
      <c r="E136" s="58"/>
      <c r="F136" s="56"/>
    </row>
    <row r="137" spans="1:6" x14ac:dyDescent="0.3">
      <c r="A137" s="35"/>
      <c r="B137" s="72" t="s">
        <v>104</v>
      </c>
      <c r="C137" s="37"/>
      <c r="D137" s="44"/>
      <c r="E137" s="42"/>
      <c r="F137" s="56"/>
    </row>
    <row r="138" spans="1:6" x14ac:dyDescent="0.3">
      <c r="A138" s="35">
        <v>1</v>
      </c>
      <c r="B138" s="36" t="s">
        <v>134</v>
      </c>
      <c r="C138" s="37" t="s">
        <v>25</v>
      </c>
      <c r="D138" s="44">
        <f>240.2+220.3+457.7</f>
        <v>918.2</v>
      </c>
      <c r="E138" s="42"/>
      <c r="F138" s="56">
        <f>D138*E138</f>
        <v>0</v>
      </c>
    </row>
    <row r="139" spans="1:6" x14ac:dyDescent="0.3">
      <c r="A139" s="35">
        <v>2</v>
      </c>
      <c r="B139" s="36" t="s">
        <v>125</v>
      </c>
      <c r="C139" s="37" t="s">
        <v>3</v>
      </c>
      <c r="D139" s="44">
        <v>10010</v>
      </c>
      <c r="E139" s="55">
        <v>0.35</v>
      </c>
      <c r="F139" s="56">
        <f>D139*E139</f>
        <v>3503.5</v>
      </c>
    </row>
    <row r="140" spans="1:6" x14ac:dyDescent="0.3">
      <c r="A140" s="35">
        <v>3</v>
      </c>
      <c r="B140" s="36" t="s">
        <v>94</v>
      </c>
      <c r="C140" s="37" t="s">
        <v>3</v>
      </c>
      <c r="D140" s="44">
        <v>11450</v>
      </c>
      <c r="E140" s="55">
        <v>0.16</v>
      </c>
      <c r="F140" s="56">
        <f>D140*E140</f>
        <v>1832</v>
      </c>
    </row>
    <row r="141" spans="1:6" x14ac:dyDescent="0.3">
      <c r="A141" s="35">
        <v>4</v>
      </c>
      <c r="B141" s="43" t="s">
        <v>96</v>
      </c>
      <c r="C141" s="37" t="s">
        <v>4</v>
      </c>
      <c r="D141" s="44">
        <v>5.5</v>
      </c>
      <c r="E141" s="193">
        <v>122.04</v>
      </c>
      <c r="F141" s="56">
        <f>D141*E141</f>
        <v>671.22</v>
      </c>
    </row>
    <row r="142" spans="1:6" x14ac:dyDescent="0.3">
      <c r="A142" s="35">
        <v>5</v>
      </c>
      <c r="B142" s="43" t="s">
        <v>143</v>
      </c>
      <c r="C142" s="37" t="s">
        <v>3</v>
      </c>
      <c r="D142" s="44">
        <v>10</v>
      </c>
      <c r="E142" s="193">
        <v>1.34</v>
      </c>
      <c r="F142" s="56">
        <f t="shared" ref="F142:F143" si="11">D142*E142</f>
        <v>13.4</v>
      </c>
    </row>
    <row r="143" spans="1:6" x14ac:dyDescent="0.3">
      <c r="A143" s="35">
        <v>6</v>
      </c>
      <c r="B143" s="43" t="s">
        <v>144</v>
      </c>
      <c r="C143" s="37" t="s">
        <v>3</v>
      </c>
      <c r="D143" s="44">
        <v>5</v>
      </c>
      <c r="E143" s="193">
        <v>2.5499999999999998</v>
      </c>
      <c r="F143" s="56">
        <f t="shared" si="11"/>
        <v>12.75</v>
      </c>
    </row>
    <row r="144" spans="1:6" ht="19.5" thickBot="1" x14ac:dyDescent="0.35">
      <c r="A144" s="130"/>
      <c r="B144" s="154"/>
      <c r="C144" s="155"/>
      <c r="D144" s="149"/>
      <c r="E144" s="150"/>
      <c r="F144" s="151"/>
    </row>
    <row r="145" spans="1:253" s="120" customFormat="1" ht="21.75" customHeight="1" x14ac:dyDescent="0.3">
      <c r="A145" s="251" t="s">
        <v>19</v>
      </c>
      <c r="B145" s="252"/>
      <c r="C145" s="134"/>
      <c r="D145" s="135"/>
      <c r="E145" s="152"/>
      <c r="F145" s="153">
        <f>SUM(F42:F144)</f>
        <v>417106.48250000004</v>
      </c>
      <c r="G145" s="80"/>
      <c r="H145" s="80" t="s">
        <v>33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  <c r="DS145" s="80"/>
      <c r="DT145" s="80"/>
      <c r="DU145" s="80"/>
      <c r="DV145" s="80"/>
      <c r="DW145" s="80"/>
      <c r="DX145" s="80"/>
      <c r="DY145" s="80"/>
      <c r="DZ145" s="80"/>
      <c r="EA145" s="80"/>
      <c r="EB145" s="80"/>
      <c r="EC145" s="80"/>
      <c r="ED145" s="80"/>
      <c r="EE145" s="80"/>
      <c r="EF145" s="80"/>
      <c r="EG145" s="80"/>
      <c r="EH145" s="80"/>
      <c r="EI145" s="80"/>
      <c r="EJ145" s="80"/>
      <c r="EK145" s="80"/>
      <c r="EL145" s="80"/>
      <c r="EM145" s="80"/>
      <c r="EN145" s="80"/>
      <c r="EO145" s="80"/>
      <c r="EP145" s="80"/>
      <c r="EQ145" s="80"/>
      <c r="ER145" s="80"/>
      <c r="ES145" s="80"/>
      <c r="ET145" s="80"/>
      <c r="EU145" s="80"/>
      <c r="EV145" s="80"/>
      <c r="EW145" s="80"/>
      <c r="EX145" s="80"/>
      <c r="EY145" s="80"/>
      <c r="EZ145" s="80"/>
      <c r="FA145" s="80"/>
      <c r="FB145" s="80"/>
      <c r="FC145" s="80"/>
      <c r="FD145" s="80"/>
      <c r="FE145" s="80"/>
      <c r="FF145" s="80"/>
      <c r="FG145" s="80"/>
      <c r="FH145" s="80"/>
      <c r="FI145" s="80"/>
      <c r="FJ145" s="80"/>
      <c r="FK145" s="80"/>
      <c r="FL145" s="80"/>
      <c r="FM145" s="80"/>
      <c r="FN145" s="80"/>
      <c r="FO145" s="80"/>
      <c r="FP145" s="80"/>
      <c r="FQ145" s="80"/>
      <c r="FR145" s="80"/>
      <c r="FS145" s="80"/>
      <c r="FT145" s="80"/>
      <c r="FU145" s="80"/>
      <c r="FV145" s="80"/>
      <c r="FW145" s="80"/>
      <c r="FX145" s="80"/>
      <c r="FY145" s="80"/>
      <c r="FZ145" s="80"/>
      <c r="GA145" s="80"/>
      <c r="GB145" s="80"/>
      <c r="GC145" s="80"/>
      <c r="GD145" s="80"/>
      <c r="GE145" s="80"/>
      <c r="GF145" s="80"/>
      <c r="GG145" s="80"/>
      <c r="GH145" s="80"/>
      <c r="GI145" s="80"/>
      <c r="GJ145" s="80"/>
      <c r="GK145" s="80"/>
      <c r="GL145" s="80"/>
      <c r="GM145" s="80"/>
      <c r="GN145" s="80"/>
      <c r="GO145" s="80"/>
      <c r="GP145" s="80"/>
      <c r="GQ145" s="80"/>
      <c r="GR145" s="80"/>
      <c r="GS145" s="80"/>
      <c r="GT145" s="80"/>
      <c r="GU145" s="80"/>
      <c r="GV145" s="80"/>
      <c r="GW145" s="80"/>
      <c r="GX145" s="80"/>
      <c r="GY145" s="80"/>
      <c r="GZ145" s="80"/>
      <c r="HA145" s="80"/>
      <c r="HB145" s="80"/>
      <c r="HC145" s="80"/>
      <c r="HD145" s="80"/>
      <c r="HE145" s="80"/>
      <c r="HF145" s="80"/>
      <c r="HG145" s="80"/>
      <c r="HH145" s="80"/>
      <c r="HI145" s="80"/>
      <c r="HJ145" s="80"/>
      <c r="HK145" s="80"/>
      <c r="HL145" s="80"/>
      <c r="HM145" s="80"/>
      <c r="HN145" s="80"/>
      <c r="HO145" s="80"/>
      <c r="HP145" s="80"/>
      <c r="HQ145" s="80"/>
      <c r="HR145" s="80"/>
      <c r="HS145" s="80"/>
      <c r="HT145" s="80"/>
      <c r="HU145" s="80"/>
      <c r="HV145" s="80"/>
      <c r="HW145" s="80"/>
      <c r="HX145" s="80"/>
      <c r="HY145" s="80"/>
      <c r="HZ145" s="80"/>
      <c r="IA145" s="80"/>
      <c r="IB145" s="80"/>
      <c r="IC145" s="80"/>
      <c r="ID145" s="80"/>
      <c r="IE145" s="80"/>
      <c r="IF145" s="80"/>
      <c r="IG145" s="80"/>
      <c r="IH145" s="80"/>
      <c r="II145" s="80"/>
      <c r="IJ145" s="80"/>
      <c r="IK145" s="80"/>
      <c r="IL145" s="80"/>
      <c r="IM145" s="80"/>
      <c r="IN145" s="80"/>
      <c r="IO145" s="80"/>
      <c r="IP145" s="80"/>
      <c r="IQ145" s="80"/>
      <c r="IR145" s="80"/>
      <c r="IS145" s="80"/>
    </row>
    <row r="146" spans="1:253" s="120" customFormat="1" ht="21.75" customHeight="1" x14ac:dyDescent="0.3">
      <c r="A146" s="253" t="s">
        <v>20</v>
      </c>
      <c r="B146" s="254"/>
      <c r="C146" s="77"/>
      <c r="D146" s="78"/>
      <c r="E146" s="96"/>
      <c r="F146" s="97">
        <f>F145*0.18</f>
        <v>75079.166850000009</v>
      </c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  <c r="DS146" s="80"/>
      <c r="DT146" s="80"/>
      <c r="DU146" s="80"/>
      <c r="DV146" s="80"/>
      <c r="DW146" s="80"/>
      <c r="DX146" s="80"/>
      <c r="DY146" s="80"/>
      <c r="DZ146" s="80"/>
      <c r="EA146" s="80"/>
      <c r="EB146" s="80"/>
      <c r="EC146" s="80"/>
      <c r="ED146" s="80"/>
      <c r="EE146" s="80"/>
      <c r="EF146" s="80"/>
      <c r="EG146" s="80"/>
      <c r="EH146" s="80"/>
      <c r="EI146" s="80"/>
      <c r="EJ146" s="80"/>
      <c r="EK146" s="80"/>
      <c r="EL146" s="80"/>
      <c r="EM146" s="80"/>
      <c r="EN146" s="80"/>
      <c r="EO146" s="80"/>
      <c r="EP146" s="80"/>
      <c r="EQ146" s="80"/>
      <c r="ER146" s="80"/>
      <c r="ES146" s="80"/>
      <c r="ET146" s="80"/>
      <c r="EU146" s="80"/>
      <c r="EV146" s="80"/>
      <c r="EW146" s="80"/>
      <c r="EX146" s="80"/>
      <c r="EY146" s="80"/>
      <c r="EZ146" s="80"/>
      <c r="FA146" s="80"/>
      <c r="FB146" s="80"/>
      <c r="FC146" s="80"/>
      <c r="FD146" s="80"/>
      <c r="FE146" s="80"/>
      <c r="FF146" s="80"/>
      <c r="FG146" s="80"/>
      <c r="FH146" s="80"/>
      <c r="FI146" s="80"/>
      <c r="FJ146" s="80"/>
      <c r="FK146" s="80"/>
      <c r="FL146" s="80"/>
      <c r="FM146" s="80"/>
      <c r="FN146" s="80"/>
      <c r="FO146" s="80"/>
      <c r="FP146" s="80"/>
      <c r="FQ146" s="80"/>
      <c r="FR146" s="80"/>
      <c r="FS146" s="80"/>
      <c r="FT146" s="80"/>
      <c r="FU146" s="80"/>
      <c r="FV146" s="80"/>
      <c r="FW146" s="80"/>
      <c r="FX146" s="80"/>
      <c r="FY146" s="80"/>
      <c r="FZ146" s="80"/>
      <c r="GA146" s="80"/>
      <c r="GB146" s="80"/>
      <c r="GC146" s="80"/>
      <c r="GD146" s="80"/>
      <c r="GE146" s="80"/>
      <c r="GF146" s="80"/>
      <c r="GG146" s="80"/>
      <c r="GH146" s="80"/>
      <c r="GI146" s="80"/>
      <c r="GJ146" s="80"/>
      <c r="GK146" s="80"/>
      <c r="GL146" s="80"/>
      <c r="GM146" s="80"/>
      <c r="GN146" s="80"/>
      <c r="GO146" s="80"/>
      <c r="GP146" s="80"/>
      <c r="GQ146" s="80"/>
      <c r="GR146" s="80"/>
      <c r="GS146" s="80"/>
      <c r="GT146" s="80"/>
      <c r="GU146" s="80"/>
      <c r="GV146" s="80"/>
      <c r="GW146" s="80"/>
      <c r="GX146" s="80"/>
      <c r="GY146" s="80"/>
      <c r="GZ146" s="80"/>
      <c r="HA146" s="80"/>
      <c r="HB146" s="80"/>
      <c r="HC146" s="80"/>
      <c r="HD146" s="80"/>
      <c r="HE146" s="80"/>
      <c r="HF146" s="80"/>
      <c r="HG146" s="80"/>
      <c r="HH146" s="80"/>
      <c r="HI146" s="80"/>
      <c r="HJ146" s="80"/>
      <c r="HK146" s="80"/>
      <c r="HL146" s="80"/>
      <c r="HM146" s="80"/>
      <c r="HN146" s="80"/>
      <c r="HO146" s="80"/>
      <c r="HP146" s="80"/>
      <c r="HQ146" s="80"/>
      <c r="HR146" s="80"/>
      <c r="HS146" s="80"/>
      <c r="HT146" s="80"/>
      <c r="HU146" s="80"/>
      <c r="HV146" s="80"/>
      <c r="HW146" s="80"/>
      <c r="HX146" s="80"/>
      <c r="HY146" s="80"/>
      <c r="HZ146" s="80"/>
      <c r="IA146" s="80"/>
      <c r="IB146" s="80"/>
      <c r="IC146" s="80"/>
      <c r="ID146" s="80"/>
      <c r="IE146" s="80"/>
      <c r="IF146" s="80"/>
      <c r="IG146" s="80"/>
      <c r="IH146" s="80"/>
      <c r="II146" s="80"/>
      <c r="IJ146" s="80"/>
      <c r="IK146" s="80"/>
      <c r="IL146" s="80"/>
      <c r="IM146" s="80"/>
      <c r="IN146" s="80"/>
      <c r="IO146" s="80"/>
      <c r="IP146" s="80"/>
      <c r="IQ146" s="80"/>
      <c r="IR146" s="80"/>
      <c r="IS146" s="80"/>
    </row>
    <row r="147" spans="1:253" s="120" customFormat="1" ht="21.75" customHeight="1" thickBot="1" x14ac:dyDescent="0.35">
      <c r="A147" s="255" t="s">
        <v>21</v>
      </c>
      <c r="B147" s="256"/>
      <c r="C147" s="81"/>
      <c r="D147" s="82"/>
      <c r="E147" s="98"/>
      <c r="F147" s="99">
        <f>SUM(F145:F146)</f>
        <v>492185.64935000008</v>
      </c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  <c r="CT147" s="80"/>
      <c r="CU147" s="80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  <c r="DS147" s="80"/>
      <c r="DT147" s="80"/>
      <c r="DU147" s="80"/>
      <c r="DV147" s="80"/>
      <c r="DW147" s="80"/>
      <c r="DX147" s="80"/>
      <c r="DY147" s="80"/>
      <c r="DZ147" s="80"/>
      <c r="EA147" s="80"/>
      <c r="EB147" s="80"/>
      <c r="EC147" s="80"/>
      <c r="ED147" s="80"/>
      <c r="EE147" s="80"/>
      <c r="EF147" s="80"/>
      <c r="EG147" s="80"/>
      <c r="EH147" s="80"/>
      <c r="EI147" s="80"/>
      <c r="EJ147" s="80"/>
      <c r="EK147" s="80"/>
      <c r="EL147" s="80"/>
      <c r="EM147" s="80"/>
      <c r="EN147" s="80"/>
      <c r="EO147" s="80"/>
      <c r="EP147" s="80"/>
      <c r="EQ147" s="80"/>
      <c r="ER147" s="80"/>
      <c r="ES147" s="80"/>
      <c r="ET147" s="80"/>
      <c r="EU147" s="80"/>
      <c r="EV147" s="80"/>
      <c r="EW147" s="80"/>
      <c r="EX147" s="80"/>
      <c r="EY147" s="80"/>
      <c r="EZ147" s="80"/>
      <c r="FA147" s="80"/>
      <c r="FB147" s="80"/>
      <c r="FC147" s="80"/>
      <c r="FD147" s="80"/>
      <c r="FE147" s="80"/>
      <c r="FF147" s="80"/>
      <c r="FG147" s="80"/>
      <c r="FH147" s="80"/>
      <c r="FI147" s="80"/>
      <c r="FJ147" s="80"/>
      <c r="FK147" s="80"/>
      <c r="FL147" s="80"/>
      <c r="FM147" s="80"/>
      <c r="FN147" s="80"/>
      <c r="FO147" s="80"/>
      <c r="FP147" s="80"/>
      <c r="FQ147" s="80"/>
      <c r="FR147" s="80"/>
      <c r="FS147" s="80"/>
      <c r="FT147" s="80"/>
      <c r="FU147" s="80"/>
      <c r="FV147" s="80"/>
      <c r="FW147" s="80"/>
      <c r="FX147" s="80"/>
      <c r="FY147" s="80"/>
      <c r="FZ147" s="80"/>
      <c r="GA147" s="80"/>
      <c r="GB147" s="80"/>
      <c r="GC147" s="80"/>
      <c r="GD147" s="80"/>
      <c r="GE147" s="80"/>
      <c r="GF147" s="80"/>
      <c r="GG147" s="80"/>
      <c r="GH147" s="80"/>
      <c r="GI147" s="80"/>
      <c r="GJ147" s="80"/>
      <c r="GK147" s="80"/>
      <c r="GL147" s="80"/>
      <c r="GM147" s="80"/>
      <c r="GN147" s="80"/>
      <c r="GO147" s="80"/>
      <c r="GP147" s="80"/>
      <c r="GQ147" s="80"/>
      <c r="GR147" s="80"/>
      <c r="GS147" s="80"/>
      <c r="GT147" s="80"/>
      <c r="GU147" s="80"/>
      <c r="GV147" s="80"/>
      <c r="GW147" s="80"/>
      <c r="GX147" s="80"/>
      <c r="GY147" s="80"/>
      <c r="GZ147" s="80"/>
      <c r="HA147" s="80"/>
      <c r="HB147" s="80"/>
      <c r="HC147" s="80"/>
      <c r="HD147" s="80"/>
      <c r="HE147" s="80"/>
      <c r="HF147" s="80"/>
      <c r="HG147" s="80"/>
      <c r="HH147" s="80"/>
      <c r="HI147" s="80"/>
      <c r="HJ147" s="80"/>
      <c r="HK147" s="80"/>
      <c r="HL147" s="80"/>
      <c r="HM147" s="80"/>
      <c r="HN147" s="80"/>
      <c r="HO147" s="80"/>
      <c r="HP147" s="80"/>
      <c r="HQ147" s="80"/>
      <c r="HR147" s="80"/>
      <c r="HS147" s="80"/>
      <c r="HT147" s="80"/>
      <c r="HU147" s="80"/>
      <c r="HV147" s="80"/>
      <c r="HW147" s="80"/>
      <c r="HX147" s="80"/>
      <c r="HY147" s="80"/>
      <c r="HZ147" s="80"/>
      <c r="IA147" s="80"/>
      <c r="IB147" s="80"/>
      <c r="IC147" s="80"/>
      <c r="ID147" s="80"/>
      <c r="IE147" s="80"/>
      <c r="IF147" s="80"/>
      <c r="IG147" s="80"/>
      <c r="IH147" s="80"/>
      <c r="II147" s="80"/>
      <c r="IJ147" s="80"/>
      <c r="IK147" s="80"/>
      <c r="IL147" s="80"/>
      <c r="IM147" s="80"/>
      <c r="IN147" s="80"/>
      <c r="IO147" s="80"/>
      <c r="IP147" s="80"/>
      <c r="IQ147" s="80"/>
      <c r="IR147" s="80"/>
      <c r="IS147" s="80"/>
    </row>
    <row r="148" spans="1:253" s="120" customFormat="1" ht="18.75" customHeight="1" x14ac:dyDescent="0.3">
      <c r="A148" s="84"/>
      <c r="B148" s="84"/>
      <c r="C148" s="85"/>
      <c r="D148" s="86"/>
      <c r="E148" s="100"/>
      <c r="F148" s="10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  <c r="DS148" s="80"/>
      <c r="DT148" s="80"/>
      <c r="DU148" s="80"/>
      <c r="DV148" s="80"/>
      <c r="DW148" s="80"/>
      <c r="DX148" s="80"/>
      <c r="DY148" s="80"/>
      <c r="DZ148" s="80"/>
      <c r="EA148" s="80"/>
      <c r="EB148" s="80"/>
      <c r="EC148" s="80"/>
      <c r="ED148" s="80"/>
      <c r="EE148" s="80"/>
      <c r="EF148" s="80"/>
      <c r="EG148" s="80"/>
      <c r="EH148" s="80"/>
      <c r="EI148" s="80"/>
      <c r="EJ148" s="80"/>
      <c r="EK148" s="80"/>
      <c r="EL148" s="80"/>
      <c r="EM148" s="80"/>
      <c r="EN148" s="80"/>
      <c r="EO148" s="80"/>
      <c r="EP148" s="80"/>
      <c r="EQ148" s="80"/>
      <c r="ER148" s="80"/>
      <c r="ES148" s="80"/>
      <c r="ET148" s="80"/>
      <c r="EU148" s="80"/>
      <c r="EV148" s="80"/>
      <c r="EW148" s="80"/>
      <c r="EX148" s="80"/>
      <c r="EY148" s="80"/>
      <c r="EZ148" s="80"/>
      <c r="FA148" s="80"/>
      <c r="FB148" s="80"/>
      <c r="FC148" s="80"/>
      <c r="FD148" s="80"/>
      <c r="FE148" s="80"/>
      <c r="FF148" s="80"/>
      <c r="FG148" s="80"/>
      <c r="FH148" s="80"/>
      <c r="FI148" s="80"/>
      <c r="FJ148" s="80"/>
      <c r="FK148" s="80"/>
      <c r="FL148" s="80"/>
      <c r="FM148" s="80"/>
      <c r="FN148" s="80"/>
      <c r="FO148" s="80"/>
      <c r="FP148" s="80"/>
      <c r="FQ148" s="80"/>
      <c r="FR148" s="80"/>
      <c r="FS148" s="80"/>
      <c r="FT148" s="80"/>
      <c r="FU148" s="80"/>
      <c r="FV148" s="80"/>
      <c r="FW148" s="80"/>
      <c r="FX148" s="80"/>
      <c r="FY148" s="80"/>
      <c r="FZ148" s="80"/>
      <c r="GA148" s="80"/>
      <c r="GB148" s="80"/>
      <c r="GC148" s="80"/>
      <c r="GD148" s="80"/>
      <c r="GE148" s="80"/>
      <c r="GF148" s="80"/>
      <c r="GG148" s="80"/>
      <c r="GH148" s="80"/>
      <c r="GI148" s="80"/>
      <c r="GJ148" s="80"/>
      <c r="GK148" s="80"/>
      <c r="GL148" s="80"/>
      <c r="GM148" s="80"/>
      <c r="GN148" s="80"/>
      <c r="GO148" s="80"/>
      <c r="GP148" s="80"/>
      <c r="GQ148" s="80"/>
      <c r="GR148" s="80"/>
      <c r="GS148" s="80"/>
      <c r="GT148" s="80"/>
      <c r="GU148" s="80"/>
      <c r="GV148" s="80"/>
      <c r="GW148" s="80"/>
      <c r="GX148" s="80"/>
      <c r="GY148" s="80"/>
      <c r="GZ148" s="80"/>
      <c r="HA148" s="80"/>
      <c r="HB148" s="80"/>
      <c r="HC148" s="80"/>
      <c r="HD148" s="80"/>
      <c r="HE148" s="80"/>
      <c r="HF148" s="80"/>
      <c r="HG148" s="80"/>
      <c r="HH148" s="80"/>
      <c r="HI148" s="80"/>
      <c r="HJ148" s="80"/>
      <c r="HK148" s="80"/>
      <c r="HL148" s="80"/>
      <c r="HM148" s="80"/>
      <c r="HN148" s="80"/>
      <c r="HO148" s="80"/>
      <c r="HP148" s="80"/>
      <c r="HQ148" s="80"/>
      <c r="HR148" s="80"/>
      <c r="HS148" s="80"/>
      <c r="HT148" s="80"/>
      <c r="HU148" s="80"/>
      <c r="HV148" s="80"/>
      <c r="HW148" s="80"/>
      <c r="HX148" s="80"/>
      <c r="HY148" s="80"/>
      <c r="HZ148" s="80"/>
      <c r="IA148" s="80"/>
      <c r="IB148" s="80"/>
      <c r="IC148" s="80"/>
      <c r="ID148" s="80"/>
      <c r="IE148" s="80"/>
      <c r="IF148" s="80"/>
      <c r="IG148" s="80"/>
      <c r="IH148" s="80"/>
      <c r="II148" s="80"/>
      <c r="IJ148" s="80"/>
      <c r="IK148" s="80"/>
      <c r="IL148" s="80"/>
      <c r="IM148" s="80"/>
      <c r="IN148" s="80"/>
      <c r="IO148" s="80"/>
      <c r="IP148" s="80"/>
      <c r="IQ148" s="80"/>
      <c r="IR148" s="80"/>
      <c r="IS148" s="80"/>
    </row>
    <row r="149" spans="1:253" s="120" customFormat="1" ht="9.6" customHeight="1" x14ac:dyDescent="0.3">
      <c r="A149" s="84"/>
      <c r="B149" s="84"/>
      <c r="C149" s="85"/>
      <c r="D149" s="86"/>
      <c r="E149" s="100"/>
      <c r="F149" s="10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  <c r="CT149" s="80"/>
      <c r="CU149" s="80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  <c r="DS149" s="80"/>
      <c r="DT149" s="80"/>
      <c r="DU149" s="80"/>
      <c r="DV149" s="80"/>
      <c r="DW149" s="80"/>
      <c r="DX149" s="80"/>
      <c r="DY149" s="80"/>
      <c r="DZ149" s="80"/>
      <c r="EA149" s="80"/>
      <c r="EB149" s="80"/>
      <c r="EC149" s="80"/>
      <c r="ED149" s="80"/>
      <c r="EE149" s="80"/>
      <c r="EF149" s="80"/>
      <c r="EG149" s="80"/>
      <c r="EH149" s="80"/>
      <c r="EI149" s="80"/>
      <c r="EJ149" s="80"/>
      <c r="EK149" s="80"/>
      <c r="EL149" s="80"/>
      <c r="EM149" s="80"/>
      <c r="EN149" s="80"/>
      <c r="EO149" s="80"/>
      <c r="EP149" s="80"/>
      <c r="EQ149" s="80"/>
      <c r="ER149" s="80"/>
      <c r="ES149" s="80"/>
      <c r="ET149" s="80"/>
      <c r="EU149" s="80"/>
      <c r="EV149" s="80"/>
      <c r="EW149" s="80"/>
      <c r="EX149" s="80"/>
      <c r="EY149" s="80"/>
      <c r="EZ149" s="80"/>
      <c r="FA149" s="80"/>
      <c r="FB149" s="80"/>
      <c r="FC149" s="80"/>
      <c r="FD149" s="80"/>
      <c r="FE149" s="80"/>
      <c r="FF149" s="80"/>
      <c r="FG149" s="80"/>
      <c r="FH149" s="80"/>
      <c r="FI149" s="80"/>
      <c r="FJ149" s="80"/>
      <c r="FK149" s="80"/>
      <c r="FL149" s="80"/>
      <c r="FM149" s="80"/>
      <c r="FN149" s="80"/>
      <c r="FO149" s="80"/>
      <c r="FP149" s="80"/>
      <c r="FQ149" s="80"/>
      <c r="FR149" s="80"/>
      <c r="FS149" s="80"/>
      <c r="FT149" s="80"/>
      <c r="FU149" s="80"/>
      <c r="FV149" s="80"/>
      <c r="FW149" s="80"/>
      <c r="FX149" s="80"/>
      <c r="FY149" s="80"/>
      <c r="FZ149" s="80"/>
      <c r="GA149" s="80"/>
      <c r="GB149" s="80"/>
      <c r="GC149" s="80"/>
      <c r="GD149" s="80"/>
      <c r="GE149" s="80"/>
      <c r="GF149" s="80"/>
      <c r="GG149" s="80"/>
      <c r="GH149" s="80"/>
      <c r="GI149" s="80"/>
      <c r="GJ149" s="80"/>
      <c r="GK149" s="80"/>
      <c r="GL149" s="80"/>
      <c r="GM149" s="80"/>
      <c r="GN149" s="80"/>
      <c r="GO149" s="80"/>
      <c r="GP149" s="80"/>
      <c r="GQ149" s="80"/>
      <c r="GR149" s="80"/>
      <c r="GS149" s="80"/>
      <c r="GT149" s="80"/>
      <c r="GU149" s="80"/>
      <c r="GV149" s="80"/>
      <c r="GW149" s="80"/>
      <c r="GX149" s="80"/>
      <c r="GY149" s="80"/>
      <c r="GZ149" s="80"/>
      <c r="HA149" s="80"/>
      <c r="HB149" s="80"/>
      <c r="HC149" s="80"/>
      <c r="HD149" s="80"/>
      <c r="HE149" s="80"/>
      <c r="HF149" s="80"/>
      <c r="HG149" s="80"/>
      <c r="HH149" s="80"/>
      <c r="HI149" s="80"/>
      <c r="HJ149" s="80"/>
      <c r="HK149" s="80"/>
      <c r="HL149" s="80"/>
      <c r="HM149" s="80"/>
      <c r="HN149" s="80"/>
      <c r="HO149" s="80"/>
      <c r="HP149" s="80"/>
      <c r="HQ149" s="80"/>
      <c r="HR149" s="80"/>
      <c r="HS149" s="80"/>
      <c r="HT149" s="80"/>
      <c r="HU149" s="80"/>
      <c r="HV149" s="80"/>
      <c r="HW149" s="80"/>
      <c r="HX149" s="80"/>
      <c r="HY149" s="80"/>
      <c r="HZ149" s="80"/>
      <c r="IA149" s="80"/>
      <c r="IB149" s="80"/>
      <c r="IC149" s="80"/>
      <c r="ID149" s="80"/>
      <c r="IE149" s="80"/>
      <c r="IF149" s="80"/>
      <c r="IG149" s="80"/>
      <c r="IH149" s="80"/>
      <c r="II149" s="80"/>
      <c r="IJ149" s="80"/>
      <c r="IK149" s="80"/>
      <c r="IL149" s="80"/>
      <c r="IM149" s="80"/>
      <c r="IN149" s="80"/>
      <c r="IO149" s="80"/>
      <c r="IP149" s="80"/>
      <c r="IQ149" s="80"/>
      <c r="IR149" s="80"/>
      <c r="IS149" s="80"/>
    </row>
    <row r="150" spans="1:253" s="120" customFormat="1" ht="18.600000000000001" customHeight="1" x14ac:dyDescent="0.3">
      <c r="A150" s="84"/>
      <c r="B150" s="84"/>
      <c r="C150" s="85"/>
      <c r="D150" s="86"/>
      <c r="E150" s="100"/>
      <c r="F150" s="10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  <c r="CT150" s="80"/>
      <c r="CU150" s="80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  <c r="DS150" s="80"/>
      <c r="DT150" s="80"/>
      <c r="DU150" s="80"/>
      <c r="DV150" s="80"/>
      <c r="DW150" s="80"/>
      <c r="DX150" s="80"/>
      <c r="DY150" s="80"/>
      <c r="DZ150" s="80"/>
      <c r="EA150" s="80"/>
      <c r="EB150" s="80"/>
      <c r="EC150" s="80"/>
      <c r="ED150" s="80"/>
      <c r="EE150" s="80"/>
      <c r="EF150" s="80"/>
      <c r="EG150" s="80"/>
      <c r="EH150" s="80"/>
      <c r="EI150" s="80"/>
      <c r="EJ150" s="80"/>
      <c r="EK150" s="80"/>
      <c r="EL150" s="80"/>
      <c r="EM150" s="80"/>
      <c r="EN150" s="80"/>
      <c r="EO150" s="80"/>
      <c r="EP150" s="80"/>
      <c r="EQ150" s="80"/>
      <c r="ER150" s="80"/>
      <c r="ES150" s="80"/>
      <c r="ET150" s="80"/>
      <c r="EU150" s="80"/>
      <c r="EV150" s="80"/>
      <c r="EW150" s="80"/>
      <c r="EX150" s="80"/>
      <c r="EY150" s="80"/>
      <c r="EZ150" s="80"/>
      <c r="FA150" s="80"/>
      <c r="FB150" s="80"/>
      <c r="FC150" s="80"/>
      <c r="FD150" s="80"/>
      <c r="FE150" s="80"/>
      <c r="FF150" s="80"/>
      <c r="FG150" s="80"/>
      <c r="FH150" s="80"/>
      <c r="FI150" s="80"/>
      <c r="FJ150" s="80"/>
      <c r="FK150" s="80"/>
      <c r="FL150" s="80"/>
      <c r="FM150" s="80"/>
      <c r="FN150" s="80"/>
      <c r="FO150" s="80"/>
      <c r="FP150" s="80"/>
      <c r="FQ150" s="80"/>
      <c r="FR150" s="80"/>
      <c r="FS150" s="80"/>
      <c r="FT150" s="80"/>
      <c r="FU150" s="80"/>
      <c r="FV150" s="80"/>
      <c r="FW150" s="80"/>
      <c r="FX150" s="80"/>
      <c r="FY150" s="80"/>
      <c r="FZ150" s="80"/>
      <c r="GA150" s="80"/>
      <c r="GB150" s="80"/>
      <c r="GC150" s="80"/>
      <c r="GD150" s="80"/>
      <c r="GE150" s="80"/>
      <c r="GF150" s="80"/>
      <c r="GG150" s="80"/>
      <c r="GH150" s="80"/>
      <c r="GI150" s="80"/>
      <c r="GJ150" s="80"/>
      <c r="GK150" s="80"/>
      <c r="GL150" s="80"/>
      <c r="GM150" s="80"/>
      <c r="GN150" s="80"/>
      <c r="GO150" s="80"/>
      <c r="GP150" s="80"/>
      <c r="GQ150" s="80"/>
      <c r="GR150" s="80"/>
      <c r="GS150" s="80"/>
      <c r="GT150" s="80"/>
      <c r="GU150" s="80"/>
      <c r="GV150" s="80"/>
      <c r="GW150" s="80"/>
      <c r="GX150" s="80"/>
      <c r="GY150" s="80"/>
      <c r="GZ150" s="80"/>
      <c r="HA150" s="80"/>
      <c r="HB150" s="80"/>
      <c r="HC150" s="80"/>
      <c r="HD150" s="80"/>
      <c r="HE150" s="80"/>
      <c r="HF150" s="80"/>
      <c r="HG150" s="80"/>
      <c r="HH150" s="80"/>
      <c r="HI150" s="80"/>
      <c r="HJ150" s="80"/>
      <c r="HK150" s="80"/>
      <c r="HL150" s="80"/>
      <c r="HM150" s="80"/>
      <c r="HN150" s="80"/>
      <c r="HO150" s="80"/>
      <c r="HP150" s="80"/>
      <c r="HQ150" s="80"/>
      <c r="HR150" s="80"/>
      <c r="HS150" s="80"/>
      <c r="HT150" s="80"/>
      <c r="HU150" s="80"/>
      <c r="HV150" s="80"/>
      <c r="HW150" s="80"/>
      <c r="HX150" s="80"/>
      <c r="HY150" s="80"/>
      <c r="HZ150" s="80"/>
      <c r="IA150" s="80"/>
      <c r="IB150" s="80"/>
      <c r="IC150" s="80"/>
      <c r="ID150" s="80"/>
      <c r="IE150" s="80"/>
      <c r="IF150" s="80"/>
      <c r="IG150" s="80"/>
      <c r="IH150" s="80"/>
      <c r="II150" s="80"/>
      <c r="IJ150" s="80"/>
      <c r="IK150" s="80"/>
      <c r="IL150" s="80"/>
      <c r="IM150" s="80"/>
      <c r="IN150" s="80"/>
      <c r="IO150" s="80"/>
      <c r="IP150" s="80"/>
      <c r="IQ150" s="80"/>
      <c r="IR150" s="80"/>
      <c r="IS150" s="80"/>
    </row>
    <row r="151" spans="1:253" ht="18.600000000000001" customHeight="1" x14ac:dyDescent="0.3">
      <c r="A151" s="164"/>
      <c r="B151" s="159"/>
      <c r="C151" s="64"/>
      <c r="D151" s="88"/>
      <c r="E151" s="102"/>
      <c r="F151" s="103"/>
    </row>
    <row r="152" spans="1:253" s="121" customFormat="1" x14ac:dyDescent="0.3">
      <c r="A152" s="209" t="s">
        <v>26</v>
      </c>
      <c r="B152" s="209"/>
      <c r="C152" s="209"/>
      <c r="D152" s="209"/>
      <c r="E152" s="209"/>
      <c r="F152" s="209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</row>
    <row r="153" spans="1:253" ht="18.75" customHeight="1" x14ac:dyDescent="0.3">
      <c r="A153" s="164"/>
      <c r="B153" s="159"/>
      <c r="C153" s="91"/>
      <c r="D153" s="92"/>
      <c r="E153" s="104" t="s">
        <v>28</v>
      </c>
      <c r="F153" s="104"/>
    </row>
    <row r="154" spans="1:253" ht="5.45" customHeight="1" x14ac:dyDescent="0.3">
      <c r="A154" s="41"/>
      <c r="C154" s="91"/>
      <c r="D154" s="92"/>
      <c r="E154" s="104"/>
      <c r="F154" s="104"/>
    </row>
    <row r="155" spans="1:253" ht="15.6" customHeight="1" x14ac:dyDescent="0.3">
      <c r="A155" s="41"/>
      <c r="C155" s="91"/>
      <c r="D155" s="92"/>
      <c r="E155" s="104"/>
      <c r="F155" s="104"/>
    </row>
    <row r="156" spans="1:253" ht="15.6" customHeight="1" x14ac:dyDescent="0.3">
      <c r="A156" s="41"/>
      <c r="C156" s="91"/>
      <c r="D156" s="92"/>
      <c r="E156" s="104"/>
      <c r="F156" s="104"/>
    </row>
    <row r="157" spans="1:253" ht="10.15" customHeight="1" x14ac:dyDescent="0.3">
      <c r="A157" s="41"/>
      <c r="C157" s="91"/>
      <c r="D157" s="92"/>
      <c r="E157" s="104"/>
      <c r="F157" s="104"/>
    </row>
    <row r="158" spans="1:253" ht="10.15" customHeight="1" x14ac:dyDescent="0.3">
      <c r="A158" s="41"/>
      <c r="C158" s="91"/>
      <c r="D158" s="92"/>
      <c r="E158" s="104"/>
      <c r="F158" s="104"/>
    </row>
    <row r="159" spans="1:253" ht="15.6" customHeight="1" x14ac:dyDescent="0.3">
      <c r="A159" s="41"/>
      <c r="C159" s="91"/>
      <c r="D159" s="92"/>
      <c r="E159" s="104"/>
      <c r="F159" s="104"/>
    </row>
    <row r="160" spans="1:253" ht="15.6" customHeight="1" x14ac:dyDescent="0.3">
      <c r="A160" s="215"/>
      <c r="B160" s="215"/>
      <c r="C160" s="91"/>
      <c r="D160" s="92"/>
      <c r="E160" s="104"/>
      <c r="F160" s="104"/>
    </row>
    <row r="161" spans="1:6" ht="15.75" customHeight="1" x14ac:dyDescent="0.3">
      <c r="A161" s="159"/>
      <c r="B161" s="159" t="s">
        <v>27</v>
      </c>
      <c r="C161" s="91"/>
      <c r="D161" s="92"/>
      <c r="E161" s="104" t="s">
        <v>28</v>
      </c>
      <c r="F161" s="104"/>
    </row>
    <row r="162" spans="1:6" ht="16.5" customHeight="1" x14ac:dyDescent="0.3">
      <c r="A162" s="216"/>
      <c r="B162" s="216"/>
      <c r="C162" s="91"/>
      <c r="D162" s="92"/>
      <c r="E162" s="104"/>
      <c r="F162" s="104"/>
    </row>
    <row r="163" spans="1:6" x14ac:dyDescent="0.3">
      <c r="A163" s="207"/>
      <c r="B163" s="207"/>
      <c r="C163" s="217"/>
      <c r="D163" s="217"/>
      <c r="E163" s="217"/>
      <c r="F163" s="217"/>
    </row>
    <row r="164" spans="1:6" ht="38.25" customHeight="1" x14ac:dyDescent="0.3">
      <c r="A164" s="210"/>
      <c r="B164" s="257"/>
      <c r="C164" s="161"/>
      <c r="D164" s="89"/>
      <c r="E164" s="211"/>
      <c r="F164" s="211"/>
    </row>
    <row r="165" spans="1:6" ht="10.5" customHeight="1" x14ac:dyDescent="0.3">
      <c r="A165" s="207"/>
      <c r="B165" s="207"/>
      <c r="C165" s="157"/>
      <c r="D165" s="158"/>
      <c r="E165" s="208"/>
      <c r="F165" s="208"/>
    </row>
    <row r="166" spans="1:6" ht="25.5" customHeight="1" x14ac:dyDescent="0.3">
      <c r="A166" s="157"/>
      <c r="B166" s="157"/>
      <c r="C166" s="157"/>
      <c r="D166" s="158"/>
      <c r="E166" s="163"/>
      <c r="F166" s="163"/>
    </row>
    <row r="167" spans="1:6" ht="16.5" customHeight="1" x14ac:dyDescent="0.3">
      <c r="A167" s="212"/>
      <c r="B167" s="212"/>
      <c r="C167" s="164"/>
      <c r="D167" s="89"/>
      <c r="E167" s="211"/>
      <c r="F167" s="211"/>
    </row>
    <row r="168" spans="1:6" x14ac:dyDescent="0.3">
      <c r="A168" s="207"/>
      <c r="B168" s="207"/>
      <c r="C168" s="157"/>
      <c r="D168" s="158"/>
      <c r="E168" s="208"/>
      <c r="F168" s="208"/>
    </row>
    <row r="169" spans="1:6" x14ac:dyDescent="0.3">
      <c r="A169" s="121"/>
      <c r="B169" s="121"/>
      <c r="C169" s="121"/>
    </row>
  </sheetData>
  <mergeCells count="29">
    <mergeCell ref="A167:B167"/>
    <mergeCell ref="E167:F167"/>
    <mergeCell ref="A168:B168"/>
    <mergeCell ref="E168:F168"/>
    <mergeCell ref="A163:B163"/>
    <mergeCell ref="C163:F163"/>
    <mergeCell ref="A164:B164"/>
    <mergeCell ref="E164:F164"/>
    <mergeCell ref="A165:B165"/>
    <mergeCell ref="E165:F165"/>
    <mergeCell ref="A162:B162"/>
    <mergeCell ref="B11:F11"/>
    <mergeCell ref="A12:A14"/>
    <mergeCell ref="B12:B14"/>
    <mergeCell ref="C12:C14"/>
    <mergeCell ref="D12:D14"/>
    <mergeCell ref="E12:E14"/>
    <mergeCell ref="F12:F14"/>
    <mergeCell ref="A145:B145"/>
    <mergeCell ref="A146:B146"/>
    <mergeCell ref="A147:B147"/>
    <mergeCell ref="A152:F152"/>
    <mergeCell ref="A160:B160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25"/>
  <sheetViews>
    <sheetView topLeftCell="A70" workbookViewId="0">
      <selection activeCell="B93" sqref="B93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168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63"/>
      <c r="F2" s="172"/>
    </row>
    <row r="3" spans="1:253" ht="18.75" customHeight="1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60"/>
      <c r="D4" s="160"/>
      <c r="E4" s="66"/>
      <c r="F4" s="190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60"/>
      <c r="D6" s="160"/>
      <c r="E6" s="66"/>
      <c r="F6" s="190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67.5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 t="s">
        <v>33</v>
      </c>
    </row>
    <row r="9" spans="1:253" ht="11.25" customHeight="1" x14ac:dyDescent="0.3">
      <c r="A9" s="67"/>
      <c r="B9" s="69"/>
      <c r="C9" s="241"/>
      <c r="D9" s="241"/>
      <c r="E9" s="241"/>
      <c r="F9" s="241"/>
      <c r="J9" s="67"/>
    </row>
    <row r="10" spans="1:253" ht="25.5" customHeight="1" x14ac:dyDescent="0.3">
      <c r="A10" s="220" t="s">
        <v>106</v>
      </c>
      <c r="B10" s="220"/>
      <c r="C10" s="220"/>
      <c r="D10" s="220"/>
      <c r="E10" s="220"/>
      <c r="F10" s="220"/>
      <c r="J10" s="67"/>
    </row>
    <row r="11" spans="1:253" ht="22.5" customHeight="1" thickBot="1" x14ac:dyDescent="0.35">
      <c r="A11" s="164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</row>
    <row r="14" spans="1:253" ht="23.25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94">
        <v>6</v>
      </c>
    </row>
    <row r="16" spans="1:253" x14ac:dyDescent="0.3">
      <c r="A16" s="70"/>
      <c r="B16" s="71" t="s">
        <v>107</v>
      </c>
      <c r="C16" s="72"/>
      <c r="D16" s="71"/>
      <c r="E16" s="74"/>
      <c r="F16" s="94"/>
    </row>
    <row r="17" spans="1:7" x14ac:dyDescent="0.3">
      <c r="A17" s="70"/>
      <c r="B17" s="72" t="s">
        <v>23</v>
      </c>
      <c r="C17" s="72"/>
      <c r="D17" s="71"/>
      <c r="E17" s="116"/>
      <c r="F17" s="94"/>
    </row>
    <row r="18" spans="1:7" ht="40.5" customHeight="1" x14ac:dyDescent="0.3">
      <c r="A18" s="35">
        <v>1</v>
      </c>
      <c r="B18" s="117" t="s">
        <v>5</v>
      </c>
      <c r="C18" s="37" t="s">
        <v>18</v>
      </c>
      <c r="D18" s="44">
        <v>5512.2</v>
      </c>
      <c r="E18" s="44"/>
      <c r="F18" s="56">
        <f t="shared" ref="F18:F28" si="0">D18*E18</f>
        <v>0</v>
      </c>
    </row>
    <row r="19" spans="1:7" x14ac:dyDescent="0.3">
      <c r="A19" s="35">
        <v>2</v>
      </c>
      <c r="B19" s="118" t="s">
        <v>41</v>
      </c>
      <c r="C19" s="37" t="s">
        <v>42</v>
      </c>
      <c r="D19" s="44">
        <v>128</v>
      </c>
      <c r="E19" s="58"/>
      <c r="F19" s="56">
        <f t="shared" si="0"/>
        <v>0</v>
      </c>
    </row>
    <row r="20" spans="1:7" x14ac:dyDescent="0.3">
      <c r="A20" s="35">
        <v>3</v>
      </c>
      <c r="B20" s="36" t="s">
        <v>38</v>
      </c>
      <c r="C20" s="37" t="s">
        <v>4</v>
      </c>
      <c r="D20" s="44">
        <v>0.6</v>
      </c>
      <c r="E20" s="58">
        <v>880</v>
      </c>
      <c r="F20" s="56">
        <f t="shared" si="0"/>
        <v>528</v>
      </c>
    </row>
    <row r="21" spans="1:7" x14ac:dyDescent="0.3">
      <c r="A21" s="35">
        <v>4</v>
      </c>
      <c r="B21" s="118" t="s">
        <v>43</v>
      </c>
      <c r="C21" s="37" t="s">
        <v>4</v>
      </c>
      <c r="D21" s="44">
        <v>2.5</v>
      </c>
      <c r="E21" s="58">
        <v>817.66</v>
      </c>
      <c r="F21" s="56">
        <f t="shared" si="0"/>
        <v>2044.1499999999999</v>
      </c>
    </row>
    <row r="22" spans="1:7" x14ac:dyDescent="0.3">
      <c r="A22" s="35">
        <v>5</v>
      </c>
      <c r="B22" s="118" t="s">
        <v>45</v>
      </c>
      <c r="C22" s="37" t="s">
        <v>1</v>
      </c>
      <c r="D22" s="44">
        <v>19</v>
      </c>
      <c r="E22" s="58">
        <v>76.02</v>
      </c>
      <c r="F22" s="56">
        <f t="shared" si="0"/>
        <v>1444.3799999999999</v>
      </c>
    </row>
    <row r="23" spans="1:7" x14ac:dyDescent="0.3">
      <c r="A23" s="35">
        <v>6</v>
      </c>
      <c r="B23" s="36" t="s">
        <v>109</v>
      </c>
      <c r="C23" s="37" t="s">
        <v>24</v>
      </c>
      <c r="D23" s="44">
        <v>819</v>
      </c>
      <c r="E23" s="58"/>
      <c r="F23" s="56">
        <f t="shared" si="0"/>
        <v>0</v>
      </c>
    </row>
    <row r="24" spans="1:7" x14ac:dyDescent="0.3">
      <c r="A24" s="35">
        <v>7</v>
      </c>
      <c r="B24" s="36" t="s">
        <v>39</v>
      </c>
      <c r="C24" s="37" t="s">
        <v>1</v>
      </c>
      <c r="D24" s="44">
        <v>34</v>
      </c>
      <c r="E24" s="119">
        <v>69</v>
      </c>
      <c r="F24" s="56">
        <f t="shared" si="0"/>
        <v>2346</v>
      </c>
    </row>
    <row r="25" spans="1:7" x14ac:dyDescent="0.3">
      <c r="A25" s="35">
        <v>8</v>
      </c>
      <c r="B25" s="36" t="s">
        <v>112</v>
      </c>
      <c r="C25" s="37" t="s">
        <v>24</v>
      </c>
      <c r="D25" s="44">
        <v>677</v>
      </c>
      <c r="E25" s="58"/>
      <c r="F25" s="56">
        <f t="shared" si="0"/>
        <v>0</v>
      </c>
    </row>
    <row r="26" spans="1:7" x14ac:dyDescent="0.3">
      <c r="A26" s="35">
        <v>9</v>
      </c>
      <c r="B26" s="36" t="s">
        <v>110</v>
      </c>
      <c r="C26" s="37" t="s">
        <v>24</v>
      </c>
      <c r="D26" s="44">
        <v>819</v>
      </c>
      <c r="E26" s="58"/>
      <c r="F26" s="56">
        <f t="shared" si="0"/>
        <v>0</v>
      </c>
      <c r="G26" s="40" t="s">
        <v>33</v>
      </c>
    </row>
    <row r="27" spans="1:7" x14ac:dyDescent="0.3">
      <c r="A27" s="35">
        <v>10</v>
      </c>
      <c r="B27" s="36" t="s">
        <v>40</v>
      </c>
      <c r="C27" s="37" t="s">
        <v>1</v>
      </c>
      <c r="D27" s="44">
        <v>11</v>
      </c>
      <c r="E27" s="58">
        <v>70</v>
      </c>
      <c r="F27" s="56">
        <f t="shared" si="0"/>
        <v>770</v>
      </c>
    </row>
    <row r="28" spans="1:7" x14ac:dyDescent="0.3">
      <c r="A28" s="35">
        <v>11</v>
      </c>
      <c r="B28" s="36" t="s">
        <v>111</v>
      </c>
      <c r="C28" s="37" t="s">
        <v>24</v>
      </c>
      <c r="D28" s="44">
        <v>677</v>
      </c>
      <c r="E28" s="58">
        <v>2.65</v>
      </c>
      <c r="F28" s="56">
        <f t="shared" si="0"/>
        <v>1794.05</v>
      </c>
    </row>
    <row r="29" spans="1:7" x14ac:dyDescent="0.3">
      <c r="A29" s="35"/>
      <c r="B29" s="36"/>
      <c r="C29" s="37"/>
      <c r="D29" s="38"/>
      <c r="E29" s="58"/>
      <c r="F29" s="56"/>
    </row>
    <row r="30" spans="1:7" x14ac:dyDescent="0.3">
      <c r="A30" s="70"/>
      <c r="B30" s="72" t="s">
        <v>46</v>
      </c>
      <c r="C30" s="72"/>
      <c r="D30" s="71"/>
      <c r="E30" s="116"/>
      <c r="F30" s="94"/>
    </row>
    <row r="31" spans="1:7" x14ac:dyDescent="0.3">
      <c r="A31" s="35">
        <v>1</v>
      </c>
      <c r="B31" s="117" t="s">
        <v>44</v>
      </c>
      <c r="C31" s="37" t="s">
        <v>18</v>
      </c>
      <c r="D31" s="44">
        <v>760</v>
      </c>
      <c r="E31" s="44">
        <v>12</v>
      </c>
      <c r="F31" s="56">
        <f t="shared" ref="F31:F34" si="1">D31*E31</f>
        <v>9120</v>
      </c>
    </row>
    <row r="32" spans="1:7" x14ac:dyDescent="0.3">
      <c r="A32" s="35">
        <v>2</v>
      </c>
      <c r="B32" s="118" t="s">
        <v>43</v>
      </c>
      <c r="C32" s="37" t="s">
        <v>4</v>
      </c>
      <c r="D32" s="44">
        <v>57.5</v>
      </c>
      <c r="E32" s="58">
        <v>817.66</v>
      </c>
      <c r="F32" s="56">
        <f t="shared" si="1"/>
        <v>47015.45</v>
      </c>
    </row>
    <row r="33" spans="1:6" x14ac:dyDescent="0.3">
      <c r="A33" s="35">
        <v>3</v>
      </c>
      <c r="B33" s="118" t="s">
        <v>45</v>
      </c>
      <c r="C33" s="37" t="s">
        <v>1</v>
      </c>
      <c r="D33" s="44">
        <v>982</v>
      </c>
      <c r="E33" s="58">
        <v>76.02</v>
      </c>
      <c r="F33" s="56">
        <f t="shared" si="1"/>
        <v>74651.64</v>
      </c>
    </row>
    <row r="34" spans="1:6" x14ac:dyDescent="0.3">
      <c r="A34" s="35">
        <v>4</v>
      </c>
      <c r="B34" s="36" t="s">
        <v>124</v>
      </c>
      <c r="C34" s="37" t="s">
        <v>30</v>
      </c>
      <c r="D34" s="44">
        <v>10</v>
      </c>
      <c r="E34" s="58">
        <v>4.4000000000000004</v>
      </c>
      <c r="F34" s="56">
        <f t="shared" si="1"/>
        <v>44</v>
      </c>
    </row>
    <row r="35" spans="1:6" x14ac:dyDescent="0.3">
      <c r="A35" s="35"/>
      <c r="B35" s="118"/>
      <c r="C35" s="166"/>
      <c r="D35" s="44"/>
      <c r="E35" s="167"/>
      <c r="F35" s="56"/>
    </row>
    <row r="36" spans="1:6" x14ac:dyDescent="0.3">
      <c r="A36" s="70"/>
      <c r="B36" s="72" t="s">
        <v>50</v>
      </c>
      <c r="C36" s="72"/>
      <c r="D36" s="71"/>
      <c r="E36" s="116"/>
      <c r="F36" s="94"/>
    </row>
    <row r="37" spans="1:6" x14ac:dyDescent="0.3">
      <c r="A37" s="35">
        <v>1</v>
      </c>
      <c r="B37" s="117" t="s">
        <v>51</v>
      </c>
      <c r="C37" s="37" t="s">
        <v>52</v>
      </c>
      <c r="D37" s="44">
        <v>1033.2</v>
      </c>
      <c r="E37" s="44"/>
      <c r="F37" s="56">
        <f t="shared" ref="F37:F50" si="2">D37*E37</f>
        <v>0</v>
      </c>
    </row>
    <row r="38" spans="1:6" x14ac:dyDescent="0.3">
      <c r="A38" s="35">
        <v>2</v>
      </c>
      <c r="B38" s="118" t="s">
        <v>43</v>
      </c>
      <c r="C38" s="37" t="s">
        <v>4</v>
      </c>
      <c r="D38" s="44">
        <v>47.5</v>
      </c>
      <c r="E38" s="58">
        <v>817.66</v>
      </c>
      <c r="F38" s="56">
        <f t="shared" si="2"/>
        <v>38838.85</v>
      </c>
    </row>
    <row r="39" spans="1:6" x14ac:dyDescent="0.3">
      <c r="A39" s="35">
        <v>3</v>
      </c>
      <c r="B39" s="36" t="s">
        <v>38</v>
      </c>
      <c r="C39" s="37" t="s">
        <v>4</v>
      </c>
      <c r="D39" s="44">
        <v>2.5</v>
      </c>
      <c r="E39" s="58">
        <v>880</v>
      </c>
      <c r="F39" s="56">
        <f t="shared" si="2"/>
        <v>2200</v>
      </c>
    </row>
    <row r="40" spans="1:6" x14ac:dyDescent="0.3">
      <c r="A40" s="35">
        <v>4</v>
      </c>
      <c r="B40" s="118" t="s">
        <v>45</v>
      </c>
      <c r="C40" s="37" t="s">
        <v>1</v>
      </c>
      <c r="D40" s="44">
        <v>304</v>
      </c>
      <c r="E40" s="58">
        <v>76.02</v>
      </c>
      <c r="F40" s="56">
        <f t="shared" si="2"/>
        <v>23110.079999999998</v>
      </c>
    </row>
    <row r="41" spans="1:6" x14ac:dyDescent="0.3">
      <c r="A41" s="35">
        <v>5</v>
      </c>
      <c r="B41" s="139" t="s">
        <v>113</v>
      </c>
      <c r="C41" s="37" t="s">
        <v>3</v>
      </c>
      <c r="D41" s="170">
        <v>40</v>
      </c>
      <c r="E41" s="58">
        <v>25.6</v>
      </c>
      <c r="F41" s="56">
        <f t="shared" si="2"/>
        <v>1024</v>
      </c>
    </row>
    <row r="42" spans="1:6" x14ac:dyDescent="0.3">
      <c r="A42" s="35">
        <v>6</v>
      </c>
      <c r="B42" s="36" t="s">
        <v>57</v>
      </c>
      <c r="C42" s="37" t="s">
        <v>1</v>
      </c>
      <c r="D42" s="44">
        <v>51</v>
      </c>
      <c r="E42" s="58">
        <v>249.34</v>
      </c>
      <c r="F42" s="56">
        <f t="shared" si="2"/>
        <v>12716.34</v>
      </c>
    </row>
    <row r="43" spans="1:6" x14ac:dyDescent="0.3">
      <c r="A43" s="35">
        <v>7</v>
      </c>
      <c r="B43" s="139" t="s">
        <v>29</v>
      </c>
      <c r="C43" s="37" t="s">
        <v>30</v>
      </c>
      <c r="D43" s="44">
        <v>300</v>
      </c>
      <c r="E43" s="58">
        <v>1.77</v>
      </c>
      <c r="F43" s="56">
        <f t="shared" si="2"/>
        <v>531</v>
      </c>
    </row>
    <row r="44" spans="1:6" x14ac:dyDescent="0.3">
      <c r="A44" s="35">
        <v>8</v>
      </c>
      <c r="B44" s="139" t="s">
        <v>36</v>
      </c>
      <c r="C44" s="37" t="s">
        <v>30</v>
      </c>
      <c r="D44" s="44">
        <v>130</v>
      </c>
      <c r="E44" s="58">
        <v>1.77</v>
      </c>
      <c r="F44" s="56">
        <f t="shared" si="2"/>
        <v>230.1</v>
      </c>
    </row>
    <row r="45" spans="1:6" x14ac:dyDescent="0.3">
      <c r="A45" s="35">
        <v>9</v>
      </c>
      <c r="B45" s="139" t="s">
        <v>53</v>
      </c>
      <c r="C45" s="37" t="s">
        <v>30</v>
      </c>
      <c r="D45" s="170">
        <v>300</v>
      </c>
      <c r="E45" s="58">
        <v>1.8</v>
      </c>
      <c r="F45" s="56">
        <f t="shared" si="2"/>
        <v>540</v>
      </c>
    </row>
    <row r="46" spans="1:6" x14ac:dyDescent="0.3">
      <c r="A46" s="35">
        <v>10</v>
      </c>
      <c r="B46" s="36" t="s">
        <v>59</v>
      </c>
      <c r="C46" s="37" t="s">
        <v>52</v>
      </c>
      <c r="D46" s="38">
        <v>152.9</v>
      </c>
      <c r="E46" s="58">
        <v>12</v>
      </c>
      <c r="F46" s="56">
        <f t="shared" si="2"/>
        <v>1834.8000000000002</v>
      </c>
    </row>
    <row r="47" spans="1:6" x14ac:dyDescent="0.3">
      <c r="A47" s="35">
        <v>11</v>
      </c>
      <c r="B47" s="118" t="s">
        <v>45</v>
      </c>
      <c r="C47" s="37" t="s">
        <v>1</v>
      </c>
      <c r="D47" s="44">
        <v>33</v>
      </c>
      <c r="E47" s="58">
        <v>76.02</v>
      </c>
      <c r="F47" s="56">
        <f t="shared" si="2"/>
        <v>2508.66</v>
      </c>
    </row>
    <row r="48" spans="1:6" x14ac:dyDescent="0.3">
      <c r="A48" s="35">
        <v>12</v>
      </c>
      <c r="B48" s="118" t="s">
        <v>43</v>
      </c>
      <c r="C48" s="37" t="s">
        <v>4</v>
      </c>
      <c r="D48" s="44">
        <v>3.4</v>
      </c>
      <c r="E48" s="58">
        <v>817.66</v>
      </c>
      <c r="F48" s="56">
        <f t="shared" si="2"/>
        <v>2780.0439999999999</v>
      </c>
    </row>
    <row r="49" spans="1:6" x14ac:dyDescent="0.3">
      <c r="A49" s="35">
        <v>13</v>
      </c>
      <c r="B49" s="36" t="s">
        <v>38</v>
      </c>
      <c r="C49" s="37" t="s">
        <v>4</v>
      </c>
      <c r="D49" s="44">
        <v>1.3</v>
      </c>
      <c r="E49" s="58">
        <v>880</v>
      </c>
      <c r="F49" s="56">
        <f t="shared" si="2"/>
        <v>1144</v>
      </c>
    </row>
    <row r="50" spans="1:6" x14ac:dyDescent="0.3">
      <c r="A50" s="35">
        <v>14</v>
      </c>
      <c r="B50" s="36" t="s">
        <v>124</v>
      </c>
      <c r="C50" s="37" t="s">
        <v>30</v>
      </c>
      <c r="D50" s="44">
        <v>5</v>
      </c>
      <c r="E50" s="58">
        <v>4.4000000000000004</v>
      </c>
      <c r="F50" s="56">
        <f t="shared" si="2"/>
        <v>22</v>
      </c>
    </row>
    <row r="51" spans="1:6" x14ac:dyDescent="0.3">
      <c r="A51" s="35"/>
      <c r="B51" s="165"/>
      <c r="C51" s="166"/>
      <c r="D51" s="44"/>
      <c r="E51" s="167"/>
      <c r="F51" s="56"/>
    </row>
    <row r="52" spans="1:6" ht="37.5" x14ac:dyDescent="0.3">
      <c r="A52" s="70"/>
      <c r="B52" s="72" t="s">
        <v>55</v>
      </c>
      <c r="C52" s="72"/>
      <c r="D52" s="71"/>
      <c r="E52" s="74"/>
      <c r="F52" s="94"/>
    </row>
    <row r="53" spans="1:6" x14ac:dyDescent="0.3">
      <c r="A53" s="35">
        <v>1</v>
      </c>
      <c r="B53" s="45" t="s">
        <v>56</v>
      </c>
      <c r="C53" s="37" t="s">
        <v>25</v>
      </c>
      <c r="D53" s="38">
        <v>1033.2</v>
      </c>
      <c r="E53" s="58">
        <v>12</v>
      </c>
      <c r="F53" s="56">
        <f t="shared" ref="F53:F62" si="3">D53*E53</f>
        <v>12398.400000000001</v>
      </c>
    </row>
    <row r="54" spans="1:6" x14ac:dyDescent="0.3">
      <c r="A54" s="35">
        <v>2</v>
      </c>
      <c r="B54" s="118" t="s">
        <v>45</v>
      </c>
      <c r="C54" s="37" t="s">
        <v>18</v>
      </c>
      <c r="D54" s="44">
        <v>305</v>
      </c>
      <c r="E54" s="58">
        <v>76.02</v>
      </c>
      <c r="F54" s="56">
        <f t="shared" si="3"/>
        <v>23186.1</v>
      </c>
    </row>
    <row r="55" spans="1:6" x14ac:dyDescent="0.3">
      <c r="A55" s="35">
        <v>3</v>
      </c>
      <c r="B55" s="36" t="s">
        <v>38</v>
      </c>
      <c r="C55" s="37" t="s">
        <v>4</v>
      </c>
      <c r="D55" s="38">
        <v>2.2000000000000002</v>
      </c>
      <c r="E55" s="58">
        <v>880</v>
      </c>
      <c r="F55" s="56">
        <f t="shared" si="3"/>
        <v>1936.0000000000002</v>
      </c>
    </row>
    <row r="56" spans="1:6" x14ac:dyDescent="0.3">
      <c r="A56" s="35">
        <v>4</v>
      </c>
      <c r="B56" s="36" t="s">
        <v>37</v>
      </c>
      <c r="C56" s="37" t="s">
        <v>4</v>
      </c>
      <c r="D56" s="38">
        <v>47</v>
      </c>
      <c r="E56" s="58">
        <v>817.66</v>
      </c>
      <c r="F56" s="56">
        <f t="shared" si="3"/>
        <v>38430.019999999997</v>
      </c>
    </row>
    <row r="57" spans="1:6" x14ac:dyDescent="0.3">
      <c r="A57" s="35">
        <v>5</v>
      </c>
      <c r="B57" s="139" t="s">
        <v>113</v>
      </c>
      <c r="C57" s="37" t="s">
        <v>3</v>
      </c>
      <c r="D57" s="38">
        <v>65</v>
      </c>
      <c r="E57" s="58">
        <v>25.6</v>
      </c>
      <c r="F57" s="56">
        <f t="shared" si="3"/>
        <v>1664</v>
      </c>
    </row>
    <row r="58" spans="1:6" x14ac:dyDescent="0.3">
      <c r="A58" s="35">
        <v>7</v>
      </c>
      <c r="B58" s="36" t="s">
        <v>57</v>
      </c>
      <c r="C58" s="37" t="s">
        <v>1</v>
      </c>
      <c r="D58" s="44">
        <v>28</v>
      </c>
      <c r="E58" s="58">
        <v>249.34</v>
      </c>
      <c r="F58" s="56">
        <f t="shared" si="3"/>
        <v>6981.52</v>
      </c>
    </row>
    <row r="59" spans="1:6" x14ac:dyDescent="0.3">
      <c r="A59" s="35">
        <v>8</v>
      </c>
      <c r="B59" s="36" t="s">
        <v>29</v>
      </c>
      <c r="C59" s="37" t="s">
        <v>30</v>
      </c>
      <c r="D59" s="44">
        <v>297</v>
      </c>
      <c r="E59" s="58">
        <v>1.77</v>
      </c>
      <c r="F59" s="56">
        <f t="shared" si="3"/>
        <v>525.69000000000005</v>
      </c>
    </row>
    <row r="60" spans="1:6" x14ac:dyDescent="0.3">
      <c r="A60" s="35">
        <v>9</v>
      </c>
      <c r="B60" s="36" t="s">
        <v>36</v>
      </c>
      <c r="C60" s="37" t="s">
        <v>30</v>
      </c>
      <c r="D60" s="44">
        <v>140</v>
      </c>
      <c r="E60" s="58">
        <v>1.77</v>
      </c>
      <c r="F60" s="56">
        <f t="shared" si="3"/>
        <v>247.8</v>
      </c>
    </row>
    <row r="61" spans="1:6" x14ac:dyDescent="0.3">
      <c r="A61" s="35">
        <v>10</v>
      </c>
      <c r="B61" s="139" t="s">
        <v>53</v>
      </c>
      <c r="C61" s="37" t="s">
        <v>30</v>
      </c>
      <c r="D61" s="170">
        <v>270</v>
      </c>
      <c r="E61" s="58">
        <v>1.8</v>
      </c>
      <c r="F61" s="56">
        <f t="shared" si="3"/>
        <v>486</v>
      </c>
    </row>
    <row r="62" spans="1:6" x14ac:dyDescent="0.3">
      <c r="A62" s="35">
        <v>11</v>
      </c>
      <c r="B62" s="36" t="s">
        <v>124</v>
      </c>
      <c r="C62" s="37" t="s">
        <v>30</v>
      </c>
      <c r="D62" s="44">
        <v>5</v>
      </c>
      <c r="E62" s="58">
        <v>4.4000000000000004</v>
      </c>
      <c r="F62" s="56">
        <f t="shared" si="3"/>
        <v>22</v>
      </c>
    </row>
    <row r="63" spans="1:6" x14ac:dyDescent="0.3">
      <c r="A63" s="35"/>
      <c r="B63" s="165"/>
      <c r="C63" s="166"/>
      <c r="D63" s="44"/>
      <c r="E63" s="167"/>
      <c r="F63" s="56"/>
    </row>
    <row r="64" spans="1:6" ht="37.5" x14ac:dyDescent="0.3">
      <c r="A64" s="70"/>
      <c r="B64" s="72" t="s">
        <v>60</v>
      </c>
      <c r="C64" s="72"/>
      <c r="D64" s="71"/>
      <c r="E64" s="74"/>
      <c r="F64" s="94"/>
    </row>
    <row r="65" spans="1:6" x14ac:dyDescent="0.3">
      <c r="A65" s="35">
        <v>1</v>
      </c>
      <c r="B65" s="45" t="s">
        <v>61</v>
      </c>
      <c r="C65" s="37" t="s">
        <v>25</v>
      </c>
      <c r="D65" s="38">
        <v>1036.5</v>
      </c>
      <c r="E65" s="54"/>
      <c r="F65" s="56">
        <f t="shared" ref="F65:F75" si="4">D65*E65</f>
        <v>0</v>
      </c>
    </row>
    <row r="66" spans="1:6" x14ac:dyDescent="0.3">
      <c r="A66" s="35">
        <v>2</v>
      </c>
      <c r="B66" s="118" t="s">
        <v>45</v>
      </c>
      <c r="C66" s="37" t="s">
        <v>18</v>
      </c>
      <c r="D66" s="44">
        <v>301</v>
      </c>
      <c r="E66" s="58">
        <v>76.02</v>
      </c>
      <c r="F66" s="56">
        <f t="shared" si="4"/>
        <v>22882.02</v>
      </c>
    </row>
    <row r="67" spans="1:6" x14ac:dyDescent="0.3">
      <c r="A67" s="35">
        <v>3</v>
      </c>
      <c r="B67" s="36" t="s">
        <v>38</v>
      </c>
      <c r="C67" s="37" t="s">
        <v>4</v>
      </c>
      <c r="D67" s="38">
        <v>2.2000000000000002</v>
      </c>
      <c r="E67" s="58">
        <v>880</v>
      </c>
      <c r="F67" s="56">
        <f t="shared" si="4"/>
        <v>1936.0000000000002</v>
      </c>
    </row>
    <row r="68" spans="1:6" x14ac:dyDescent="0.3">
      <c r="A68" s="35"/>
      <c r="B68" s="36" t="s">
        <v>37</v>
      </c>
      <c r="C68" s="37" t="s">
        <v>4</v>
      </c>
      <c r="D68" s="38">
        <v>9.06</v>
      </c>
      <c r="E68" s="58">
        <v>817.66</v>
      </c>
      <c r="F68" s="56">
        <f t="shared" ref="F68" si="5">D68*E68</f>
        <v>7407.9996000000001</v>
      </c>
    </row>
    <row r="69" spans="1:6" x14ac:dyDescent="0.3">
      <c r="A69" s="35">
        <v>4</v>
      </c>
      <c r="B69" s="36" t="s">
        <v>37</v>
      </c>
      <c r="C69" s="37" t="s">
        <v>4</v>
      </c>
      <c r="D69" s="38">
        <v>37.44</v>
      </c>
      <c r="E69" s="58">
        <v>1027.3900000000001</v>
      </c>
      <c r="F69" s="56">
        <f t="shared" si="4"/>
        <v>38465.481599999999</v>
      </c>
    </row>
    <row r="70" spans="1:6" x14ac:dyDescent="0.3">
      <c r="A70" s="35">
        <v>5</v>
      </c>
      <c r="B70" s="139" t="s">
        <v>113</v>
      </c>
      <c r="C70" s="37" t="s">
        <v>3</v>
      </c>
      <c r="D70" s="38">
        <v>80</v>
      </c>
      <c r="E70" s="58">
        <v>25.6</v>
      </c>
      <c r="F70" s="56">
        <f t="shared" si="4"/>
        <v>2048</v>
      </c>
    </row>
    <row r="71" spans="1:6" x14ac:dyDescent="0.3">
      <c r="A71" s="35">
        <v>7</v>
      </c>
      <c r="B71" s="36" t="s">
        <v>57</v>
      </c>
      <c r="C71" s="37" t="s">
        <v>1</v>
      </c>
      <c r="D71" s="44">
        <v>30</v>
      </c>
      <c r="E71" s="58">
        <v>249.34</v>
      </c>
      <c r="F71" s="56">
        <f t="shared" si="4"/>
        <v>7480.2</v>
      </c>
    </row>
    <row r="72" spans="1:6" x14ac:dyDescent="0.3">
      <c r="A72" s="35">
        <v>8</v>
      </c>
      <c r="B72" s="36" t="s">
        <v>29</v>
      </c>
      <c r="C72" s="37" t="s">
        <v>30</v>
      </c>
      <c r="D72" s="44">
        <v>290</v>
      </c>
      <c r="E72" s="58">
        <v>1.77</v>
      </c>
      <c r="F72" s="56">
        <f t="shared" si="4"/>
        <v>513.29999999999995</v>
      </c>
    </row>
    <row r="73" spans="1:6" x14ac:dyDescent="0.3">
      <c r="A73" s="35">
        <v>9</v>
      </c>
      <c r="B73" s="36" t="s">
        <v>36</v>
      </c>
      <c r="C73" s="37" t="s">
        <v>30</v>
      </c>
      <c r="D73" s="44">
        <v>140</v>
      </c>
      <c r="E73" s="58">
        <v>1.77</v>
      </c>
      <c r="F73" s="56">
        <f t="shared" si="4"/>
        <v>247.8</v>
      </c>
    </row>
    <row r="74" spans="1:6" x14ac:dyDescent="0.3">
      <c r="A74" s="35">
        <v>10</v>
      </c>
      <c r="B74" s="139" t="s">
        <v>53</v>
      </c>
      <c r="C74" s="37" t="s">
        <v>30</v>
      </c>
      <c r="D74" s="170">
        <v>250</v>
      </c>
      <c r="E74" s="58">
        <v>1.8</v>
      </c>
      <c r="F74" s="56">
        <f t="shared" si="4"/>
        <v>450</v>
      </c>
    </row>
    <row r="75" spans="1:6" x14ac:dyDescent="0.3">
      <c r="A75" s="35">
        <v>11</v>
      </c>
      <c r="B75" s="36" t="s">
        <v>124</v>
      </c>
      <c r="C75" s="37" t="s">
        <v>30</v>
      </c>
      <c r="D75" s="44">
        <v>5</v>
      </c>
      <c r="E75" s="58">
        <v>4.4000000000000004</v>
      </c>
      <c r="F75" s="56">
        <f t="shared" si="4"/>
        <v>22</v>
      </c>
    </row>
    <row r="76" spans="1:6" x14ac:dyDescent="0.3">
      <c r="A76" s="35"/>
      <c r="B76" s="165"/>
      <c r="C76" s="166"/>
      <c r="D76" s="44"/>
      <c r="E76" s="167"/>
      <c r="F76" s="56"/>
    </row>
    <row r="77" spans="1:6" ht="37.5" x14ac:dyDescent="0.3">
      <c r="A77" s="70"/>
      <c r="B77" s="72" t="s">
        <v>68</v>
      </c>
      <c r="C77" s="72"/>
      <c r="D77" s="76"/>
      <c r="E77" s="93"/>
      <c r="F77" s="94"/>
    </row>
    <row r="78" spans="1:6" x14ac:dyDescent="0.3">
      <c r="A78" s="35">
        <v>1</v>
      </c>
      <c r="B78" s="45" t="s">
        <v>69</v>
      </c>
      <c r="C78" s="37" t="s">
        <v>25</v>
      </c>
      <c r="D78" s="44">
        <v>1036.5</v>
      </c>
      <c r="E78" s="55">
        <v>0</v>
      </c>
      <c r="F78" s="56">
        <f t="shared" ref="F78:F87" si="6">D78*E78</f>
        <v>0</v>
      </c>
    </row>
    <row r="79" spans="1:6" x14ac:dyDescent="0.3">
      <c r="A79" s="35">
        <v>2</v>
      </c>
      <c r="B79" s="118" t="s">
        <v>45</v>
      </c>
      <c r="C79" s="37" t="s">
        <v>18</v>
      </c>
      <c r="D79" s="44">
        <v>302</v>
      </c>
      <c r="E79" s="58">
        <v>76.02</v>
      </c>
      <c r="F79" s="56">
        <f t="shared" si="6"/>
        <v>22958.039999999997</v>
      </c>
    </row>
    <row r="80" spans="1:6" x14ac:dyDescent="0.3">
      <c r="A80" s="35">
        <v>3</v>
      </c>
      <c r="B80" s="36" t="s">
        <v>38</v>
      </c>
      <c r="C80" s="37" t="s">
        <v>4</v>
      </c>
      <c r="D80" s="38">
        <v>2.2000000000000002</v>
      </c>
      <c r="E80" s="58">
        <v>880</v>
      </c>
      <c r="F80" s="56">
        <f t="shared" si="6"/>
        <v>1936.0000000000002</v>
      </c>
    </row>
    <row r="81" spans="1:6" x14ac:dyDescent="0.3">
      <c r="A81" s="35">
        <v>4</v>
      </c>
      <c r="B81" s="36" t="s">
        <v>37</v>
      </c>
      <c r="C81" s="37" t="s">
        <v>4</v>
      </c>
      <c r="D81" s="38">
        <v>46.5</v>
      </c>
      <c r="E81" s="58">
        <v>1027.3900000000001</v>
      </c>
      <c r="F81" s="56">
        <f t="shared" si="6"/>
        <v>47773.635000000002</v>
      </c>
    </row>
    <row r="82" spans="1:6" x14ac:dyDescent="0.3">
      <c r="A82" s="35">
        <v>5</v>
      </c>
      <c r="B82" s="139" t="s">
        <v>113</v>
      </c>
      <c r="C82" s="37" t="s">
        <v>3</v>
      </c>
      <c r="D82" s="38">
        <v>80</v>
      </c>
      <c r="E82" s="58">
        <v>25.6</v>
      </c>
      <c r="F82" s="56">
        <f t="shared" si="6"/>
        <v>2048</v>
      </c>
    </row>
    <row r="83" spans="1:6" x14ac:dyDescent="0.3">
      <c r="A83" s="35">
        <v>7</v>
      </c>
      <c r="B83" s="36" t="s">
        <v>57</v>
      </c>
      <c r="C83" s="37" t="s">
        <v>1</v>
      </c>
      <c r="D83" s="44">
        <v>35</v>
      </c>
      <c r="E83" s="58">
        <v>249.34</v>
      </c>
      <c r="F83" s="56">
        <f t="shared" si="6"/>
        <v>8726.9</v>
      </c>
    </row>
    <row r="84" spans="1:6" x14ac:dyDescent="0.3">
      <c r="A84" s="35">
        <v>8</v>
      </c>
      <c r="B84" s="36" t="s">
        <v>29</v>
      </c>
      <c r="C84" s="37" t="s">
        <v>30</v>
      </c>
      <c r="D84" s="44">
        <v>290</v>
      </c>
      <c r="E84" s="58">
        <v>1.77</v>
      </c>
      <c r="F84" s="56">
        <f t="shared" si="6"/>
        <v>513.29999999999995</v>
      </c>
    </row>
    <row r="85" spans="1:6" x14ac:dyDescent="0.3">
      <c r="A85" s="35">
        <v>9</v>
      </c>
      <c r="B85" s="36" t="s">
        <v>36</v>
      </c>
      <c r="C85" s="37" t="s">
        <v>30</v>
      </c>
      <c r="D85" s="44">
        <v>130</v>
      </c>
      <c r="E85" s="58">
        <v>1.77</v>
      </c>
      <c r="F85" s="56">
        <f t="shared" si="6"/>
        <v>230.1</v>
      </c>
    </row>
    <row r="86" spans="1:6" x14ac:dyDescent="0.3">
      <c r="A86" s="35">
        <v>10</v>
      </c>
      <c r="B86" s="139" t="s">
        <v>53</v>
      </c>
      <c r="C86" s="37" t="s">
        <v>30</v>
      </c>
      <c r="D86" s="170">
        <v>230</v>
      </c>
      <c r="E86" s="58">
        <v>1.8</v>
      </c>
      <c r="F86" s="56">
        <f t="shared" si="6"/>
        <v>414</v>
      </c>
    </row>
    <row r="87" spans="1:6" x14ac:dyDescent="0.3">
      <c r="A87" s="35">
        <v>11</v>
      </c>
      <c r="B87" s="36" t="s">
        <v>124</v>
      </c>
      <c r="C87" s="37" t="s">
        <v>30</v>
      </c>
      <c r="D87" s="44">
        <v>5</v>
      </c>
      <c r="E87" s="58">
        <v>4.4000000000000004</v>
      </c>
      <c r="F87" s="56">
        <f t="shared" si="6"/>
        <v>22</v>
      </c>
    </row>
    <row r="88" spans="1:6" x14ac:dyDescent="0.3">
      <c r="A88" s="35"/>
      <c r="B88" s="165"/>
      <c r="C88" s="37"/>
      <c r="D88" s="44"/>
      <c r="E88" s="58"/>
      <c r="F88" s="56"/>
    </row>
    <row r="89" spans="1:6" x14ac:dyDescent="0.3">
      <c r="A89" s="35"/>
      <c r="B89" s="72" t="s">
        <v>93</v>
      </c>
      <c r="C89" s="37"/>
      <c r="D89" s="44"/>
      <c r="E89" s="42"/>
      <c r="F89" s="56"/>
    </row>
    <row r="90" spans="1:6" x14ac:dyDescent="0.3">
      <c r="A90" s="35">
        <v>1</v>
      </c>
      <c r="B90" s="36" t="s">
        <v>133</v>
      </c>
      <c r="C90" s="37" t="s">
        <v>25</v>
      </c>
      <c r="D90" s="44">
        <f>220.3+457.7</f>
        <v>678</v>
      </c>
      <c r="E90" s="42"/>
      <c r="F90" s="56">
        <f>D90*E90</f>
        <v>0</v>
      </c>
    </row>
    <row r="91" spans="1:6" x14ac:dyDescent="0.3">
      <c r="A91" s="35">
        <v>2</v>
      </c>
      <c r="B91" s="36" t="s">
        <v>125</v>
      </c>
      <c r="C91" s="37" t="s">
        <v>3</v>
      </c>
      <c r="D91" s="44">
        <v>4000</v>
      </c>
      <c r="E91" s="55">
        <v>0.35</v>
      </c>
      <c r="F91" s="56">
        <f>D91*E91</f>
        <v>1400</v>
      </c>
    </row>
    <row r="92" spans="1:6" x14ac:dyDescent="0.3">
      <c r="A92" s="35">
        <v>3</v>
      </c>
      <c r="B92" s="36" t="s">
        <v>94</v>
      </c>
      <c r="C92" s="37" t="s">
        <v>3</v>
      </c>
      <c r="D92" s="44">
        <v>11450</v>
      </c>
      <c r="E92" s="55">
        <v>0.16</v>
      </c>
      <c r="F92" s="56">
        <f>D92*E92</f>
        <v>1832</v>
      </c>
    </row>
    <row r="93" spans="1:6" x14ac:dyDescent="0.3">
      <c r="A93" s="35">
        <v>4</v>
      </c>
      <c r="B93" s="43" t="s">
        <v>95</v>
      </c>
      <c r="C93" s="37" t="s">
        <v>4</v>
      </c>
      <c r="D93" s="44">
        <v>4</v>
      </c>
      <c r="E93" s="95">
        <v>122.04</v>
      </c>
      <c r="F93" s="56">
        <f>D93*E93</f>
        <v>488.16</v>
      </c>
    </row>
    <row r="94" spans="1:6" x14ac:dyDescent="0.3">
      <c r="A94" s="35">
        <v>6</v>
      </c>
      <c r="B94" s="43" t="s">
        <v>143</v>
      </c>
      <c r="C94" s="37" t="s">
        <v>3</v>
      </c>
      <c r="D94" s="170">
        <v>8</v>
      </c>
      <c r="E94" s="193">
        <v>1.34</v>
      </c>
      <c r="F94" s="56">
        <f t="shared" ref="F94:F95" si="7">D94*E94</f>
        <v>10.72</v>
      </c>
    </row>
    <row r="95" spans="1:6" x14ac:dyDescent="0.3">
      <c r="A95" s="35">
        <v>7</v>
      </c>
      <c r="B95" s="43" t="s">
        <v>144</v>
      </c>
      <c r="C95" s="37" t="s">
        <v>3</v>
      </c>
      <c r="D95" s="170">
        <v>4</v>
      </c>
      <c r="E95" s="193">
        <v>2.5499999999999998</v>
      </c>
      <c r="F95" s="56">
        <f t="shared" si="7"/>
        <v>10.199999999999999</v>
      </c>
    </row>
    <row r="96" spans="1:6" ht="19.5" thickBot="1" x14ac:dyDescent="0.35">
      <c r="A96" s="35"/>
      <c r="B96" s="165"/>
      <c r="C96" s="166"/>
      <c r="D96" s="38"/>
      <c r="E96" s="167"/>
      <c r="F96" s="56"/>
    </row>
    <row r="97" spans="1:253" s="120" customFormat="1" ht="21.75" customHeight="1" thickBot="1" x14ac:dyDescent="0.35">
      <c r="A97" s="236" t="s">
        <v>49</v>
      </c>
      <c r="B97" s="237"/>
      <c r="C97" s="134"/>
      <c r="D97" s="134"/>
      <c r="E97" s="135"/>
      <c r="F97" s="153">
        <f>SUM(F18:F96)</f>
        <v>482930.93019999989</v>
      </c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/>
      <c r="EA97" s="80"/>
      <c r="EB97" s="80"/>
      <c r="EC97" s="80"/>
      <c r="ED97" s="80"/>
      <c r="EE97" s="80"/>
      <c r="EF97" s="80"/>
      <c r="EG97" s="80"/>
      <c r="EH97" s="80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  <c r="EW97" s="80"/>
      <c r="EX97" s="80"/>
      <c r="EY97" s="80"/>
      <c r="EZ97" s="80"/>
      <c r="FA97" s="80"/>
      <c r="FB97" s="80"/>
      <c r="FC97" s="80"/>
      <c r="FD97" s="80"/>
      <c r="FE97" s="80"/>
      <c r="FF97" s="80"/>
      <c r="FG97" s="80"/>
      <c r="FH97" s="80"/>
      <c r="FI97" s="80"/>
      <c r="FJ97" s="80"/>
      <c r="FK97" s="80"/>
      <c r="FL97" s="80"/>
      <c r="FM97" s="80"/>
      <c r="FN97" s="80"/>
      <c r="FO97" s="80"/>
      <c r="FP97" s="80"/>
      <c r="FQ97" s="80"/>
      <c r="FR97" s="80"/>
      <c r="FS97" s="80"/>
      <c r="FT97" s="80"/>
      <c r="FU97" s="80"/>
      <c r="FV97" s="80"/>
      <c r="FW97" s="80"/>
      <c r="FX97" s="80"/>
      <c r="FY97" s="80"/>
      <c r="FZ97" s="80"/>
      <c r="GA97" s="80"/>
      <c r="GB97" s="80"/>
      <c r="GC97" s="80"/>
      <c r="GD97" s="80"/>
      <c r="GE97" s="80"/>
      <c r="GF97" s="80"/>
      <c r="GG97" s="80"/>
      <c r="GH97" s="80"/>
      <c r="GI97" s="80"/>
      <c r="GJ97" s="80"/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80"/>
      <c r="GX97" s="80"/>
      <c r="GY97" s="80"/>
      <c r="GZ97" s="80"/>
      <c r="HA97" s="80"/>
      <c r="HB97" s="80"/>
      <c r="HC97" s="80"/>
      <c r="HD97" s="80"/>
      <c r="HE97" s="80"/>
      <c r="HF97" s="80"/>
      <c r="HG97" s="80"/>
      <c r="HH97" s="80"/>
      <c r="HI97" s="80"/>
      <c r="HJ97" s="80"/>
      <c r="HK97" s="80"/>
      <c r="HL97" s="80"/>
      <c r="HM97" s="80"/>
      <c r="HN97" s="80"/>
      <c r="HO97" s="80"/>
      <c r="HP97" s="80"/>
      <c r="HQ97" s="80"/>
      <c r="HR97" s="80"/>
      <c r="HS97" s="80"/>
      <c r="HT97" s="80"/>
      <c r="HU97" s="80"/>
      <c r="HV97" s="80"/>
      <c r="HW97" s="80"/>
      <c r="HX97" s="80"/>
      <c r="HY97" s="80"/>
      <c r="HZ97" s="80"/>
      <c r="IA97" s="80"/>
      <c r="IB97" s="80"/>
      <c r="IC97" s="80"/>
      <c r="ID97" s="80"/>
      <c r="IE97" s="80"/>
      <c r="IF97" s="80"/>
      <c r="IG97" s="80"/>
      <c r="IH97" s="80"/>
      <c r="II97" s="80"/>
      <c r="IJ97" s="80"/>
      <c r="IK97" s="80"/>
      <c r="IL97" s="80"/>
      <c r="IM97" s="80"/>
      <c r="IN97" s="80"/>
      <c r="IO97" s="80"/>
      <c r="IP97" s="80"/>
      <c r="IQ97" s="80"/>
      <c r="IR97" s="80"/>
      <c r="IS97" s="80"/>
    </row>
    <row r="98" spans="1:253" s="120" customFormat="1" ht="21.75" customHeight="1" thickBot="1" x14ac:dyDescent="0.35">
      <c r="A98" s="236" t="s">
        <v>47</v>
      </c>
      <c r="B98" s="237"/>
      <c r="C98" s="77"/>
      <c r="D98" s="77"/>
      <c r="E98" s="78"/>
      <c r="F98" s="97">
        <f>F97*0.15</f>
        <v>72439.639529999986</v>
      </c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/>
      <c r="EA98" s="80"/>
      <c r="EB98" s="80"/>
      <c r="EC98" s="80"/>
      <c r="ED98" s="80"/>
      <c r="EE98" s="80"/>
      <c r="EF98" s="80"/>
      <c r="EG98" s="80"/>
      <c r="EH98" s="80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  <c r="EW98" s="80"/>
      <c r="EX98" s="80"/>
      <c r="EY98" s="80"/>
      <c r="EZ98" s="80"/>
      <c r="FA98" s="80"/>
      <c r="FB98" s="80"/>
      <c r="FC98" s="80"/>
      <c r="FD98" s="80"/>
      <c r="FE98" s="80"/>
      <c r="FF98" s="80"/>
      <c r="FG98" s="80"/>
      <c r="FH98" s="80"/>
      <c r="FI98" s="80"/>
      <c r="FJ98" s="80"/>
      <c r="FK98" s="80"/>
      <c r="FL98" s="80"/>
      <c r="FM98" s="80"/>
      <c r="FN98" s="80"/>
      <c r="FO98" s="80"/>
      <c r="FP98" s="80"/>
      <c r="FQ98" s="80"/>
      <c r="FR98" s="80"/>
      <c r="FS98" s="80"/>
      <c r="FT98" s="80"/>
      <c r="FU98" s="80"/>
      <c r="FV98" s="80"/>
      <c r="FW98" s="80"/>
      <c r="FX98" s="80"/>
      <c r="FY98" s="80"/>
      <c r="FZ98" s="80"/>
      <c r="GA98" s="80"/>
      <c r="GB98" s="80"/>
      <c r="GC98" s="80"/>
      <c r="GD98" s="80"/>
      <c r="GE98" s="80"/>
      <c r="GF98" s="80"/>
      <c r="GG98" s="80"/>
      <c r="GH98" s="80"/>
      <c r="GI98" s="80"/>
      <c r="GJ98" s="80"/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80"/>
      <c r="GX98" s="80"/>
      <c r="GY98" s="80"/>
      <c r="GZ98" s="80"/>
      <c r="HA98" s="80"/>
      <c r="HB98" s="80"/>
      <c r="HC98" s="80"/>
      <c r="HD98" s="80"/>
      <c r="HE98" s="80"/>
      <c r="HF98" s="80"/>
      <c r="HG98" s="80"/>
      <c r="HH98" s="80"/>
      <c r="HI98" s="80"/>
      <c r="HJ98" s="80"/>
      <c r="HK98" s="80"/>
      <c r="HL98" s="80"/>
      <c r="HM98" s="80"/>
      <c r="HN98" s="80"/>
      <c r="HO98" s="80"/>
      <c r="HP98" s="80"/>
      <c r="HQ98" s="80"/>
      <c r="HR98" s="80"/>
      <c r="HS98" s="80"/>
      <c r="HT98" s="80"/>
      <c r="HU98" s="80"/>
      <c r="HV98" s="80"/>
      <c r="HW98" s="80"/>
      <c r="HX98" s="80"/>
      <c r="HY98" s="80"/>
      <c r="HZ98" s="80"/>
      <c r="IA98" s="80"/>
      <c r="IB98" s="80"/>
      <c r="IC98" s="80"/>
      <c r="ID98" s="80"/>
      <c r="IE98" s="80"/>
      <c r="IF98" s="80"/>
      <c r="IG98" s="80"/>
      <c r="IH98" s="80"/>
      <c r="II98" s="80"/>
      <c r="IJ98" s="80"/>
      <c r="IK98" s="80"/>
      <c r="IL98" s="80"/>
      <c r="IM98" s="80"/>
      <c r="IN98" s="80"/>
      <c r="IO98" s="80"/>
      <c r="IP98" s="80"/>
      <c r="IQ98" s="80"/>
      <c r="IR98" s="80"/>
      <c r="IS98" s="80"/>
    </row>
    <row r="99" spans="1:253" s="120" customFormat="1" ht="21.75" customHeight="1" thickBot="1" x14ac:dyDescent="0.35">
      <c r="A99" s="236" t="s">
        <v>19</v>
      </c>
      <c r="B99" s="237"/>
      <c r="C99" s="77"/>
      <c r="D99" s="77"/>
      <c r="E99" s="78"/>
      <c r="F99" s="97">
        <f>F97+F98</f>
        <v>555370.56972999987</v>
      </c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0"/>
      <c r="EB99" s="80"/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  <c r="EW99" s="80"/>
      <c r="EX99" s="80"/>
      <c r="EY99" s="80"/>
      <c r="EZ99" s="80"/>
      <c r="FA99" s="80"/>
      <c r="FB99" s="80"/>
      <c r="FC99" s="80"/>
      <c r="FD99" s="80"/>
      <c r="FE99" s="80"/>
      <c r="FF99" s="80"/>
      <c r="FG99" s="80"/>
      <c r="FH99" s="80"/>
      <c r="FI99" s="80"/>
      <c r="FJ99" s="80"/>
      <c r="FK99" s="80"/>
      <c r="FL99" s="80"/>
      <c r="FM99" s="80"/>
      <c r="FN99" s="80"/>
      <c r="FO99" s="80"/>
      <c r="FP99" s="80"/>
      <c r="FQ99" s="80"/>
      <c r="FR99" s="80"/>
      <c r="FS99" s="80"/>
      <c r="FT99" s="80"/>
      <c r="FU99" s="80"/>
      <c r="FV99" s="80"/>
      <c r="FW99" s="80"/>
      <c r="FX99" s="80"/>
      <c r="FY99" s="80"/>
      <c r="FZ99" s="80"/>
      <c r="GA99" s="80"/>
      <c r="GB99" s="80"/>
      <c r="GC99" s="80"/>
      <c r="GD99" s="80"/>
      <c r="GE99" s="80"/>
      <c r="GF99" s="80"/>
      <c r="GG99" s="80"/>
      <c r="GH99" s="80"/>
      <c r="GI99" s="80"/>
      <c r="GJ99" s="80"/>
      <c r="GK99" s="80"/>
      <c r="GL99" s="80"/>
      <c r="GM99" s="80"/>
      <c r="GN99" s="80"/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0"/>
      <c r="HD99" s="80"/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0"/>
      <c r="HT99" s="80"/>
      <c r="HU99" s="80"/>
      <c r="HV99" s="80"/>
      <c r="HW99" s="80"/>
      <c r="HX99" s="80"/>
      <c r="HY99" s="80"/>
      <c r="HZ99" s="80"/>
      <c r="IA99" s="80"/>
      <c r="IB99" s="80"/>
      <c r="IC99" s="80"/>
      <c r="ID99" s="80"/>
      <c r="IE99" s="80"/>
      <c r="IF99" s="80"/>
      <c r="IG99" s="80"/>
      <c r="IH99" s="80"/>
      <c r="II99" s="80"/>
      <c r="IJ99" s="80"/>
      <c r="IK99" s="80"/>
      <c r="IL99" s="80"/>
      <c r="IM99" s="80"/>
      <c r="IN99" s="80"/>
      <c r="IO99" s="80"/>
      <c r="IP99" s="80"/>
      <c r="IQ99" s="80"/>
      <c r="IR99" s="80"/>
      <c r="IS99" s="80"/>
    </row>
    <row r="100" spans="1:253" s="120" customFormat="1" ht="21.75" customHeight="1" thickBot="1" x14ac:dyDescent="0.35">
      <c r="A100" s="236" t="s">
        <v>48</v>
      </c>
      <c r="B100" s="237"/>
      <c r="C100" s="77"/>
      <c r="D100" s="77"/>
      <c r="E100" s="78"/>
      <c r="F100" s="97">
        <f>F99*0.08</f>
        <v>44429.645578399992</v>
      </c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0"/>
      <c r="DW100" s="80"/>
      <c r="DX100" s="80"/>
      <c r="DY100" s="80"/>
      <c r="DZ100" s="80"/>
      <c r="EA100" s="80"/>
      <c r="EB100" s="80"/>
      <c r="EC100" s="80"/>
      <c r="ED100" s="80"/>
      <c r="EE100" s="80"/>
      <c r="EF100" s="80"/>
      <c r="EG100" s="80"/>
      <c r="EH100" s="80"/>
      <c r="EI100" s="80"/>
      <c r="EJ100" s="80"/>
      <c r="EK100" s="80"/>
      <c r="EL100" s="80"/>
      <c r="EM100" s="80"/>
      <c r="EN100" s="80"/>
      <c r="EO100" s="80"/>
      <c r="EP100" s="80"/>
      <c r="EQ100" s="80"/>
      <c r="ER100" s="80"/>
      <c r="ES100" s="80"/>
      <c r="ET100" s="80"/>
      <c r="EU100" s="80"/>
      <c r="EV100" s="80"/>
      <c r="EW100" s="80"/>
      <c r="EX100" s="80"/>
      <c r="EY100" s="80"/>
      <c r="EZ100" s="80"/>
      <c r="FA100" s="80"/>
      <c r="FB100" s="80"/>
      <c r="FC100" s="80"/>
      <c r="FD100" s="80"/>
      <c r="FE100" s="80"/>
      <c r="FF100" s="80"/>
      <c r="FG100" s="80"/>
      <c r="FH100" s="80"/>
      <c r="FI100" s="80"/>
      <c r="FJ100" s="80"/>
      <c r="FK100" s="80"/>
      <c r="FL100" s="80"/>
      <c r="FM100" s="80"/>
      <c r="FN100" s="80"/>
      <c r="FO100" s="80"/>
      <c r="FP100" s="80"/>
      <c r="FQ100" s="80"/>
      <c r="FR100" s="80"/>
      <c r="FS100" s="80"/>
      <c r="FT100" s="80"/>
      <c r="FU100" s="80"/>
      <c r="FV100" s="80"/>
      <c r="FW100" s="80"/>
      <c r="FX100" s="80"/>
      <c r="FY100" s="80"/>
      <c r="FZ100" s="80"/>
      <c r="GA100" s="80"/>
      <c r="GB100" s="80"/>
      <c r="GC100" s="80"/>
      <c r="GD100" s="80"/>
      <c r="GE100" s="80"/>
      <c r="GF100" s="80"/>
      <c r="GG100" s="80"/>
      <c r="GH100" s="80"/>
      <c r="GI100" s="80"/>
      <c r="GJ100" s="80"/>
      <c r="GK100" s="80"/>
      <c r="GL100" s="80"/>
      <c r="GM100" s="80"/>
      <c r="GN100" s="80"/>
      <c r="GO100" s="80"/>
      <c r="GP100" s="80"/>
      <c r="GQ100" s="80"/>
      <c r="GR100" s="80"/>
      <c r="GS100" s="80"/>
      <c r="GT100" s="80"/>
      <c r="GU100" s="80"/>
      <c r="GV100" s="80"/>
      <c r="GW100" s="80"/>
      <c r="GX100" s="80"/>
      <c r="GY100" s="80"/>
      <c r="GZ100" s="80"/>
      <c r="HA100" s="80"/>
      <c r="HB100" s="80"/>
      <c r="HC100" s="80"/>
      <c r="HD100" s="80"/>
      <c r="HE100" s="80"/>
      <c r="HF100" s="80"/>
      <c r="HG100" s="80"/>
      <c r="HH100" s="80"/>
      <c r="HI100" s="80"/>
      <c r="HJ100" s="80"/>
      <c r="HK100" s="80"/>
      <c r="HL100" s="80"/>
      <c r="HM100" s="80"/>
      <c r="HN100" s="80"/>
      <c r="HO100" s="80"/>
      <c r="HP100" s="80"/>
      <c r="HQ100" s="80"/>
      <c r="HR100" s="80"/>
      <c r="HS100" s="80"/>
      <c r="HT100" s="80"/>
      <c r="HU100" s="80"/>
      <c r="HV100" s="80"/>
      <c r="HW100" s="80"/>
      <c r="HX100" s="80"/>
      <c r="HY100" s="80"/>
      <c r="HZ100" s="80"/>
      <c r="IA100" s="80"/>
      <c r="IB100" s="80"/>
      <c r="IC100" s="80"/>
      <c r="ID100" s="80"/>
      <c r="IE100" s="80"/>
      <c r="IF100" s="80"/>
      <c r="IG100" s="80"/>
      <c r="IH100" s="80"/>
      <c r="II100" s="80"/>
      <c r="IJ100" s="80"/>
      <c r="IK100" s="80"/>
      <c r="IL100" s="80"/>
      <c r="IM100" s="80"/>
      <c r="IN100" s="80"/>
      <c r="IO100" s="80"/>
      <c r="IP100" s="80"/>
      <c r="IQ100" s="80"/>
      <c r="IR100" s="80"/>
      <c r="IS100" s="80"/>
    </row>
    <row r="101" spans="1:253" s="120" customFormat="1" ht="21.75" customHeight="1" x14ac:dyDescent="0.3">
      <c r="A101" s="238" t="s">
        <v>19</v>
      </c>
      <c r="B101" s="239"/>
      <c r="C101" s="77"/>
      <c r="D101" s="77"/>
      <c r="E101" s="78"/>
      <c r="F101" s="97">
        <f>F99+F100</f>
        <v>599800.21530839987</v>
      </c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  <c r="DS101" s="80"/>
      <c r="DT101" s="80"/>
      <c r="DU101" s="80"/>
      <c r="DV101" s="80"/>
      <c r="DW101" s="80"/>
      <c r="DX101" s="80"/>
      <c r="DY101" s="80"/>
      <c r="DZ101" s="80"/>
      <c r="EA101" s="80"/>
      <c r="EB101" s="80"/>
      <c r="EC101" s="80"/>
      <c r="ED101" s="80"/>
      <c r="EE101" s="80"/>
      <c r="EF101" s="80"/>
      <c r="EG101" s="80"/>
      <c r="EH101" s="80"/>
      <c r="EI101" s="80"/>
      <c r="EJ101" s="80"/>
      <c r="EK101" s="80"/>
      <c r="EL101" s="80"/>
      <c r="EM101" s="80"/>
      <c r="EN101" s="80"/>
      <c r="EO101" s="80"/>
      <c r="EP101" s="80"/>
      <c r="EQ101" s="80"/>
      <c r="ER101" s="80"/>
      <c r="ES101" s="80"/>
      <c r="ET101" s="80"/>
      <c r="EU101" s="80"/>
      <c r="EV101" s="80"/>
      <c r="EW101" s="80"/>
      <c r="EX101" s="80"/>
      <c r="EY101" s="80"/>
      <c r="EZ101" s="80"/>
      <c r="FA101" s="80"/>
      <c r="FB101" s="80"/>
      <c r="FC101" s="80"/>
      <c r="FD101" s="80"/>
      <c r="FE101" s="80"/>
      <c r="FF101" s="80"/>
      <c r="FG101" s="80"/>
      <c r="FH101" s="80"/>
      <c r="FI101" s="80"/>
      <c r="FJ101" s="80"/>
      <c r="FK101" s="80"/>
      <c r="FL101" s="80"/>
      <c r="FM101" s="80"/>
      <c r="FN101" s="80"/>
      <c r="FO101" s="80"/>
      <c r="FP101" s="80"/>
      <c r="FQ101" s="80"/>
      <c r="FR101" s="80"/>
      <c r="FS101" s="80"/>
      <c r="FT101" s="80"/>
      <c r="FU101" s="80"/>
      <c r="FV101" s="80"/>
      <c r="FW101" s="80"/>
      <c r="FX101" s="80"/>
      <c r="FY101" s="80"/>
      <c r="FZ101" s="80"/>
      <c r="GA101" s="80"/>
      <c r="GB101" s="80"/>
      <c r="GC101" s="80"/>
      <c r="GD101" s="80"/>
      <c r="GE101" s="80"/>
      <c r="GF101" s="80"/>
      <c r="GG101" s="80"/>
      <c r="GH101" s="80"/>
      <c r="GI101" s="80"/>
      <c r="GJ101" s="80"/>
      <c r="GK101" s="80"/>
      <c r="GL101" s="80"/>
      <c r="GM101" s="80"/>
      <c r="GN101" s="80"/>
      <c r="GO101" s="80"/>
      <c r="GP101" s="80"/>
      <c r="GQ101" s="80"/>
      <c r="GR101" s="80"/>
      <c r="GS101" s="80"/>
      <c r="GT101" s="80"/>
      <c r="GU101" s="80"/>
      <c r="GV101" s="80"/>
      <c r="GW101" s="80"/>
      <c r="GX101" s="80"/>
      <c r="GY101" s="80"/>
      <c r="GZ101" s="80"/>
      <c r="HA101" s="80"/>
      <c r="HB101" s="80"/>
      <c r="HC101" s="80"/>
      <c r="HD101" s="80"/>
      <c r="HE101" s="80"/>
      <c r="HF101" s="80"/>
      <c r="HG101" s="80"/>
      <c r="HH101" s="80"/>
      <c r="HI101" s="80"/>
      <c r="HJ101" s="80"/>
      <c r="HK101" s="80"/>
      <c r="HL101" s="80"/>
      <c r="HM101" s="80"/>
      <c r="HN101" s="80"/>
      <c r="HO101" s="80"/>
      <c r="HP101" s="80"/>
      <c r="HQ101" s="80"/>
      <c r="HR101" s="80"/>
      <c r="HS101" s="80"/>
      <c r="HT101" s="80"/>
      <c r="HU101" s="80"/>
      <c r="HV101" s="80"/>
      <c r="HW101" s="80"/>
      <c r="HX101" s="80"/>
      <c r="HY101" s="80"/>
      <c r="HZ101" s="80"/>
      <c r="IA101" s="80"/>
      <c r="IB101" s="80"/>
      <c r="IC101" s="80"/>
      <c r="ID101" s="80"/>
      <c r="IE101" s="80"/>
      <c r="IF101" s="80"/>
      <c r="IG101" s="80"/>
      <c r="IH101" s="80"/>
      <c r="II101" s="80"/>
      <c r="IJ101" s="80"/>
      <c r="IK101" s="80"/>
      <c r="IL101" s="80"/>
      <c r="IM101" s="80"/>
      <c r="IN101" s="80"/>
      <c r="IO101" s="80"/>
      <c r="IP101" s="80"/>
      <c r="IQ101" s="80"/>
      <c r="IR101" s="80"/>
      <c r="IS101" s="80"/>
    </row>
    <row r="102" spans="1:253" s="120" customFormat="1" ht="21.75" customHeight="1" x14ac:dyDescent="0.3">
      <c r="A102" s="218" t="s">
        <v>20</v>
      </c>
      <c r="B102" s="219"/>
      <c r="C102" s="77"/>
      <c r="D102" s="77"/>
      <c r="E102" s="78"/>
      <c r="F102" s="97">
        <f>F97*0.18</f>
        <v>86927.567435999983</v>
      </c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  <c r="DS102" s="80"/>
      <c r="DT102" s="80"/>
      <c r="DU102" s="80"/>
      <c r="DV102" s="80"/>
      <c r="DW102" s="80"/>
      <c r="DX102" s="80"/>
      <c r="DY102" s="80"/>
      <c r="DZ102" s="80"/>
      <c r="EA102" s="80"/>
      <c r="EB102" s="80"/>
      <c r="EC102" s="80"/>
      <c r="ED102" s="80"/>
      <c r="EE102" s="80"/>
      <c r="EF102" s="80"/>
      <c r="EG102" s="80"/>
      <c r="EH102" s="80"/>
      <c r="EI102" s="80"/>
      <c r="EJ102" s="80"/>
      <c r="EK102" s="80"/>
      <c r="EL102" s="80"/>
      <c r="EM102" s="80"/>
      <c r="EN102" s="80"/>
      <c r="EO102" s="80"/>
      <c r="EP102" s="80"/>
      <c r="EQ102" s="80"/>
      <c r="ER102" s="80"/>
      <c r="ES102" s="80"/>
      <c r="ET102" s="80"/>
      <c r="EU102" s="80"/>
      <c r="EV102" s="80"/>
      <c r="EW102" s="80"/>
      <c r="EX102" s="80"/>
      <c r="EY102" s="80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0"/>
      <c r="FL102" s="80"/>
      <c r="FM102" s="80"/>
      <c r="FN102" s="80"/>
      <c r="FO102" s="80"/>
      <c r="FP102" s="80"/>
      <c r="FQ102" s="80"/>
      <c r="FR102" s="80"/>
      <c r="FS102" s="80"/>
      <c r="FT102" s="80"/>
      <c r="FU102" s="80"/>
      <c r="FV102" s="80"/>
      <c r="FW102" s="80"/>
      <c r="FX102" s="80"/>
      <c r="FY102" s="80"/>
      <c r="FZ102" s="80"/>
      <c r="GA102" s="80"/>
      <c r="GB102" s="80"/>
      <c r="GC102" s="80"/>
      <c r="GD102" s="80"/>
      <c r="GE102" s="80"/>
      <c r="GF102" s="80"/>
      <c r="GG102" s="80"/>
      <c r="GH102" s="80"/>
      <c r="GI102" s="80"/>
      <c r="GJ102" s="80"/>
      <c r="GK102" s="80"/>
      <c r="GL102" s="80"/>
      <c r="GM102" s="80"/>
      <c r="GN102" s="80"/>
      <c r="GO102" s="80"/>
      <c r="GP102" s="80"/>
      <c r="GQ102" s="80"/>
      <c r="GR102" s="80"/>
      <c r="GS102" s="80"/>
      <c r="GT102" s="80"/>
      <c r="GU102" s="80"/>
      <c r="GV102" s="80"/>
      <c r="GW102" s="80"/>
      <c r="GX102" s="80"/>
      <c r="GY102" s="80"/>
      <c r="GZ102" s="80"/>
      <c r="HA102" s="80"/>
      <c r="HB102" s="80"/>
      <c r="HC102" s="80"/>
      <c r="HD102" s="80"/>
      <c r="HE102" s="80"/>
      <c r="HF102" s="80"/>
      <c r="HG102" s="80"/>
      <c r="HH102" s="80"/>
      <c r="HI102" s="80"/>
      <c r="HJ102" s="80"/>
      <c r="HK102" s="80"/>
      <c r="HL102" s="80"/>
      <c r="HM102" s="80"/>
      <c r="HN102" s="80"/>
      <c r="HO102" s="80"/>
      <c r="HP102" s="80"/>
      <c r="HQ102" s="80"/>
      <c r="HR102" s="80"/>
      <c r="HS102" s="80"/>
      <c r="HT102" s="80"/>
      <c r="HU102" s="80"/>
      <c r="HV102" s="80"/>
      <c r="HW102" s="80"/>
      <c r="HX102" s="80"/>
      <c r="HY102" s="80"/>
      <c r="HZ102" s="80"/>
      <c r="IA102" s="80"/>
      <c r="IB102" s="80"/>
      <c r="IC102" s="80"/>
      <c r="ID102" s="80"/>
      <c r="IE102" s="80"/>
      <c r="IF102" s="80"/>
      <c r="IG102" s="80"/>
      <c r="IH102" s="80"/>
      <c r="II102" s="80"/>
      <c r="IJ102" s="80"/>
      <c r="IK102" s="80"/>
      <c r="IL102" s="80"/>
      <c r="IM102" s="80"/>
      <c r="IN102" s="80"/>
      <c r="IO102" s="80"/>
      <c r="IP102" s="80"/>
      <c r="IQ102" s="80"/>
      <c r="IR102" s="80"/>
      <c r="IS102" s="80"/>
    </row>
    <row r="103" spans="1:253" s="120" customFormat="1" ht="21.75" customHeight="1" thickBot="1" x14ac:dyDescent="0.35">
      <c r="A103" s="213" t="s">
        <v>21</v>
      </c>
      <c r="B103" s="214"/>
      <c r="C103" s="81"/>
      <c r="D103" s="81"/>
      <c r="E103" s="82"/>
      <c r="F103" s="99">
        <f>F101+F102</f>
        <v>686727.78274439985</v>
      </c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  <c r="DS103" s="80"/>
      <c r="DT103" s="80"/>
      <c r="DU103" s="80"/>
      <c r="DV103" s="80"/>
      <c r="DW103" s="80"/>
      <c r="DX103" s="80"/>
      <c r="DY103" s="80"/>
      <c r="DZ103" s="80"/>
      <c r="EA103" s="80"/>
      <c r="EB103" s="80"/>
      <c r="EC103" s="80"/>
      <c r="ED103" s="80"/>
      <c r="EE103" s="80"/>
      <c r="EF103" s="80"/>
      <c r="EG103" s="80"/>
      <c r="EH103" s="80"/>
      <c r="EI103" s="80"/>
      <c r="EJ103" s="80"/>
      <c r="EK103" s="80"/>
      <c r="EL103" s="80"/>
      <c r="EM103" s="80"/>
      <c r="EN103" s="80"/>
      <c r="EO103" s="80"/>
      <c r="EP103" s="80"/>
      <c r="EQ103" s="80"/>
      <c r="ER103" s="80"/>
      <c r="ES103" s="80"/>
      <c r="ET103" s="80"/>
      <c r="EU103" s="80"/>
      <c r="EV103" s="80"/>
      <c r="EW103" s="80"/>
      <c r="EX103" s="80"/>
      <c r="EY103" s="80"/>
      <c r="EZ103" s="80"/>
      <c r="FA103" s="80"/>
      <c r="FB103" s="80"/>
      <c r="FC103" s="80"/>
      <c r="FD103" s="80"/>
      <c r="FE103" s="80"/>
      <c r="FF103" s="80"/>
      <c r="FG103" s="80"/>
      <c r="FH103" s="80"/>
      <c r="FI103" s="80"/>
      <c r="FJ103" s="80"/>
      <c r="FK103" s="80"/>
      <c r="FL103" s="80"/>
      <c r="FM103" s="80"/>
      <c r="FN103" s="80"/>
      <c r="FO103" s="80"/>
      <c r="FP103" s="80"/>
      <c r="FQ103" s="80"/>
      <c r="FR103" s="80"/>
      <c r="FS103" s="80"/>
      <c r="FT103" s="80"/>
      <c r="FU103" s="80"/>
      <c r="FV103" s="80"/>
      <c r="FW103" s="80"/>
      <c r="FX103" s="80"/>
      <c r="FY103" s="80"/>
      <c r="FZ103" s="80"/>
      <c r="GA103" s="80"/>
      <c r="GB103" s="80"/>
      <c r="GC103" s="80"/>
      <c r="GD103" s="80"/>
      <c r="GE103" s="80"/>
      <c r="GF103" s="80"/>
      <c r="GG103" s="80"/>
      <c r="GH103" s="80"/>
      <c r="GI103" s="80"/>
      <c r="GJ103" s="80"/>
      <c r="GK103" s="80"/>
      <c r="GL103" s="80"/>
      <c r="GM103" s="80"/>
      <c r="GN103" s="80"/>
      <c r="GO103" s="80"/>
      <c r="GP103" s="80"/>
      <c r="GQ103" s="80"/>
      <c r="GR103" s="80"/>
      <c r="GS103" s="80"/>
      <c r="GT103" s="80"/>
      <c r="GU103" s="80"/>
      <c r="GV103" s="80"/>
      <c r="GW103" s="80"/>
      <c r="GX103" s="80"/>
      <c r="GY103" s="80"/>
      <c r="GZ103" s="80"/>
      <c r="HA103" s="80"/>
      <c r="HB103" s="80"/>
      <c r="HC103" s="80"/>
      <c r="HD103" s="80"/>
      <c r="HE103" s="80"/>
      <c r="HF103" s="80"/>
      <c r="HG103" s="80"/>
      <c r="HH103" s="80"/>
      <c r="HI103" s="80"/>
      <c r="HJ103" s="80"/>
      <c r="HK103" s="80"/>
      <c r="HL103" s="80"/>
      <c r="HM103" s="80"/>
      <c r="HN103" s="80"/>
      <c r="HO103" s="80"/>
      <c r="HP103" s="80"/>
      <c r="HQ103" s="80"/>
      <c r="HR103" s="80"/>
      <c r="HS103" s="80"/>
      <c r="HT103" s="80"/>
      <c r="HU103" s="80"/>
      <c r="HV103" s="80"/>
      <c r="HW103" s="80"/>
      <c r="HX103" s="80"/>
      <c r="HY103" s="80"/>
      <c r="HZ103" s="80"/>
      <c r="IA103" s="80"/>
      <c r="IB103" s="80"/>
      <c r="IC103" s="80"/>
      <c r="ID103" s="80"/>
      <c r="IE103" s="80"/>
      <c r="IF103" s="80"/>
      <c r="IG103" s="80"/>
      <c r="IH103" s="80"/>
      <c r="II103" s="80"/>
      <c r="IJ103" s="80"/>
      <c r="IK103" s="80"/>
      <c r="IL103" s="80"/>
      <c r="IM103" s="80"/>
      <c r="IN103" s="80"/>
      <c r="IO103" s="80"/>
      <c r="IP103" s="80"/>
      <c r="IQ103" s="80"/>
      <c r="IR103" s="80"/>
      <c r="IS103" s="80"/>
    </row>
    <row r="104" spans="1:253" s="120" customFormat="1" ht="18.75" customHeight="1" x14ac:dyDescent="0.3">
      <c r="A104" s="84"/>
      <c r="B104" s="84"/>
      <c r="C104" s="85"/>
      <c r="D104" s="85"/>
      <c r="E104" s="86"/>
      <c r="F104" s="10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  <c r="DS104" s="80"/>
      <c r="DT104" s="80"/>
      <c r="DU104" s="80"/>
      <c r="DV104" s="80"/>
      <c r="DW104" s="80"/>
      <c r="DX104" s="80"/>
      <c r="DY104" s="80"/>
      <c r="DZ104" s="80"/>
      <c r="EA104" s="80"/>
      <c r="EB104" s="80"/>
      <c r="EC104" s="80"/>
      <c r="ED104" s="80"/>
      <c r="EE104" s="80"/>
      <c r="EF104" s="80"/>
      <c r="EG104" s="80"/>
      <c r="EH104" s="80"/>
      <c r="EI104" s="80"/>
      <c r="EJ104" s="80"/>
      <c r="EK104" s="80"/>
      <c r="EL104" s="80"/>
      <c r="EM104" s="80"/>
      <c r="EN104" s="80"/>
      <c r="EO104" s="80"/>
      <c r="EP104" s="80"/>
      <c r="EQ104" s="80"/>
      <c r="ER104" s="80"/>
      <c r="ES104" s="80"/>
      <c r="ET104" s="80"/>
      <c r="EU104" s="80"/>
      <c r="EV104" s="80"/>
      <c r="EW104" s="80"/>
      <c r="EX104" s="80"/>
      <c r="EY104" s="80"/>
      <c r="EZ104" s="80"/>
      <c r="FA104" s="80"/>
      <c r="FB104" s="80"/>
      <c r="FC104" s="80"/>
      <c r="FD104" s="80"/>
      <c r="FE104" s="80"/>
      <c r="FF104" s="80"/>
      <c r="FG104" s="80"/>
      <c r="FH104" s="80"/>
      <c r="FI104" s="80"/>
      <c r="FJ104" s="80"/>
      <c r="FK104" s="80"/>
      <c r="FL104" s="80"/>
      <c r="FM104" s="80"/>
      <c r="FN104" s="80"/>
      <c r="FO104" s="80"/>
      <c r="FP104" s="80"/>
      <c r="FQ104" s="80"/>
      <c r="FR104" s="80"/>
      <c r="FS104" s="80"/>
      <c r="FT104" s="80"/>
      <c r="FU104" s="80"/>
      <c r="FV104" s="80"/>
      <c r="FW104" s="80"/>
      <c r="FX104" s="80"/>
      <c r="FY104" s="80"/>
      <c r="FZ104" s="80"/>
      <c r="GA104" s="80"/>
      <c r="GB104" s="80"/>
      <c r="GC104" s="80"/>
      <c r="GD104" s="80"/>
      <c r="GE104" s="80"/>
      <c r="GF104" s="80"/>
      <c r="GG104" s="80"/>
      <c r="GH104" s="80"/>
      <c r="GI104" s="80"/>
      <c r="GJ104" s="80"/>
      <c r="GK104" s="80"/>
      <c r="GL104" s="80"/>
      <c r="GM104" s="80"/>
      <c r="GN104" s="80"/>
      <c r="GO104" s="80"/>
      <c r="GP104" s="80"/>
      <c r="GQ104" s="80"/>
      <c r="GR104" s="80"/>
      <c r="GS104" s="80"/>
      <c r="GT104" s="80"/>
      <c r="GU104" s="80"/>
      <c r="GV104" s="80"/>
      <c r="GW104" s="80"/>
      <c r="GX104" s="80"/>
      <c r="GY104" s="80"/>
      <c r="GZ104" s="80"/>
      <c r="HA104" s="80"/>
      <c r="HB104" s="80"/>
      <c r="HC104" s="80"/>
      <c r="HD104" s="80"/>
      <c r="HE104" s="80"/>
      <c r="HF104" s="80"/>
      <c r="HG104" s="80"/>
      <c r="HH104" s="80"/>
      <c r="HI104" s="80"/>
      <c r="HJ104" s="80"/>
      <c r="HK104" s="80"/>
      <c r="HL104" s="80"/>
      <c r="HM104" s="80"/>
      <c r="HN104" s="80"/>
      <c r="HO104" s="80"/>
      <c r="HP104" s="80"/>
      <c r="HQ104" s="80"/>
      <c r="HR104" s="80"/>
      <c r="HS104" s="80"/>
      <c r="HT104" s="80"/>
      <c r="HU104" s="80"/>
      <c r="HV104" s="80"/>
      <c r="HW104" s="80"/>
      <c r="HX104" s="80"/>
      <c r="HY104" s="80"/>
      <c r="HZ104" s="80"/>
      <c r="IA104" s="80"/>
      <c r="IB104" s="80"/>
      <c r="IC104" s="80"/>
      <c r="ID104" s="80"/>
      <c r="IE104" s="80"/>
      <c r="IF104" s="80"/>
      <c r="IG104" s="80"/>
      <c r="IH104" s="80"/>
      <c r="II104" s="80"/>
      <c r="IJ104" s="80"/>
      <c r="IK104" s="80"/>
      <c r="IL104" s="80"/>
      <c r="IM104" s="80"/>
      <c r="IN104" s="80"/>
      <c r="IO104" s="80"/>
      <c r="IP104" s="80"/>
      <c r="IQ104" s="80"/>
      <c r="IR104" s="80"/>
      <c r="IS104" s="80"/>
    </row>
    <row r="105" spans="1:253" s="120" customFormat="1" ht="18.75" customHeight="1" x14ac:dyDescent="0.3">
      <c r="A105" s="84"/>
      <c r="B105" s="84"/>
      <c r="C105" s="85"/>
      <c r="D105" s="85"/>
      <c r="E105" s="86"/>
      <c r="F105" s="10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  <c r="DS105" s="80"/>
      <c r="DT105" s="80"/>
      <c r="DU105" s="80"/>
      <c r="DV105" s="80"/>
      <c r="DW105" s="80"/>
      <c r="DX105" s="80"/>
      <c r="DY105" s="80"/>
      <c r="DZ105" s="80"/>
      <c r="EA105" s="80"/>
      <c r="EB105" s="80"/>
      <c r="EC105" s="80"/>
      <c r="ED105" s="80"/>
      <c r="EE105" s="80"/>
      <c r="EF105" s="80"/>
      <c r="EG105" s="80"/>
      <c r="EH105" s="80"/>
      <c r="EI105" s="80"/>
      <c r="EJ105" s="80"/>
      <c r="EK105" s="80"/>
      <c r="EL105" s="80"/>
      <c r="EM105" s="80"/>
      <c r="EN105" s="80"/>
      <c r="EO105" s="80"/>
      <c r="EP105" s="80"/>
      <c r="EQ105" s="80"/>
      <c r="ER105" s="80"/>
      <c r="ES105" s="80"/>
      <c r="ET105" s="80"/>
      <c r="EU105" s="80"/>
      <c r="EV105" s="80"/>
      <c r="EW105" s="80"/>
      <c r="EX105" s="80"/>
      <c r="EY105" s="80"/>
      <c r="EZ105" s="80"/>
      <c r="FA105" s="80"/>
      <c r="FB105" s="80"/>
      <c r="FC105" s="80"/>
      <c r="FD105" s="80"/>
      <c r="FE105" s="80"/>
      <c r="FF105" s="80"/>
      <c r="FG105" s="80"/>
      <c r="FH105" s="80"/>
      <c r="FI105" s="80"/>
      <c r="FJ105" s="80"/>
      <c r="FK105" s="80"/>
      <c r="FL105" s="80"/>
      <c r="FM105" s="80"/>
      <c r="FN105" s="80"/>
      <c r="FO105" s="80"/>
      <c r="FP105" s="80"/>
      <c r="FQ105" s="80"/>
      <c r="FR105" s="80"/>
      <c r="FS105" s="80"/>
      <c r="FT105" s="80"/>
      <c r="FU105" s="80"/>
      <c r="FV105" s="80"/>
      <c r="FW105" s="80"/>
      <c r="FX105" s="80"/>
      <c r="FY105" s="80"/>
      <c r="FZ105" s="80"/>
      <c r="GA105" s="80"/>
      <c r="GB105" s="80"/>
      <c r="GC105" s="80"/>
      <c r="GD105" s="80"/>
      <c r="GE105" s="80"/>
      <c r="GF105" s="80"/>
      <c r="GG105" s="80"/>
      <c r="GH105" s="80"/>
      <c r="GI105" s="80"/>
      <c r="GJ105" s="80"/>
      <c r="GK105" s="80"/>
      <c r="GL105" s="80"/>
      <c r="GM105" s="80"/>
      <c r="GN105" s="80"/>
      <c r="GO105" s="80"/>
      <c r="GP105" s="80"/>
      <c r="GQ105" s="80"/>
      <c r="GR105" s="80"/>
      <c r="GS105" s="80"/>
      <c r="GT105" s="80"/>
      <c r="GU105" s="80"/>
      <c r="GV105" s="80"/>
      <c r="GW105" s="80"/>
      <c r="GX105" s="80"/>
      <c r="GY105" s="80"/>
      <c r="GZ105" s="80"/>
      <c r="HA105" s="80"/>
      <c r="HB105" s="80"/>
      <c r="HC105" s="80"/>
      <c r="HD105" s="80"/>
      <c r="HE105" s="80"/>
      <c r="HF105" s="80"/>
      <c r="HG105" s="80"/>
      <c r="HH105" s="80"/>
      <c r="HI105" s="80"/>
      <c r="HJ105" s="80"/>
      <c r="HK105" s="80"/>
      <c r="HL105" s="80"/>
      <c r="HM105" s="80"/>
      <c r="HN105" s="80"/>
      <c r="HO105" s="80"/>
      <c r="HP105" s="80"/>
      <c r="HQ105" s="80"/>
      <c r="HR105" s="80"/>
      <c r="HS105" s="80"/>
      <c r="HT105" s="80"/>
      <c r="HU105" s="80"/>
      <c r="HV105" s="80"/>
      <c r="HW105" s="80"/>
      <c r="HX105" s="80"/>
      <c r="HY105" s="80"/>
      <c r="HZ105" s="80"/>
      <c r="IA105" s="80"/>
      <c r="IB105" s="80"/>
      <c r="IC105" s="80"/>
      <c r="ID105" s="80"/>
      <c r="IE105" s="80"/>
      <c r="IF105" s="80"/>
      <c r="IG105" s="80"/>
      <c r="IH105" s="80"/>
      <c r="II105" s="80"/>
      <c r="IJ105" s="80"/>
      <c r="IK105" s="80"/>
      <c r="IL105" s="80"/>
      <c r="IM105" s="80"/>
      <c r="IN105" s="80"/>
      <c r="IO105" s="80"/>
      <c r="IP105" s="80"/>
      <c r="IQ105" s="80"/>
      <c r="IR105" s="80"/>
      <c r="IS105" s="80"/>
    </row>
    <row r="106" spans="1:253" ht="18.75" customHeight="1" x14ac:dyDescent="0.3">
      <c r="A106" s="164"/>
      <c r="B106" s="159"/>
      <c r="C106" s="64"/>
      <c r="D106" s="64"/>
      <c r="E106" s="88"/>
      <c r="F106" s="103"/>
    </row>
    <row r="107" spans="1:253" s="121" customFormat="1" x14ac:dyDescent="0.3">
      <c r="A107" s="209" t="s">
        <v>26</v>
      </c>
      <c r="B107" s="209"/>
      <c r="C107" s="209"/>
      <c r="D107" s="209"/>
      <c r="E107" s="209"/>
      <c r="F107" s="209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</row>
    <row r="108" spans="1:253" ht="18.75" customHeight="1" x14ac:dyDescent="0.3">
      <c r="A108" s="164"/>
      <c r="B108" s="159"/>
      <c r="C108" s="91"/>
      <c r="D108" s="91"/>
      <c r="E108" s="92" t="s">
        <v>28</v>
      </c>
      <c r="F108" s="104"/>
    </row>
    <row r="109" spans="1:253" ht="15.75" customHeight="1" x14ac:dyDescent="0.3">
      <c r="A109" s="41"/>
      <c r="C109" s="91"/>
      <c r="D109" s="91"/>
      <c r="E109" s="92"/>
      <c r="F109" s="104"/>
    </row>
    <row r="110" spans="1:253" ht="15.6" customHeight="1" x14ac:dyDescent="0.3">
      <c r="A110" s="41"/>
      <c r="C110" s="91"/>
      <c r="D110" s="91"/>
      <c r="E110" s="92"/>
      <c r="F110" s="104"/>
    </row>
    <row r="111" spans="1:253" ht="15.6" customHeight="1" x14ac:dyDescent="0.3">
      <c r="A111" s="215"/>
      <c r="B111" s="215"/>
      <c r="C111" s="91"/>
      <c r="D111" s="91"/>
      <c r="E111" s="92"/>
      <c r="F111" s="104"/>
    </row>
    <row r="112" spans="1:253" ht="15.75" customHeight="1" x14ac:dyDescent="0.3">
      <c r="A112" s="159"/>
      <c r="B112" s="159" t="s">
        <v>27</v>
      </c>
      <c r="C112" s="91"/>
      <c r="D112" s="91"/>
      <c r="E112" s="92"/>
      <c r="F112" s="104"/>
    </row>
    <row r="113" spans="1:6" ht="16.5" customHeight="1" x14ac:dyDescent="0.3">
      <c r="A113" s="216"/>
      <c r="B113" s="216"/>
      <c r="C113" s="217" t="s">
        <v>28</v>
      </c>
      <c r="D113" s="217"/>
      <c r="E113" s="217"/>
      <c r="F113" s="217"/>
    </row>
    <row r="114" spans="1:6" x14ac:dyDescent="0.3">
      <c r="A114" s="207"/>
      <c r="B114" s="207"/>
      <c r="C114" s="157"/>
      <c r="D114" s="162"/>
      <c r="E114" s="158"/>
      <c r="F114" s="172"/>
    </row>
    <row r="115" spans="1:6" ht="21.75" customHeight="1" x14ac:dyDescent="0.3">
      <c r="A115" s="157"/>
      <c r="B115" s="157"/>
      <c r="C115" s="164"/>
      <c r="D115" s="164"/>
      <c r="E115" s="211"/>
      <c r="F115" s="211"/>
    </row>
    <row r="116" spans="1:6" ht="16.5" customHeight="1" x14ac:dyDescent="0.3">
      <c r="A116" s="212"/>
      <c r="B116" s="212"/>
      <c r="C116" s="157"/>
      <c r="D116" s="162"/>
      <c r="E116" s="208"/>
      <c r="F116" s="208"/>
    </row>
    <row r="117" spans="1:6" x14ac:dyDescent="0.3">
      <c r="A117" s="207"/>
      <c r="B117" s="207"/>
      <c r="C117" s="157"/>
      <c r="D117" s="162"/>
      <c r="E117" s="208"/>
      <c r="F117" s="208"/>
    </row>
    <row r="118" spans="1:6" ht="10.5" customHeight="1" x14ac:dyDescent="0.3">
      <c r="A118" s="207"/>
      <c r="B118" s="207"/>
      <c r="C118" s="161"/>
      <c r="D118" s="164"/>
      <c r="E118" s="156"/>
      <c r="F118" s="191"/>
    </row>
    <row r="119" spans="1:6" ht="29.25" customHeight="1" x14ac:dyDescent="0.3">
      <c r="A119" s="209"/>
      <c r="B119" s="209"/>
      <c r="C119" s="161"/>
      <c r="D119" s="164"/>
      <c r="E119" s="211"/>
      <c r="F119" s="211"/>
    </row>
    <row r="120" spans="1:6" ht="38.25" customHeight="1" x14ac:dyDescent="0.3">
      <c r="A120" s="210"/>
      <c r="B120" s="210"/>
      <c r="C120" s="157"/>
      <c r="D120" s="162"/>
      <c r="E120" s="208"/>
      <c r="F120" s="208"/>
    </row>
    <row r="121" spans="1:6" ht="10.5" customHeight="1" x14ac:dyDescent="0.3">
      <c r="A121" s="207"/>
      <c r="B121" s="207"/>
      <c r="C121" s="157"/>
      <c r="D121" s="162"/>
      <c r="E121" s="158"/>
      <c r="F121" s="172"/>
    </row>
    <row r="122" spans="1:6" ht="25.5" customHeight="1" x14ac:dyDescent="0.3">
      <c r="A122" s="157"/>
      <c r="B122" s="157"/>
      <c r="C122" s="164"/>
      <c r="D122" s="164"/>
      <c r="E122" s="211"/>
      <c r="F122" s="211"/>
    </row>
    <row r="123" spans="1:6" ht="16.5" customHeight="1" x14ac:dyDescent="0.3">
      <c r="A123" s="212"/>
      <c r="B123" s="212"/>
      <c r="C123" s="157"/>
      <c r="D123" s="162"/>
      <c r="E123" s="208"/>
      <c r="F123" s="208"/>
    </row>
    <row r="124" spans="1:6" x14ac:dyDescent="0.3">
      <c r="A124" s="207"/>
      <c r="B124" s="207"/>
      <c r="C124" s="121"/>
    </row>
    <row r="125" spans="1:6" x14ac:dyDescent="0.3">
      <c r="A125" s="121"/>
      <c r="B125" s="121"/>
    </row>
  </sheetData>
  <mergeCells count="40">
    <mergeCell ref="A124:B124"/>
    <mergeCell ref="E123:F123"/>
    <mergeCell ref="A119:B119"/>
    <mergeCell ref="A120:B120"/>
    <mergeCell ref="E119:F119"/>
    <mergeCell ref="A121:B121"/>
    <mergeCell ref="E120:F120"/>
    <mergeCell ref="A123:B123"/>
    <mergeCell ref="E122:F122"/>
    <mergeCell ref="A116:B116"/>
    <mergeCell ref="E115:F115"/>
    <mergeCell ref="A117:B117"/>
    <mergeCell ref="E116:F116"/>
    <mergeCell ref="A118:B118"/>
    <mergeCell ref="E117:F117"/>
    <mergeCell ref="A103:B103"/>
    <mergeCell ref="A107:F107"/>
    <mergeCell ref="A111:B111"/>
    <mergeCell ref="A113:B113"/>
    <mergeCell ref="A114:B114"/>
    <mergeCell ref="C113:F113"/>
    <mergeCell ref="A102:B102"/>
    <mergeCell ref="B11:F11"/>
    <mergeCell ref="A12:A14"/>
    <mergeCell ref="B12:B14"/>
    <mergeCell ref="C12:C14"/>
    <mergeCell ref="D12:D14"/>
    <mergeCell ref="E12:E14"/>
    <mergeCell ref="F12:F14"/>
    <mergeCell ref="A97:B97"/>
    <mergeCell ref="A98:B98"/>
    <mergeCell ref="A99:B99"/>
    <mergeCell ref="A100:B100"/>
    <mergeCell ref="A101:B10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ignoredErrors>
    <ignoredError sqref="F100 F10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8"/>
  <sheetViews>
    <sheetView topLeftCell="A13" zoomScale="90" zoomScaleNormal="90" workbookViewId="0">
      <selection activeCell="J22" sqref="J22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2.5703125" style="61" customWidth="1"/>
    <col min="5" max="5" width="11.28515625" style="63" customWidth="1"/>
    <col min="6" max="6" width="17.140625" style="63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72"/>
      <c r="F2" s="172"/>
    </row>
    <row r="3" spans="1:253" ht="18.75" customHeight="1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73"/>
      <c r="D4" s="173"/>
      <c r="E4" s="66"/>
      <c r="F4" s="173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73"/>
      <c r="D6" s="173"/>
      <c r="E6" s="66"/>
      <c r="F6" s="173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67.5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 t="s">
        <v>33</v>
      </c>
    </row>
    <row r="9" spans="1:253" ht="11.25" customHeight="1" x14ac:dyDescent="0.3">
      <c r="A9" s="67"/>
      <c r="B9" s="69"/>
      <c r="C9" s="241"/>
      <c r="D9" s="241"/>
      <c r="E9" s="241"/>
      <c r="F9" s="241"/>
      <c r="J9" s="67"/>
    </row>
    <row r="10" spans="1:253" ht="25.5" customHeight="1" x14ac:dyDescent="0.3">
      <c r="A10" s="220" t="s">
        <v>114</v>
      </c>
      <c r="B10" s="220"/>
      <c r="C10" s="220"/>
      <c r="D10" s="220"/>
      <c r="E10" s="220"/>
      <c r="F10" s="220"/>
      <c r="J10" s="67"/>
    </row>
    <row r="11" spans="1:253" ht="22.5" customHeight="1" thickBot="1" x14ac:dyDescent="0.35">
      <c r="A11" s="171"/>
      <c r="B11" s="258" t="s">
        <v>12</v>
      </c>
      <c r="C11" s="258"/>
      <c r="D11" s="258"/>
      <c r="E11" s="258"/>
      <c r="F11" s="258"/>
      <c r="J11" s="67"/>
    </row>
    <row r="12" spans="1:253" ht="16.5" customHeight="1" x14ac:dyDescent="0.3">
      <c r="A12" s="259" t="s">
        <v>13</v>
      </c>
      <c r="B12" s="262" t="s">
        <v>0</v>
      </c>
      <c r="C12" s="265" t="s">
        <v>14</v>
      </c>
      <c r="D12" s="262" t="s">
        <v>15</v>
      </c>
      <c r="E12" s="268" t="s">
        <v>16</v>
      </c>
      <c r="F12" s="271" t="s">
        <v>17</v>
      </c>
    </row>
    <row r="13" spans="1:253" ht="21.75" customHeight="1" x14ac:dyDescent="0.3">
      <c r="A13" s="260"/>
      <c r="B13" s="263"/>
      <c r="C13" s="266"/>
      <c r="D13" s="263"/>
      <c r="E13" s="269"/>
      <c r="F13" s="272"/>
    </row>
    <row r="14" spans="1:253" ht="23.25" customHeight="1" thickBot="1" x14ac:dyDescent="0.35">
      <c r="A14" s="261"/>
      <c r="B14" s="264"/>
      <c r="C14" s="267"/>
      <c r="D14" s="264"/>
      <c r="E14" s="270"/>
      <c r="F14" s="273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71" t="s">
        <v>107</v>
      </c>
      <c r="C16" s="72"/>
      <c r="D16" s="71"/>
      <c r="E16" s="74"/>
      <c r="F16" s="75"/>
    </row>
    <row r="17" spans="1:6" ht="37.5" x14ac:dyDescent="0.3">
      <c r="A17" s="70"/>
      <c r="B17" s="72" t="s">
        <v>70</v>
      </c>
      <c r="C17" s="72"/>
      <c r="D17" s="76"/>
      <c r="E17" s="93"/>
      <c r="F17" s="94"/>
    </row>
    <row r="18" spans="1:6" x14ac:dyDescent="0.3">
      <c r="A18" s="35">
        <v>1</v>
      </c>
      <c r="B18" s="45" t="s">
        <v>71</v>
      </c>
      <c r="C18" s="37" t="s">
        <v>25</v>
      </c>
      <c r="D18" s="44">
        <v>1036.5</v>
      </c>
      <c r="E18" s="55">
        <v>0</v>
      </c>
      <c r="F18" s="56">
        <f t="shared" ref="F18:F27" si="0">D18*E18</f>
        <v>0</v>
      </c>
    </row>
    <row r="19" spans="1:6" x14ac:dyDescent="0.3">
      <c r="A19" s="35">
        <v>2</v>
      </c>
      <c r="B19" s="43" t="s">
        <v>32</v>
      </c>
      <c r="C19" s="37" t="s">
        <v>18</v>
      </c>
      <c r="D19" s="44">
        <v>297</v>
      </c>
      <c r="E19" s="58">
        <v>85.19</v>
      </c>
      <c r="F19" s="56">
        <f t="shared" si="0"/>
        <v>25301.43</v>
      </c>
    </row>
    <row r="20" spans="1:6" x14ac:dyDescent="0.3">
      <c r="A20" s="35">
        <v>3</v>
      </c>
      <c r="B20" s="36" t="s">
        <v>38</v>
      </c>
      <c r="C20" s="37" t="s">
        <v>4</v>
      </c>
      <c r="D20" s="38">
        <v>2.02</v>
      </c>
      <c r="E20" s="58">
        <v>880</v>
      </c>
      <c r="F20" s="56">
        <f t="shared" si="0"/>
        <v>1777.6</v>
      </c>
    </row>
    <row r="21" spans="1:6" x14ac:dyDescent="0.3">
      <c r="A21" s="35">
        <v>4</v>
      </c>
      <c r="B21" s="36" t="s">
        <v>37</v>
      </c>
      <c r="C21" s="37" t="s">
        <v>4</v>
      </c>
      <c r="D21" s="44">
        <v>51.8</v>
      </c>
      <c r="E21" s="58">
        <v>1027.3900000000001</v>
      </c>
      <c r="F21" s="56">
        <f t="shared" si="0"/>
        <v>53218.802000000003</v>
      </c>
    </row>
    <row r="22" spans="1:6" x14ac:dyDescent="0.3">
      <c r="A22" s="35">
        <v>5</v>
      </c>
      <c r="B22" s="36" t="s">
        <v>123</v>
      </c>
      <c r="C22" s="37" t="s">
        <v>3</v>
      </c>
      <c r="D22" s="38">
        <v>20</v>
      </c>
      <c r="E22" s="58">
        <v>100</v>
      </c>
      <c r="F22" s="56">
        <f t="shared" si="0"/>
        <v>2000</v>
      </c>
    </row>
    <row r="23" spans="1:6" x14ac:dyDescent="0.3">
      <c r="A23" s="35">
        <v>7</v>
      </c>
      <c r="B23" s="36" t="s">
        <v>57</v>
      </c>
      <c r="C23" s="37" t="s">
        <v>1</v>
      </c>
      <c r="D23" s="44">
        <v>30.76</v>
      </c>
      <c r="E23" s="58">
        <v>249.34</v>
      </c>
      <c r="F23" s="56">
        <f t="shared" si="0"/>
        <v>7669.6984000000002</v>
      </c>
    </row>
    <row r="24" spans="1:6" x14ac:dyDescent="0.3">
      <c r="A24" s="35">
        <v>8</v>
      </c>
      <c r="B24" s="36" t="s">
        <v>29</v>
      </c>
      <c r="C24" s="37" t="s">
        <v>30</v>
      </c>
      <c r="D24" s="38">
        <v>650</v>
      </c>
      <c r="E24" s="58">
        <v>1.7</v>
      </c>
      <c r="F24" s="56">
        <f t="shared" si="0"/>
        <v>1105</v>
      </c>
    </row>
    <row r="25" spans="1:6" x14ac:dyDescent="0.3">
      <c r="A25" s="35">
        <v>9</v>
      </c>
      <c r="B25" s="36" t="s">
        <v>36</v>
      </c>
      <c r="C25" s="37" t="s">
        <v>30</v>
      </c>
      <c r="D25" s="38">
        <v>230</v>
      </c>
      <c r="E25" s="58">
        <v>1.7</v>
      </c>
      <c r="F25" s="56">
        <f t="shared" si="0"/>
        <v>391</v>
      </c>
    </row>
    <row r="26" spans="1:6" x14ac:dyDescent="0.3">
      <c r="A26" s="35">
        <v>10</v>
      </c>
      <c r="B26" s="36" t="s">
        <v>31</v>
      </c>
      <c r="C26" s="37" t="s">
        <v>30</v>
      </c>
      <c r="D26" s="38">
        <v>190</v>
      </c>
      <c r="E26" s="58">
        <v>1.1499999999999999</v>
      </c>
      <c r="F26" s="56">
        <f t="shared" si="0"/>
        <v>218.49999999999997</v>
      </c>
    </row>
    <row r="27" spans="1:6" x14ac:dyDescent="0.3">
      <c r="A27" s="35">
        <v>11</v>
      </c>
      <c r="B27" s="36" t="s">
        <v>124</v>
      </c>
      <c r="C27" s="37" t="s">
        <v>30</v>
      </c>
      <c r="D27" s="44">
        <v>5</v>
      </c>
      <c r="E27" s="58">
        <v>4.4000000000000004</v>
      </c>
      <c r="F27" s="56">
        <f t="shared" si="0"/>
        <v>22</v>
      </c>
    </row>
    <row r="28" spans="1:6" x14ac:dyDescent="0.3">
      <c r="A28" s="35"/>
      <c r="B28" s="36"/>
      <c r="C28" s="37"/>
      <c r="D28" s="38"/>
      <c r="E28" s="42"/>
      <c r="F28" s="56"/>
    </row>
    <row r="29" spans="1:6" ht="37.5" x14ac:dyDescent="0.3">
      <c r="A29" s="70"/>
      <c r="B29" s="72" t="s">
        <v>72</v>
      </c>
      <c r="C29" s="72"/>
      <c r="D29" s="76"/>
      <c r="E29" s="93"/>
      <c r="F29" s="94"/>
    </row>
    <row r="30" spans="1:6" x14ac:dyDescent="0.3">
      <c r="A30" s="35">
        <v>1</v>
      </c>
      <c r="B30" s="45" t="s">
        <v>73</v>
      </c>
      <c r="C30" s="37" t="s">
        <v>25</v>
      </c>
      <c r="D30" s="44">
        <v>1036.5</v>
      </c>
      <c r="E30" s="55">
        <v>0</v>
      </c>
      <c r="F30" s="56">
        <f t="shared" ref="F30:F39" si="1">D30*E30</f>
        <v>0</v>
      </c>
    </row>
    <row r="31" spans="1:6" x14ac:dyDescent="0.3">
      <c r="A31" s="35">
        <v>2</v>
      </c>
      <c r="B31" s="43" t="s">
        <v>32</v>
      </c>
      <c r="C31" s="37" t="s">
        <v>18</v>
      </c>
      <c r="D31" s="44">
        <v>295</v>
      </c>
      <c r="E31" s="58">
        <v>85.19</v>
      </c>
      <c r="F31" s="56">
        <f t="shared" si="1"/>
        <v>25131.05</v>
      </c>
    </row>
    <row r="32" spans="1:6" x14ac:dyDescent="0.3">
      <c r="A32" s="35">
        <v>3</v>
      </c>
      <c r="B32" s="36" t="s">
        <v>38</v>
      </c>
      <c r="C32" s="37" t="s">
        <v>4</v>
      </c>
      <c r="D32" s="38">
        <v>2.02</v>
      </c>
      <c r="E32" s="58">
        <v>880</v>
      </c>
      <c r="F32" s="56">
        <f t="shared" si="1"/>
        <v>1777.6</v>
      </c>
    </row>
    <row r="33" spans="1:6" x14ac:dyDescent="0.3">
      <c r="A33" s="35">
        <v>4</v>
      </c>
      <c r="B33" s="36" t="s">
        <v>37</v>
      </c>
      <c r="C33" s="37" t="s">
        <v>4</v>
      </c>
      <c r="D33" s="44">
        <v>51.8</v>
      </c>
      <c r="E33" s="58">
        <v>1027.3900000000001</v>
      </c>
      <c r="F33" s="56">
        <f t="shared" si="1"/>
        <v>53218.802000000003</v>
      </c>
    </row>
    <row r="34" spans="1:6" x14ac:dyDescent="0.3">
      <c r="A34" s="35">
        <v>5</v>
      </c>
      <c r="B34" s="36" t="s">
        <v>123</v>
      </c>
      <c r="C34" s="37" t="s">
        <v>3</v>
      </c>
      <c r="D34" s="38">
        <v>10</v>
      </c>
      <c r="E34" s="58">
        <v>100</v>
      </c>
      <c r="F34" s="56">
        <f t="shared" si="1"/>
        <v>1000</v>
      </c>
    </row>
    <row r="35" spans="1:6" x14ac:dyDescent="0.3">
      <c r="A35" s="35">
        <v>7</v>
      </c>
      <c r="B35" s="36" t="s">
        <v>57</v>
      </c>
      <c r="C35" s="37" t="s">
        <v>1</v>
      </c>
      <c r="D35" s="44">
        <v>35</v>
      </c>
      <c r="E35" s="58">
        <v>249.34</v>
      </c>
      <c r="F35" s="56">
        <f t="shared" si="1"/>
        <v>8726.9</v>
      </c>
    </row>
    <row r="36" spans="1:6" x14ac:dyDescent="0.3">
      <c r="A36" s="35">
        <v>8</v>
      </c>
      <c r="B36" s="36" t="s">
        <v>29</v>
      </c>
      <c r="C36" s="37" t="s">
        <v>30</v>
      </c>
      <c r="D36" s="38">
        <v>650</v>
      </c>
      <c r="E36" s="58">
        <v>1.7</v>
      </c>
      <c r="F36" s="56">
        <f t="shared" si="1"/>
        <v>1105</v>
      </c>
    </row>
    <row r="37" spans="1:6" x14ac:dyDescent="0.3">
      <c r="A37" s="35">
        <v>9</v>
      </c>
      <c r="B37" s="36" t="s">
        <v>36</v>
      </c>
      <c r="C37" s="37" t="s">
        <v>30</v>
      </c>
      <c r="D37" s="38">
        <v>230</v>
      </c>
      <c r="E37" s="58">
        <v>1.7</v>
      </c>
      <c r="F37" s="56">
        <f t="shared" si="1"/>
        <v>391</v>
      </c>
    </row>
    <row r="38" spans="1:6" x14ac:dyDescent="0.3">
      <c r="A38" s="35">
        <v>10</v>
      </c>
      <c r="B38" s="36" t="s">
        <v>31</v>
      </c>
      <c r="C38" s="37" t="s">
        <v>30</v>
      </c>
      <c r="D38" s="38">
        <v>190</v>
      </c>
      <c r="E38" s="58">
        <v>1.1499999999999999</v>
      </c>
      <c r="F38" s="56">
        <f t="shared" si="1"/>
        <v>218.49999999999997</v>
      </c>
    </row>
    <row r="39" spans="1:6" x14ac:dyDescent="0.3">
      <c r="A39" s="35">
        <v>11</v>
      </c>
      <c r="B39" s="36" t="s">
        <v>124</v>
      </c>
      <c r="C39" s="37" t="s">
        <v>30</v>
      </c>
      <c r="D39" s="44">
        <v>5</v>
      </c>
      <c r="E39" s="58">
        <v>4.4000000000000004</v>
      </c>
      <c r="F39" s="56">
        <f t="shared" si="1"/>
        <v>22</v>
      </c>
    </row>
    <row r="40" spans="1:6" x14ac:dyDescent="0.3">
      <c r="A40" s="35"/>
      <c r="B40" s="165"/>
      <c r="C40" s="166"/>
      <c r="D40" s="38"/>
      <c r="E40" s="167"/>
      <c r="F40" s="56"/>
    </row>
    <row r="41" spans="1:6" ht="37.5" x14ac:dyDescent="0.3">
      <c r="A41" s="70"/>
      <c r="B41" s="72" t="s">
        <v>64</v>
      </c>
      <c r="C41" s="72"/>
      <c r="D41" s="76"/>
      <c r="E41" s="93"/>
      <c r="F41" s="94"/>
    </row>
    <row r="42" spans="1:6" x14ac:dyDescent="0.3">
      <c r="A42" s="35">
        <v>1</v>
      </c>
      <c r="B42" s="45" t="s">
        <v>65</v>
      </c>
      <c r="C42" s="37" t="s">
        <v>25</v>
      </c>
      <c r="D42" s="44">
        <v>1036.5</v>
      </c>
      <c r="E42" s="55">
        <v>0</v>
      </c>
      <c r="F42" s="56">
        <f t="shared" ref="F42:F51" si="2">D42*E42</f>
        <v>0</v>
      </c>
    </row>
    <row r="43" spans="1:6" x14ac:dyDescent="0.3">
      <c r="A43" s="35">
        <v>2</v>
      </c>
      <c r="B43" s="43" t="s">
        <v>32</v>
      </c>
      <c r="C43" s="37" t="s">
        <v>18</v>
      </c>
      <c r="D43" s="44">
        <v>293</v>
      </c>
      <c r="E43" s="58">
        <v>85.19</v>
      </c>
      <c r="F43" s="56">
        <f t="shared" si="2"/>
        <v>24960.67</v>
      </c>
    </row>
    <row r="44" spans="1:6" x14ac:dyDescent="0.3">
      <c r="A44" s="35">
        <v>3</v>
      </c>
      <c r="B44" s="36" t="s">
        <v>38</v>
      </c>
      <c r="C44" s="37" t="s">
        <v>4</v>
      </c>
      <c r="D44" s="38">
        <v>2.02</v>
      </c>
      <c r="E44" s="58">
        <v>880</v>
      </c>
      <c r="F44" s="56">
        <f t="shared" si="2"/>
        <v>1777.6</v>
      </c>
    </row>
    <row r="45" spans="1:6" x14ac:dyDescent="0.3">
      <c r="A45" s="35">
        <v>4</v>
      </c>
      <c r="B45" s="36" t="s">
        <v>37</v>
      </c>
      <c r="C45" s="37" t="s">
        <v>4</v>
      </c>
      <c r="D45" s="44">
        <v>51.8</v>
      </c>
      <c r="E45" s="58">
        <v>1027.3900000000001</v>
      </c>
      <c r="F45" s="56">
        <f t="shared" si="2"/>
        <v>53218.802000000003</v>
      </c>
    </row>
    <row r="46" spans="1:6" x14ac:dyDescent="0.3">
      <c r="A46" s="35">
        <v>5</v>
      </c>
      <c r="B46" s="36" t="s">
        <v>123</v>
      </c>
      <c r="C46" s="37" t="s">
        <v>3</v>
      </c>
      <c r="D46" s="38">
        <v>10</v>
      </c>
      <c r="E46" s="58">
        <v>100</v>
      </c>
      <c r="F46" s="56">
        <f t="shared" si="2"/>
        <v>1000</v>
      </c>
    </row>
    <row r="47" spans="1:6" x14ac:dyDescent="0.3">
      <c r="A47" s="35">
        <v>7</v>
      </c>
      <c r="B47" s="36" t="s">
        <v>57</v>
      </c>
      <c r="C47" s="37" t="s">
        <v>1</v>
      </c>
      <c r="D47" s="44">
        <v>35</v>
      </c>
      <c r="E47" s="58">
        <v>249.34</v>
      </c>
      <c r="F47" s="56">
        <f t="shared" si="2"/>
        <v>8726.9</v>
      </c>
    </row>
    <row r="48" spans="1:6" x14ac:dyDescent="0.3">
      <c r="A48" s="35">
        <v>8</v>
      </c>
      <c r="B48" s="36" t="s">
        <v>29</v>
      </c>
      <c r="C48" s="37" t="s">
        <v>30</v>
      </c>
      <c r="D48" s="38">
        <v>650</v>
      </c>
      <c r="E48" s="58">
        <v>1.7</v>
      </c>
      <c r="F48" s="56">
        <f t="shared" si="2"/>
        <v>1105</v>
      </c>
    </row>
    <row r="49" spans="1:6" x14ac:dyDescent="0.3">
      <c r="A49" s="35">
        <v>9</v>
      </c>
      <c r="B49" s="36" t="s">
        <v>36</v>
      </c>
      <c r="C49" s="37" t="s">
        <v>30</v>
      </c>
      <c r="D49" s="38">
        <v>230</v>
      </c>
      <c r="E49" s="58">
        <v>1.7</v>
      </c>
      <c r="F49" s="56">
        <f t="shared" si="2"/>
        <v>391</v>
      </c>
    </row>
    <row r="50" spans="1:6" x14ac:dyDescent="0.3">
      <c r="A50" s="35">
        <v>10</v>
      </c>
      <c r="B50" s="36" t="s">
        <v>31</v>
      </c>
      <c r="C50" s="37" t="s">
        <v>30</v>
      </c>
      <c r="D50" s="38">
        <v>190</v>
      </c>
      <c r="E50" s="58">
        <v>1.1499999999999999</v>
      </c>
      <c r="F50" s="56">
        <f t="shared" si="2"/>
        <v>218.49999999999997</v>
      </c>
    </row>
    <row r="51" spans="1:6" x14ac:dyDescent="0.3">
      <c r="A51" s="35">
        <v>11</v>
      </c>
      <c r="B51" s="36" t="s">
        <v>124</v>
      </c>
      <c r="C51" s="37" t="s">
        <v>30</v>
      </c>
      <c r="D51" s="44">
        <v>5</v>
      </c>
      <c r="E51" s="58">
        <v>4.4000000000000004</v>
      </c>
      <c r="F51" s="56">
        <f t="shared" si="2"/>
        <v>22</v>
      </c>
    </row>
    <row r="52" spans="1:6" x14ac:dyDescent="0.3">
      <c r="A52" s="35"/>
      <c r="B52" s="36"/>
      <c r="C52" s="37"/>
      <c r="D52" s="38"/>
      <c r="E52" s="42"/>
      <c r="F52" s="56"/>
    </row>
    <row r="53" spans="1:6" x14ac:dyDescent="0.3">
      <c r="A53" s="35"/>
      <c r="B53" s="72" t="s">
        <v>34</v>
      </c>
      <c r="C53" s="37"/>
      <c r="D53" s="44"/>
      <c r="E53" s="42"/>
      <c r="F53" s="56"/>
    </row>
    <row r="54" spans="1:6" x14ac:dyDescent="0.3">
      <c r="A54" s="35">
        <v>1</v>
      </c>
      <c r="B54" s="36" t="s">
        <v>132</v>
      </c>
      <c r="C54" s="37" t="s">
        <v>25</v>
      </c>
      <c r="D54" s="44">
        <f>240+220.3+457.7</f>
        <v>918</v>
      </c>
      <c r="E54" s="42"/>
      <c r="F54" s="56">
        <f>D54*E54</f>
        <v>0</v>
      </c>
    </row>
    <row r="55" spans="1:6" x14ac:dyDescent="0.3">
      <c r="A55" s="35">
        <v>2</v>
      </c>
      <c r="B55" s="36" t="s">
        <v>125</v>
      </c>
      <c r="C55" s="37" t="s">
        <v>3</v>
      </c>
      <c r="D55" s="170">
        <v>10010</v>
      </c>
      <c r="E55" s="55">
        <v>0.38</v>
      </c>
      <c r="F55" s="56">
        <f>D55*E55</f>
        <v>3803.8</v>
      </c>
    </row>
    <row r="56" spans="1:6" x14ac:dyDescent="0.3">
      <c r="A56" s="35">
        <v>3</v>
      </c>
      <c r="B56" s="36" t="s">
        <v>94</v>
      </c>
      <c r="C56" s="37" t="s">
        <v>3</v>
      </c>
      <c r="D56" s="170">
        <v>11450</v>
      </c>
      <c r="E56" s="55">
        <v>0.16</v>
      </c>
      <c r="F56" s="56">
        <f>D56*E56</f>
        <v>1832</v>
      </c>
    </row>
    <row r="57" spans="1:6" x14ac:dyDescent="0.3">
      <c r="A57" s="35">
        <v>4</v>
      </c>
      <c r="B57" s="43" t="s">
        <v>96</v>
      </c>
      <c r="C57" s="37" t="s">
        <v>4</v>
      </c>
      <c r="D57" s="44">
        <v>7.4</v>
      </c>
      <c r="E57" s="193">
        <v>122.04</v>
      </c>
      <c r="F57" s="56">
        <f>D57*E57</f>
        <v>903.09600000000012</v>
      </c>
    </row>
    <row r="58" spans="1:6" x14ac:dyDescent="0.3">
      <c r="A58" s="35"/>
      <c r="B58" s="43"/>
      <c r="C58" s="37"/>
      <c r="D58" s="44"/>
      <c r="E58" s="95"/>
      <c r="F58" s="56"/>
    </row>
    <row r="59" spans="1:6" ht="37.5" x14ac:dyDescent="0.3">
      <c r="A59" s="70"/>
      <c r="B59" s="72" t="s">
        <v>62</v>
      </c>
      <c r="C59" s="72"/>
      <c r="D59" s="76"/>
      <c r="E59" s="93"/>
      <c r="F59" s="94"/>
    </row>
    <row r="60" spans="1:6" x14ac:dyDescent="0.3">
      <c r="A60" s="35">
        <v>1</v>
      </c>
      <c r="B60" s="45" t="s">
        <v>63</v>
      </c>
      <c r="C60" s="37" t="s">
        <v>25</v>
      </c>
      <c r="D60" s="44">
        <v>1036.5</v>
      </c>
      <c r="E60" s="55">
        <v>0</v>
      </c>
      <c r="F60" s="56">
        <f t="shared" ref="F60:F69" si="3">D60*E60</f>
        <v>0</v>
      </c>
    </row>
    <row r="61" spans="1:6" x14ac:dyDescent="0.3">
      <c r="A61" s="35">
        <v>2</v>
      </c>
      <c r="B61" s="43" t="s">
        <v>32</v>
      </c>
      <c r="C61" s="37" t="s">
        <v>18</v>
      </c>
      <c r="D61" s="44">
        <v>292</v>
      </c>
      <c r="E61" s="58">
        <v>85.19</v>
      </c>
      <c r="F61" s="56">
        <f t="shared" si="3"/>
        <v>24875.48</v>
      </c>
    </row>
    <row r="62" spans="1:6" x14ac:dyDescent="0.3">
      <c r="A62" s="35">
        <v>3</v>
      </c>
      <c r="B62" s="36" t="s">
        <v>38</v>
      </c>
      <c r="C62" s="37" t="s">
        <v>4</v>
      </c>
      <c r="D62" s="38">
        <v>2.02</v>
      </c>
      <c r="E62" s="58">
        <v>880</v>
      </c>
      <c r="F62" s="56">
        <f t="shared" si="3"/>
        <v>1777.6</v>
      </c>
    </row>
    <row r="63" spans="1:6" x14ac:dyDescent="0.3">
      <c r="A63" s="35">
        <v>4</v>
      </c>
      <c r="B63" s="36" t="s">
        <v>37</v>
      </c>
      <c r="C63" s="37" t="s">
        <v>4</v>
      </c>
      <c r="D63" s="44">
        <v>51.8</v>
      </c>
      <c r="E63" s="58">
        <v>1027.3900000000001</v>
      </c>
      <c r="F63" s="56">
        <f t="shared" si="3"/>
        <v>53218.802000000003</v>
      </c>
    </row>
    <row r="64" spans="1:6" x14ac:dyDescent="0.3">
      <c r="A64" s="35">
        <v>5</v>
      </c>
      <c r="B64" s="36" t="s">
        <v>122</v>
      </c>
      <c r="C64" s="37" t="s">
        <v>3</v>
      </c>
      <c r="D64" s="38">
        <v>10</v>
      </c>
      <c r="E64" s="58">
        <v>55.93</v>
      </c>
      <c r="F64" s="56">
        <f t="shared" si="3"/>
        <v>559.29999999999995</v>
      </c>
    </row>
    <row r="65" spans="1:6" x14ac:dyDescent="0.3">
      <c r="A65" s="35">
        <v>7</v>
      </c>
      <c r="B65" s="36" t="s">
        <v>57</v>
      </c>
      <c r="C65" s="37" t="s">
        <v>1</v>
      </c>
      <c r="D65" s="44">
        <v>35</v>
      </c>
      <c r="E65" s="58">
        <v>249.34</v>
      </c>
      <c r="F65" s="56">
        <f t="shared" si="3"/>
        <v>8726.9</v>
      </c>
    </row>
    <row r="66" spans="1:6" x14ac:dyDescent="0.3">
      <c r="A66" s="35">
        <v>8</v>
      </c>
      <c r="B66" s="36" t="s">
        <v>29</v>
      </c>
      <c r="C66" s="37" t="s">
        <v>30</v>
      </c>
      <c r="D66" s="38">
        <v>650</v>
      </c>
      <c r="E66" s="58">
        <v>1.7</v>
      </c>
      <c r="F66" s="56">
        <f t="shared" si="3"/>
        <v>1105</v>
      </c>
    </row>
    <row r="67" spans="1:6" x14ac:dyDescent="0.3">
      <c r="A67" s="35">
        <v>9</v>
      </c>
      <c r="B67" s="36" t="s">
        <v>36</v>
      </c>
      <c r="C67" s="37" t="s">
        <v>30</v>
      </c>
      <c r="D67" s="38">
        <v>230</v>
      </c>
      <c r="E67" s="58">
        <v>1.7</v>
      </c>
      <c r="F67" s="56">
        <f t="shared" si="3"/>
        <v>391</v>
      </c>
    </row>
    <row r="68" spans="1:6" x14ac:dyDescent="0.3">
      <c r="A68" s="35">
        <v>10</v>
      </c>
      <c r="B68" s="36" t="s">
        <v>31</v>
      </c>
      <c r="C68" s="37" t="s">
        <v>30</v>
      </c>
      <c r="D68" s="38">
        <v>190</v>
      </c>
      <c r="E68" s="58">
        <v>1.1499999999999999</v>
      </c>
      <c r="F68" s="56">
        <f t="shared" si="3"/>
        <v>218.49999999999997</v>
      </c>
    </row>
    <row r="69" spans="1:6" x14ac:dyDescent="0.3">
      <c r="A69" s="35">
        <v>11</v>
      </c>
      <c r="B69" s="36" t="s">
        <v>124</v>
      </c>
      <c r="C69" s="37" t="s">
        <v>30</v>
      </c>
      <c r="D69" s="44">
        <v>5</v>
      </c>
      <c r="E69" s="58">
        <v>4.4000000000000004</v>
      </c>
      <c r="F69" s="56">
        <f t="shared" si="3"/>
        <v>22</v>
      </c>
    </row>
    <row r="70" spans="1:6" x14ac:dyDescent="0.3">
      <c r="A70" s="35"/>
      <c r="B70" s="36"/>
      <c r="C70" s="37"/>
      <c r="D70" s="38"/>
      <c r="E70" s="42"/>
      <c r="F70" s="56"/>
    </row>
    <row r="71" spans="1:6" ht="37.5" x14ac:dyDescent="0.3">
      <c r="A71" s="70"/>
      <c r="B71" s="72" t="s">
        <v>66</v>
      </c>
      <c r="C71" s="72"/>
      <c r="D71" s="76"/>
      <c r="E71" s="93"/>
      <c r="F71" s="94"/>
    </row>
    <row r="72" spans="1:6" x14ac:dyDescent="0.3">
      <c r="A72" s="35">
        <v>1</v>
      </c>
      <c r="B72" s="45" t="s">
        <v>67</v>
      </c>
      <c r="C72" s="37" t="s">
        <v>25</v>
      </c>
      <c r="D72" s="44">
        <v>1036.5</v>
      </c>
      <c r="E72" s="55">
        <v>0</v>
      </c>
      <c r="F72" s="56">
        <f t="shared" ref="F72:F81" si="4">D72*E72</f>
        <v>0</v>
      </c>
    </row>
    <row r="73" spans="1:6" x14ac:dyDescent="0.3">
      <c r="A73" s="35">
        <v>2</v>
      </c>
      <c r="B73" s="43" t="s">
        <v>32</v>
      </c>
      <c r="C73" s="37" t="s">
        <v>18</v>
      </c>
      <c r="D73" s="44">
        <v>292</v>
      </c>
      <c r="E73" s="58">
        <v>85.19</v>
      </c>
      <c r="F73" s="56">
        <f t="shared" si="4"/>
        <v>24875.48</v>
      </c>
    </row>
    <row r="74" spans="1:6" x14ac:dyDescent="0.3">
      <c r="A74" s="35">
        <v>3</v>
      </c>
      <c r="B74" s="36" t="s">
        <v>38</v>
      </c>
      <c r="C74" s="37" t="s">
        <v>4</v>
      </c>
      <c r="D74" s="38">
        <v>2.02</v>
      </c>
      <c r="E74" s="58">
        <v>880</v>
      </c>
      <c r="F74" s="56">
        <f t="shared" si="4"/>
        <v>1777.6</v>
      </c>
    </row>
    <row r="75" spans="1:6" x14ac:dyDescent="0.3">
      <c r="A75" s="35">
        <v>4</v>
      </c>
      <c r="B75" s="36" t="s">
        <v>37</v>
      </c>
      <c r="C75" s="37" t="s">
        <v>4</v>
      </c>
      <c r="D75" s="44">
        <v>51.8</v>
      </c>
      <c r="E75" s="58">
        <v>1027.3900000000001</v>
      </c>
      <c r="F75" s="56">
        <f t="shared" si="4"/>
        <v>53218.802000000003</v>
      </c>
    </row>
    <row r="76" spans="1:6" x14ac:dyDescent="0.3">
      <c r="A76" s="35">
        <v>5</v>
      </c>
      <c r="B76" s="36" t="s">
        <v>122</v>
      </c>
      <c r="C76" s="37" t="s">
        <v>3</v>
      </c>
      <c r="D76" s="38">
        <v>10</v>
      </c>
      <c r="E76" s="58">
        <v>55.93</v>
      </c>
      <c r="F76" s="56">
        <f t="shared" si="4"/>
        <v>559.29999999999995</v>
      </c>
    </row>
    <row r="77" spans="1:6" x14ac:dyDescent="0.3">
      <c r="A77" s="35">
        <v>7</v>
      </c>
      <c r="B77" s="36" t="s">
        <v>57</v>
      </c>
      <c r="C77" s="37" t="s">
        <v>1</v>
      </c>
      <c r="D77" s="44">
        <v>35</v>
      </c>
      <c r="E77" s="58">
        <v>249.34</v>
      </c>
      <c r="F77" s="56">
        <f t="shared" si="4"/>
        <v>8726.9</v>
      </c>
    </row>
    <row r="78" spans="1:6" x14ac:dyDescent="0.3">
      <c r="A78" s="35">
        <v>8</v>
      </c>
      <c r="B78" s="36" t="s">
        <v>29</v>
      </c>
      <c r="C78" s="37" t="s">
        <v>30</v>
      </c>
      <c r="D78" s="38">
        <v>650</v>
      </c>
      <c r="E78" s="58">
        <v>1.7</v>
      </c>
      <c r="F78" s="56">
        <f t="shared" si="4"/>
        <v>1105</v>
      </c>
    </row>
    <row r="79" spans="1:6" x14ac:dyDescent="0.3">
      <c r="A79" s="35">
        <v>9</v>
      </c>
      <c r="B79" s="36" t="s">
        <v>36</v>
      </c>
      <c r="C79" s="37" t="s">
        <v>30</v>
      </c>
      <c r="D79" s="38">
        <v>230</v>
      </c>
      <c r="E79" s="58">
        <v>1.7</v>
      </c>
      <c r="F79" s="56">
        <f t="shared" si="4"/>
        <v>391</v>
      </c>
    </row>
    <row r="80" spans="1:6" x14ac:dyDescent="0.3">
      <c r="A80" s="35">
        <v>10</v>
      </c>
      <c r="B80" s="36" t="s">
        <v>31</v>
      </c>
      <c r="C80" s="37" t="s">
        <v>30</v>
      </c>
      <c r="D80" s="38">
        <v>190</v>
      </c>
      <c r="E80" s="58">
        <v>1.1499999999999999</v>
      </c>
      <c r="F80" s="56">
        <f t="shared" si="4"/>
        <v>218.49999999999997</v>
      </c>
    </row>
    <row r="81" spans="1:6" x14ac:dyDescent="0.3">
      <c r="A81" s="35">
        <v>11</v>
      </c>
      <c r="B81" s="36" t="s">
        <v>124</v>
      </c>
      <c r="C81" s="37" t="s">
        <v>30</v>
      </c>
      <c r="D81" s="44">
        <v>5</v>
      </c>
      <c r="E81" s="58">
        <v>4.4000000000000004</v>
      </c>
      <c r="F81" s="56">
        <f t="shared" si="4"/>
        <v>22</v>
      </c>
    </row>
    <row r="82" spans="1:6" x14ac:dyDescent="0.3">
      <c r="A82" s="35"/>
      <c r="B82" s="165"/>
      <c r="C82" s="166"/>
      <c r="D82" s="38"/>
      <c r="E82" s="167"/>
      <c r="F82" s="56"/>
    </row>
    <row r="83" spans="1:6" ht="37.5" x14ac:dyDescent="0.3">
      <c r="A83" s="70"/>
      <c r="B83" s="72" t="s">
        <v>74</v>
      </c>
      <c r="C83" s="72"/>
      <c r="D83" s="76"/>
      <c r="E83" s="93"/>
      <c r="F83" s="94"/>
    </row>
    <row r="84" spans="1:6" x14ac:dyDescent="0.3">
      <c r="A84" s="35">
        <v>1</v>
      </c>
      <c r="B84" s="45" t="s">
        <v>75</v>
      </c>
      <c r="C84" s="37" t="s">
        <v>25</v>
      </c>
      <c r="D84" s="44">
        <v>1036.5</v>
      </c>
      <c r="E84" s="55">
        <v>0</v>
      </c>
      <c r="F84" s="56">
        <f t="shared" ref="F84:F93" si="5">D84*E84</f>
        <v>0</v>
      </c>
    </row>
    <row r="85" spans="1:6" x14ac:dyDescent="0.3">
      <c r="A85" s="35">
        <v>2</v>
      </c>
      <c r="B85" s="43" t="s">
        <v>32</v>
      </c>
      <c r="C85" s="37" t="s">
        <v>18</v>
      </c>
      <c r="D85" s="44">
        <v>291</v>
      </c>
      <c r="E85" s="58">
        <v>85.19</v>
      </c>
      <c r="F85" s="56">
        <f t="shared" si="5"/>
        <v>24790.29</v>
      </c>
    </row>
    <row r="86" spans="1:6" x14ac:dyDescent="0.3">
      <c r="A86" s="35">
        <v>3</v>
      </c>
      <c r="B86" s="36" t="s">
        <v>38</v>
      </c>
      <c r="C86" s="37" t="s">
        <v>4</v>
      </c>
      <c r="D86" s="38">
        <v>2.02</v>
      </c>
      <c r="E86" s="58">
        <v>880</v>
      </c>
      <c r="F86" s="56">
        <f t="shared" si="5"/>
        <v>1777.6</v>
      </c>
    </row>
    <row r="87" spans="1:6" x14ac:dyDescent="0.3">
      <c r="A87" s="35">
        <v>4</v>
      </c>
      <c r="B87" s="36" t="s">
        <v>37</v>
      </c>
      <c r="C87" s="37" t="s">
        <v>4</v>
      </c>
      <c r="D87" s="44">
        <v>51.8</v>
      </c>
      <c r="E87" s="58">
        <v>1027.3900000000001</v>
      </c>
      <c r="F87" s="56">
        <f t="shared" si="5"/>
        <v>53218.802000000003</v>
      </c>
    </row>
    <row r="88" spans="1:6" x14ac:dyDescent="0.3">
      <c r="A88" s="35">
        <v>5</v>
      </c>
      <c r="B88" s="36" t="s">
        <v>122</v>
      </c>
      <c r="C88" s="37" t="s">
        <v>3</v>
      </c>
      <c r="D88" s="38">
        <v>10</v>
      </c>
      <c r="E88" s="58">
        <v>55.93</v>
      </c>
      <c r="F88" s="56">
        <f t="shared" si="5"/>
        <v>559.29999999999995</v>
      </c>
    </row>
    <row r="89" spans="1:6" x14ac:dyDescent="0.3">
      <c r="A89" s="35">
        <v>7</v>
      </c>
      <c r="B89" s="36" t="s">
        <v>57</v>
      </c>
      <c r="C89" s="37" t="s">
        <v>1</v>
      </c>
      <c r="D89" s="44">
        <v>35</v>
      </c>
      <c r="E89" s="58">
        <v>249.34</v>
      </c>
      <c r="F89" s="56">
        <f t="shared" si="5"/>
        <v>8726.9</v>
      </c>
    </row>
    <row r="90" spans="1:6" x14ac:dyDescent="0.3">
      <c r="A90" s="35">
        <v>8</v>
      </c>
      <c r="B90" s="36" t="s">
        <v>29</v>
      </c>
      <c r="C90" s="37" t="s">
        <v>30</v>
      </c>
      <c r="D90" s="38">
        <v>650</v>
      </c>
      <c r="E90" s="58">
        <v>1.7</v>
      </c>
      <c r="F90" s="56">
        <f t="shared" si="5"/>
        <v>1105</v>
      </c>
    </row>
    <row r="91" spans="1:6" x14ac:dyDescent="0.3">
      <c r="A91" s="35">
        <v>9</v>
      </c>
      <c r="B91" s="36" t="s">
        <v>36</v>
      </c>
      <c r="C91" s="37" t="s">
        <v>30</v>
      </c>
      <c r="D91" s="38">
        <v>230</v>
      </c>
      <c r="E91" s="58">
        <v>1.7</v>
      </c>
      <c r="F91" s="56">
        <f t="shared" si="5"/>
        <v>391</v>
      </c>
    </row>
    <row r="92" spans="1:6" x14ac:dyDescent="0.3">
      <c r="A92" s="35">
        <v>10</v>
      </c>
      <c r="B92" s="36" t="s">
        <v>31</v>
      </c>
      <c r="C92" s="37" t="s">
        <v>30</v>
      </c>
      <c r="D92" s="38">
        <v>190</v>
      </c>
      <c r="E92" s="58">
        <v>1.1499999999999999</v>
      </c>
      <c r="F92" s="56">
        <f t="shared" si="5"/>
        <v>218.49999999999997</v>
      </c>
    </row>
    <row r="93" spans="1:6" x14ac:dyDescent="0.3">
      <c r="A93" s="35">
        <v>11</v>
      </c>
      <c r="B93" s="36" t="s">
        <v>124</v>
      </c>
      <c r="C93" s="37" t="s">
        <v>30</v>
      </c>
      <c r="D93" s="44">
        <v>5</v>
      </c>
      <c r="E93" s="58">
        <v>4.4000000000000004</v>
      </c>
      <c r="F93" s="56">
        <f t="shared" si="5"/>
        <v>22</v>
      </c>
    </row>
    <row r="94" spans="1:6" x14ac:dyDescent="0.3">
      <c r="A94" s="35"/>
      <c r="B94" s="36"/>
      <c r="C94" s="37"/>
      <c r="D94" s="38"/>
      <c r="E94" s="42"/>
      <c r="F94" s="56"/>
    </row>
    <row r="95" spans="1:6" x14ac:dyDescent="0.3">
      <c r="A95" s="35"/>
      <c r="B95" s="72" t="s">
        <v>97</v>
      </c>
      <c r="C95" s="37"/>
      <c r="D95" s="44"/>
      <c r="E95" s="42"/>
      <c r="F95" s="56"/>
    </row>
    <row r="96" spans="1:6" x14ac:dyDescent="0.3">
      <c r="A96" s="35">
        <v>1</v>
      </c>
      <c r="B96" s="36" t="s">
        <v>131</v>
      </c>
      <c r="C96" s="37" t="s">
        <v>25</v>
      </c>
      <c r="D96" s="44">
        <f>240.2+220.3+457.7</f>
        <v>918.2</v>
      </c>
      <c r="E96" s="42"/>
      <c r="F96" s="56">
        <f>D96*E96</f>
        <v>0</v>
      </c>
    </row>
    <row r="97" spans="1:6" x14ac:dyDescent="0.3">
      <c r="A97" s="35">
        <v>2</v>
      </c>
      <c r="B97" s="36" t="s">
        <v>125</v>
      </c>
      <c r="C97" s="37" t="s">
        <v>3</v>
      </c>
      <c r="D97" s="170">
        <v>10010</v>
      </c>
      <c r="E97" s="55">
        <v>0.38</v>
      </c>
      <c r="F97" s="56">
        <f>D97*E97</f>
        <v>3803.8</v>
      </c>
    </row>
    <row r="98" spans="1:6" x14ac:dyDescent="0.3">
      <c r="A98" s="35">
        <v>3</v>
      </c>
      <c r="B98" s="36" t="s">
        <v>94</v>
      </c>
      <c r="C98" s="37" t="s">
        <v>3</v>
      </c>
      <c r="D98" s="170">
        <v>11450</v>
      </c>
      <c r="E98" s="55">
        <v>0.16</v>
      </c>
      <c r="F98" s="56">
        <f>D98*E98</f>
        <v>1832</v>
      </c>
    </row>
    <row r="99" spans="1:6" x14ac:dyDescent="0.3">
      <c r="A99" s="35">
        <v>4</v>
      </c>
      <c r="B99" s="43" t="s">
        <v>96</v>
      </c>
      <c r="C99" s="37" t="s">
        <v>4</v>
      </c>
      <c r="D99" s="44">
        <v>7.4</v>
      </c>
      <c r="E99" s="193">
        <v>122.04</v>
      </c>
      <c r="F99" s="56">
        <f>D99*E99</f>
        <v>903.09600000000012</v>
      </c>
    </row>
    <row r="100" spans="1:6" x14ac:dyDescent="0.3">
      <c r="A100" s="35">
        <v>5</v>
      </c>
      <c r="B100" s="43" t="s">
        <v>143</v>
      </c>
      <c r="C100" s="37" t="s">
        <v>3</v>
      </c>
      <c r="D100" s="170">
        <v>5</v>
      </c>
      <c r="E100" s="193">
        <v>1.34</v>
      </c>
      <c r="F100" s="56">
        <f t="shared" ref="F100:F101" si="6">D100*E100</f>
        <v>6.7</v>
      </c>
    </row>
    <row r="101" spans="1:6" x14ac:dyDescent="0.3">
      <c r="A101" s="35">
        <v>6</v>
      </c>
      <c r="B101" s="43" t="s">
        <v>144</v>
      </c>
      <c r="C101" s="37" t="s">
        <v>3</v>
      </c>
      <c r="D101" s="170">
        <v>5</v>
      </c>
      <c r="E101" s="193">
        <v>2.5499999999999998</v>
      </c>
      <c r="F101" s="56">
        <f t="shared" si="6"/>
        <v>12.75</v>
      </c>
    </row>
    <row r="102" spans="1:6" x14ac:dyDescent="0.3">
      <c r="A102" s="35"/>
      <c r="B102" s="43"/>
      <c r="C102" s="37"/>
      <c r="D102" s="170"/>
      <c r="E102" s="95"/>
      <c r="F102" s="56"/>
    </row>
    <row r="103" spans="1:6" ht="37.5" x14ac:dyDescent="0.3">
      <c r="A103" s="70"/>
      <c r="B103" s="72" t="s">
        <v>76</v>
      </c>
      <c r="C103" s="72"/>
      <c r="D103" s="170"/>
      <c r="E103" s="93"/>
      <c r="F103" s="94"/>
    </row>
    <row r="104" spans="1:6" x14ac:dyDescent="0.3">
      <c r="A104" s="35">
        <v>1</v>
      </c>
      <c r="B104" s="45" t="s">
        <v>77</v>
      </c>
      <c r="C104" s="37" t="s">
        <v>25</v>
      </c>
      <c r="D104" s="170">
        <v>1036.5</v>
      </c>
      <c r="E104" s="55">
        <v>0</v>
      </c>
      <c r="F104" s="56">
        <f t="shared" ref="F104:F113" si="7">D104*E104</f>
        <v>0</v>
      </c>
    </row>
    <row r="105" spans="1:6" x14ac:dyDescent="0.3">
      <c r="A105" s="35">
        <v>2</v>
      </c>
      <c r="B105" s="43" t="s">
        <v>32</v>
      </c>
      <c r="C105" s="37" t="s">
        <v>18</v>
      </c>
      <c r="D105" s="170">
        <v>290</v>
      </c>
      <c r="E105" s="58">
        <v>85.19</v>
      </c>
      <c r="F105" s="56">
        <f t="shared" si="7"/>
        <v>24705.1</v>
      </c>
    </row>
    <row r="106" spans="1:6" x14ac:dyDescent="0.3">
      <c r="A106" s="35">
        <v>3</v>
      </c>
      <c r="B106" s="36" t="s">
        <v>38</v>
      </c>
      <c r="C106" s="37" t="s">
        <v>4</v>
      </c>
      <c r="D106" s="170">
        <v>2.2000000000000002</v>
      </c>
      <c r="E106" s="58">
        <v>1266.3499999999999</v>
      </c>
      <c r="F106" s="56">
        <f t="shared" si="7"/>
        <v>2785.97</v>
      </c>
    </row>
    <row r="107" spans="1:6" x14ac:dyDescent="0.3">
      <c r="A107" s="35">
        <v>4</v>
      </c>
      <c r="B107" s="36" t="s">
        <v>37</v>
      </c>
      <c r="C107" s="37" t="s">
        <v>4</v>
      </c>
      <c r="D107" s="170">
        <v>51.8</v>
      </c>
      <c r="E107" s="58">
        <v>1027.3900000000001</v>
      </c>
      <c r="F107" s="56">
        <f t="shared" si="7"/>
        <v>53218.802000000003</v>
      </c>
    </row>
    <row r="108" spans="1:6" x14ac:dyDescent="0.3">
      <c r="A108" s="35">
        <v>5</v>
      </c>
      <c r="B108" s="36" t="s">
        <v>122</v>
      </c>
      <c r="C108" s="37" t="s">
        <v>3</v>
      </c>
      <c r="D108" s="170">
        <v>10</v>
      </c>
      <c r="E108" s="58">
        <v>55.93</v>
      </c>
      <c r="F108" s="56">
        <f t="shared" si="7"/>
        <v>559.29999999999995</v>
      </c>
    </row>
    <row r="109" spans="1:6" x14ac:dyDescent="0.3">
      <c r="A109" s="35">
        <v>7</v>
      </c>
      <c r="B109" s="36" t="s">
        <v>57</v>
      </c>
      <c r="C109" s="37" t="s">
        <v>1</v>
      </c>
      <c r="D109" s="170">
        <v>35</v>
      </c>
      <c r="E109" s="58">
        <v>249.34</v>
      </c>
      <c r="F109" s="56">
        <f t="shared" si="7"/>
        <v>8726.9</v>
      </c>
    </row>
    <row r="110" spans="1:6" x14ac:dyDescent="0.3">
      <c r="A110" s="35">
        <v>8</v>
      </c>
      <c r="B110" s="36" t="s">
        <v>29</v>
      </c>
      <c r="C110" s="37" t="s">
        <v>30</v>
      </c>
      <c r="D110" s="170">
        <v>650</v>
      </c>
      <c r="E110" s="58">
        <v>1.7</v>
      </c>
      <c r="F110" s="56">
        <f t="shared" si="7"/>
        <v>1105</v>
      </c>
    </row>
    <row r="111" spans="1:6" x14ac:dyDescent="0.3">
      <c r="A111" s="35">
        <v>9</v>
      </c>
      <c r="B111" s="36" t="s">
        <v>36</v>
      </c>
      <c r="C111" s="37" t="s">
        <v>30</v>
      </c>
      <c r="D111" s="170">
        <v>230</v>
      </c>
      <c r="E111" s="58">
        <v>1.7</v>
      </c>
      <c r="F111" s="56">
        <f t="shared" si="7"/>
        <v>391</v>
      </c>
    </row>
    <row r="112" spans="1:6" x14ac:dyDescent="0.3">
      <c r="A112" s="35">
        <v>10</v>
      </c>
      <c r="B112" s="36" t="s">
        <v>31</v>
      </c>
      <c r="C112" s="37" t="s">
        <v>30</v>
      </c>
      <c r="D112" s="170">
        <v>190</v>
      </c>
      <c r="E112" s="58">
        <v>1.1499999999999999</v>
      </c>
      <c r="F112" s="56">
        <f t="shared" si="7"/>
        <v>218.49999999999997</v>
      </c>
    </row>
    <row r="113" spans="1:6" x14ac:dyDescent="0.3">
      <c r="A113" s="35">
        <v>11</v>
      </c>
      <c r="B113" s="36" t="s">
        <v>124</v>
      </c>
      <c r="C113" s="37" t="s">
        <v>30</v>
      </c>
      <c r="D113" s="170">
        <v>5</v>
      </c>
      <c r="E113" s="58">
        <v>4.4000000000000004</v>
      </c>
      <c r="F113" s="56">
        <f t="shared" si="7"/>
        <v>22</v>
      </c>
    </row>
    <row r="114" spans="1:6" x14ac:dyDescent="0.3">
      <c r="A114" s="35"/>
      <c r="B114" s="36"/>
      <c r="C114" s="37"/>
      <c r="D114" s="170"/>
      <c r="E114" s="42"/>
      <c r="F114" s="56"/>
    </row>
    <row r="115" spans="1:6" ht="37.5" x14ac:dyDescent="0.3">
      <c r="A115" s="70"/>
      <c r="B115" s="72" t="s">
        <v>79</v>
      </c>
      <c r="C115" s="72"/>
      <c r="D115" s="170"/>
      <c r="E115" s="93"/>
      <c r="F115" s="94"/>
    </row>
    <row r="116" spans="1:6" x14ac:dyDescent="0.3">
      <c r="A116" s="35">
        <v>1</v>
      </c>
      <c r="B116" s="45" t="s">
        <v>78</v>
      </c>
      <c r="C116" s="37" t="s">
        <v>25</v>
      </c>
      <c r="D116" s="170">
        <v>1036.5</v>
      </c>
      <c r="E116" s="55">
        <v>0</v>
      </c>
      <c r="F116" s="56">
        <f t="shared" ref="F116:F125" si="8">D116*E116</f>
        <v>0</v>
      </c>
    </row>
    <row r="117" spans="1:6" x14ac:dyDescent="0.3">
      <c r="A117" s="35">
        <v>2</v>
      </c>
      <c r="B117" s="43" t="s">
        <v>32</v>
      </c>
      <c r="C117" s="37" t="s">
        <v>18</v>
      </c>
      <c r="D117" s="170">
        <v>291</v>
      </c>
      <c r="E117" s="58">
        <v>85.19</v>
      </c>
      <c r="F117" s="56">
        <f t="shared" si="8"/>
        <v>24790.29</v>
      </c>
    </row>
    <row r="118" spans="1:6" x14ac:dyDescent="0.3">
      <c r="A118" s="35">
        <v>3</v>
      </c>
      <c r="B118" s="36" t="s">
        <v>38</v>
      </c>
      <c r="C118" s="37" t="s">
        <v>4</v>
      </c>
      <c r="D118" s="170">
        <v>2.2000000000000002</v>
      </c>
      <c r="E118" s="58">
        <v>1266.3499999999999</v>
      </c>
      <c r="F118" s="56">
        <f t="shared" si="8"/>
        <v>2785.97</v>
      </c>
    </row>
    <row r="119" spans="1:6" x14ac:dyDescent="0.3">
      <c r="A119" s="35">
        <v>4</v>
      </c>
      <c r="B119" s="36" t="s">
        <v>37</v>
      </c>
      <c r="C119" s="37" t="s">
        <v>4</v>
      </c>
      <c r="D119" s="170">
        <v>51.8</v>
      </c>
      <c r="E119" s="58">
        <v>1027.3900000000001</v>
      </c>
      <c r="F119" s="56">
        <f t="shared" si="8"/>
        <v>53218.802000000003</v>
      </c>
    </row>
    <row r="120" spans="1:6" x14ac:dyDescent="0.3">
      <c r="A120" s="35">
        <v>5</v>
      </c>
      <c r="B120" s="36" t="s">
        <v>122</v>
      </c>
      <c r="C120" s="37" t="s">
        <v>3</v>
      </c>
      <c r="D120" s="170">
        <v>10</v>
      </c>
      <c r="E120" s="58">
        <v>61.86</v>
      </c>
      <c r="F120" s="56">
        <f t="shared" si="8"/>
        <v>618.6</v>
      </c>
    </row>
    <row r="121" spans="1:6" x14ac:dyDescent="0.3">
      <c r="A121" s="35">
        <v>7</v>
      </c>
      <c r="B121" s="36" t="s">
        <v>57</v>
      </c>
      <c r="C121" s="37" t="s">
        <v>1</v>
      </c>
      <c r="D121" s="170">
        <v>35</v>
      </c>
      <c r="E121" s="58">
        <v>249.34</v>
      </c>
      <c r="F121" s="56">
        <f t="shared" si="8"/>
        <v>8726.9</v>
      </c>
    </row>
    <row r="122" spans="1:6" x14ac:dyDescent="0.3">
      <c r="A122" s="35">
        <v>8</v>
      </c>
      <c r="B122" s="36" t="s">
        <v>29</v>
      </c>
      <c r="C122" s="37" t="s">
        <v>30</v>
      </c>
      <c r="D122" s="170">
        <v>650</v>
      </c>
      <c r="E122" s="58">
        <v>1.7</v>
      </c>
      <c r="F122" s="56">
        <f t="shared" si="8"/>
        <v>1105</v>
      </c>
    </row>
    <row r="123" spans="1:6" x14ac:dyDescent="0.3">
      <c r="A123" s="35">
        <v>9</v>
      </c>
      <c r="B123" s="36" t="s">
        <v>36</v>
      </c>
      <c r="C123" s="37" t="s">
        <v>30</v>
      </c>
      <c r="D123" s="170">
        <v>230</v>
      </c>
      <c r="E123" s="58">
        <v>1.7</v>
      </c>
      <c r="F123" s="56">
        <f t="shared" si="8"/>
        <v>391</v>
      </c>
    </row>
    <row r="124" spans="1:6" x14ac:dyDescent="0.3">
      <c r="A124" s="35">
        <v>10</v>
      </c>
      <c r="B124" s="36" t="s">
        <v>31</v>
      </c>
      <c r="C124" s="37" t="s">
        <v>30</v>
      </c>
      <c r="D124" s="170">
        <v>190</v>
      </c>
      <c r="E124" s="58">
        <v>1.1499999999999999</v>
      </c>
      <c r="F124" s="56">
        <f t="shared" si="8"/>
        <v>218.49999999999997</v>
      </c>
    </row>
    <row r="125" spans="1:6" x14ac:dyDescent="0.3">
      <c r="A125" s="35">
        <v>11</v>
      </c>
      <c r="B125" s="36" t="s">
        <v>124</v>
      </c>
      <c r="C125" s="37" t="s">
        <v>30</v>
      </c>
      <c r="D125" s="170">
        <v>5</v>
      </c>
      <c r="E125" s="58">
        <v>4.4000000000000004</v>
      </c>
      <c r="F125" s="56">
        <f t="shared" si="8"/>
        <v>22</v>
      </c>
    </row>
    <row r="126" spans="1:6" x14ac:dyDescent="0.3">
      <c r="A126" s="35"/>
      <c r="B126" s="165"/>
      <c r="C126" s="37"/>
      <c r="D126" s="170"/>
      <c r="E126" s="58"/>
      <c r="F126" s="56"/>
    </row>
    <row r="127" spans="1:6" x14ac:dyDescent="0.3">
      <c r="A127" s="35"/>
      <c r="B127" s="72" t="s">
        <v>99</v>
      </c>
      <c r="C127" s="37"/>
      <c r="D127" s="170"/>
      <c r="E127" s="42"/>
      <c r="F127" s="56"/>
    </row>
    <row r="128" spans="1:6" x14ac:dyDescent="0.3">
      <c r="A128" s="35">
        <v>1</v>
      </c>
      <c r="B128" s="36" t="s">
        <v>130</v>
      </c>
      <c r="C128" s="37" t="s">
        <v>25</v>
      </c>
      <c r="D128" s="170">
        <f>240.2+220.3+457.7</f>
        <v>918.2</v>
      </c>
      <c r="E128" s="42"/>
      <c r="F128" s="56">
        <f>D128*E128</f>
        <v>0</v>
      </c>
    </row>
    <row r="129" spans="1:253" x14ac:dyDescent="0.3">
      <c r="A129" s="35">
        <v>2</v>
      </c>
      <c r="B129" s="36" t="s">
        <v>125</v>
      </c>
      <c r="C129" s="37" t="s">
        <v>3</v>
      </c>
      <c r="D129" s="170">
        <v>10010</v>
      </c>
      <c r="E129" s="55">
        <v>0.38</v>
      </c>
      <c r="F129" s="56">
        <f>D129*E129</f>
        <v>3803.8</v>
      </c>
    </row>
    <row r="130" spans="1:253" x14ac:dyDescent="0.3">
      <c r="A130" s="35">
        <v>3</v>
      </c>
      <c r="B130" s="36" t="s">
        <v>94</v>
      </c>
      <c r="C130" s="37" t="s">
        <v>3</v>
      </c>
      <c r="D130" s="170">
        <v>11450</v>
      </c>
      <c r="E130" s="55">
        <v>0.16</v>
      </c>
      <c r="F130" s="56">
        <f>D130*E130</f>
        <v>1832</v>
      </c>
    </row>
    <row r="131" spans="1:253" x14ac:dyDescent="0.3">
      <c r="A131" s="35">
        <v>4</v>
      </c>
      <c r="B131" s="43" t="s">
        <v>96</v>
      </c>
      <c r="C131" s="37" t="s">
        <v>4</v>
      </c>
      <c r="D131" s="44">
        <v>7.4</v>
      </c>
      <c r="E131" s="193">
        <v>122.04</v>
      </c>
      <c r="F131" s="56">
        <f>D131*E131</f>
        <v>903.09600000000012</v>
      </c>
    </row>
    <row r="132" spans="1:253" x14ac:dyDescent="0.3">
      <c r="A132" s="35">
        <v>5</v>
      </c>
      <c r="B132" s="43" t="s">
        <v>143</v>
      </c>
      <c r="C132" s="37" t="s">
        <v>3</v>
      </c>
      <c r="D132" s="170">
        <v>5</v>
      </c>
      <c r="E132" s="193">
        <v>1.34</v>
      </c>
      <c r="F132" s="56">
        <f t="shared" ref="F132:F133" si="9">D132*E132</f>
        <v>6.7</v>
      </c>
    </row>
    <row r="133" spans="1:253" x14ac:dyDescent="0.3">
      <c r="A133" s="35">
        <v>6</v>
      </c>
      <c r="B133" s="43" t="s">
        <v>144</v>
      </c>
      <c r="C133" s="37" t="s">
        <v>3</v>
      </c>
      <c r="D133" s="170">
        <v>5</v>
      </c>
      <c r="E133" s="193">
        <v>2.5499999999999998</v>
      </c>
      <c r="F133" s="56">
        <f t="shared" si="9"/>
        <v>12.75</v>
      </c>
    </row>
    <row r="134" spans="1:253" x14ac:dyDescent="0.3">
      <c r="A134" s="35"/>
      <c r="B134" s="169"/>
      <c r="C134" s="166"/>
      <c r="D134" s="170"/>
      <c r="E134" s="95"/>
      <c r="F134" s="56"/>
    </row>
    <row r="135" spans="1:253" s="10" customFormat="1" ht="37.5" x14ac:dyDescent="0.3">
      <c r="A135" s="70"/>
      <c r="B135" s="72" t="s">
        <v>80</v>
      </c>
      <c r="C135" s="72"/>
      <c r="D135" s="170"/>
      <c r="E135" s="93"/>
      <c r="F135" s="94"/>
      <c r="G135" s="40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</row>
    <row r="136" spans="1:253" x14ac:dyDescent="0.3">
      <c r="A136" s="35">
        <v>1</v>
      </c>
      <c r="B136" s="45" t="s">
        <v>81</v>
      </c>
      <c r="C136" s="37" t="s">
        <v>25</v>
      </c>
      <c r="D136" s="170">
        <v>1036.5</v>
      </c>
      <c r="E136" s="55">
        <v>0</v>
      </c>
      <c r="F136" s="56">
        <f t="shared" ref="F136:F145" si="10">D136*E136</f>
        <v>0</v>
      </c>
    </row>
    <row r="137" spans="1:253" x14ac:dyDescent="0.3">
      <c r="A137" s="35">
        <v>2</v>
      </c>
      <c r="B137" s="43" t="s">
        <v>32</v>
      </c>
      <c r="C137" s="37" t="s">
        <v>18</v>
      </c>
      <c r="D137" s="170">
        <v>290</v>
      </c>
      <c r="E137" s="58">
        <v>85.19</v>
      </c>
      <c r="F137" s="56">
        <f t="shared" si="10"/>
        <v>24705.1</v>
      </c>
    </row>
    <row r="138" spans="1:253" x14ac:dyDescent="0.3">
      <c r="A138" s="35">
        <v>3</v>
      </c>
      <c r="B138" s="36" t="s">
        <v>38</v>
      </c>
      <c r="C138" s="37" t="s">
        <v>4</v>
      </c>
      <c r="D138" s="170">
        <v>2.2000000000000002</v>
      </c>
      <c r="E138" s="58">
        <v>1266.3499999999999</v>
      </c>
      <c r="F138" s="56">
        <f t="shared" si="10"/>
        <v>2785.97</v>
      </c>
    </row>
    <row r="139" spans="1:253" x14ac:dyDescent="0.3">
      <c r="A139" s="35">
        <v>4</v>
      </c>
      <c r="B139" s="36" t="s">
        <v>37</v>
      </c>
      <c r="C139" s="37" t="s">
        <v>4</v>
      </c>
      <c r="D139" s="170">
        <v>51.8</v>
      </c>
      <c r="E139" s="58">
        <v>1027.3900000000001</v>
      </c>
      <c r="F139" s="56">
        <f t="shared" si="10"/>
        <v>53218.802000000003</v>
      </c>
    </row>
    <row r="140" spans="1:253" x14ac:dyDescent="0.3">
      <c r="A140" s="35">
        <v>5</v>
      </c>
      <c r="B140" s="36" t="s">
        <v>122</v>
      </c>
      <c r="C140" s="37" t="s">
        <v>3</v>
      </c>
      <c r="D140" s="170">
        <v>10</v>
      </c>
      <c r="E140" s="58">
        <v>61.86</v>
      </c>
      <c r="F140" s="56">
        <f t="shared" si="10"/>
        <v>618.6</v>
      </c>
    </row>
    <row r="141" spans="1:253" x14ac:dyDescent="0.3">
      <c r="A141" s="35">
        <v>7</v>
      </c>
      <c r="B141" s="36" t="s">
        <v>57</v>
      </c>
      <c r="C141" s="37" t="s">
        <v>1</v>
      </c>
      <c r="D141" s="170">
        <v>35</v>
      </c>
      <c r="E141" s="58">
        <v>249.34</v>
      </c>
      <c r="F141" s="56">
        <f t="shared" si="10"/>
        <v>8726.9</v>
      </c>
    </row>
    <row r="142" spans="1:253" x14ac:dyDescent="0.3">
      <c r="A142" s="35">
        <v>8</v>
      </c>
      <c r="B142" s="36" t="s">
        <v>29</v>
      </c>
      <c r="C142" s="37" t="s">
        <v>30</v>
      </c>
      <c r="D142" s="170">
        <v>650</v>
      </c>
      <c r="E142" s="58">
        <v>1.7</v>
      </c>
      <c r="F142" s="56">
        <f t="shared" si="10"/>
        <v>1105</v>
      </c>
    </row>
    <row r="143" spans="1:253" x14ac:dyDescent="0.3">
      <c r="A143" s="35">
        <v>9</v>
      </c>
      <c r="B143" s="36" t="s">
        <v>36</v>
      </c>
      <c r="C143" s="37" t="s">
        <v>30</v>
      </c>
      <c r="D143" s="170">
        <v>230</v>
      </c>
      <c r="E143" s="58">
        <v>1.7</v>
      </c>
      <c r="F143" s="56">
        <f t="shared" si="10"/>
        <v>391</v>
      </c>
    </row>
    <row r="144" spans="1:253" x14ac:dyDescent="0.3">
      <c r="A144" s="35">
        <v>10</v>
      </c>
      <c r="B144" s="36" t="s">
        <v>31</v>
      </c>
      <c r="C144" s="37" t="s">
        <v>30</v>
      </c>
      <c r="D144" s="170">
        <v>190</v>
      </c>
      <c r="E144" s="58">
        <v>1.1499999999999999</v>
      </c>
      <c r="F144" s="56">
        <f t="shared" si="10"/>
        <v>218.49999999999997</v>
      </c>
    </row>
    <row r="145" spans="1:253" x14ac:dyDescent="0.3">
      <c r="A145" s="35">
        <v>11</v>
      </c>
      <c r="B145" s="36" t="s">
        <v>124</v>
      </c>
      <c r="C145" s="37" t="s">
        <v>30</v>
      </c>
      <c r="D145" s="170">
        <v>5</v>
      </c>
      <c r="E145" s="58">
        <v>4.4000000000000004</v>
      </c>
      <c r="F145" s="56">
        <f t="shared" si="10"/>
        <v>22</v>
      </c>
    </row>
    <row r="146" spans="1:253" x14ac:dyDescent="0.3">
      <c r="A146" s="35"/>
      <c r="B146" s="36"/>
      <c r="C146" s="37"/>
      <c r="D146" s="170"/>
      <c r="E146" s="42"/>
      <c r="F146" s="56"/>
    </row>
    <row r="147" spans="1:253" x14ac:dyDescent="0.3">
      <c r="A147" s="35"/>
      <c r="B147" s="72" t="s">
        <v>100</v>
      </c>
      <c r="C147" s="37"/>
      <c r="D147" s="170"/>
      <c r="E147" s="42"/>
      <c r="F147" s="56"/>
    </row>
    <row r="148" spans="1:253" x14ac:dyDescent="0.3">
      <c r="A148" s="35">
        <v>1</v>
      </c>
      <c r="B148" s="36" t="s">
        <v>101</v>
      </c>
      <c r="C148" s="37" t="s">
        <v>25</v>
      </c>
      <c r="D148" s="170">
        <f>4*1261</f>
        <v>5044</v>
      </c>
      <c r="E148" s="42">
        <v>2</v>
      </c>
      <c r="F148" s="56">
        <f>D148*E148</f>
        <v>10088</v>
      </c>
    </row>
    <row r="149" spans="1:253" x14ac:dyDescent="0.3">
      <c r="A149" s="35">
        <v>2</v>
      </c>
      <c r="B149" s="36" t="s">
        <v>125</v>
      </c>
      <c r="C149" s="37" t="s">
        <v>3</v>
      </c>
      <c r="D149" s="170">
        <f>4*10010</f>
        <v>40040</v>
      </c>
      <c r="E149" s="55">
        <v>0.38</v>
      </c>
      <c r="F149" s="56">
        <f>D149*E149</f>
        <v>15215.2</v>
      </c>
    </row>
    <row r="150" spans="1:253" s="10" customFormat="1" ht="20.25" x14ac:dyDescent="0.3">
      <c r="A150" s="35">
        <v>3</v>
      </c>
      <c r="B150" s="36" t="s">
        <v>94</v>
      </c>
      <c r="C150" s="37" t="s">
        <v>3</v>
      </c>
      <c r="D150" s="170">
        <f>4*11450</f>
        <v>45800</v>
      </c>
      <c r="E150" s="55">
        <v>0.17</v>
      </c>
      <c r="F150" s="56">
        <f>D150*E150</f>
        <v>7786.0000000000009</v>
      </c>
      <c r="G150" s="4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</row>
    <row r="151" spans="1:253" s="10" customFormat="1" ht="20.25" x14ac:dyDescent="0.3">
      <c r="A151" s="35">
        <v>4</v>
      </c>
      <c r="B151" s="43" t="s">
        <v>96</v>
      </c>
      <c r="C151" s="37" t="s">
        <v>4</v>
      </c>
      <c r="D151" s="44">
        <f>7*4</f>
        <v>28</v>
      </c>
      <c r="E151" s="193">
        <v>122.04</v>
      </c>
      <c r="F151" s="56">
        <f>D151*E151</f>
        <v>3417.1200000000003</v>
      </c>
      <c r="G151" s="4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</row>
    <row r="152" spans="1:253" x14ac:dyDescent="0.3">
      <c r="A152" s="35">
        <v>5</v>
      </c>
      <c r="B152" s="43" t="s">
        <v>143</v>
      </c>
      <c r="C152" s="37" t="s">
        <v>3</v>
      </c>
      <c r="D152" s="170">
        <v>10</v>
      </c>
      <c r="E152" s="193">
        <v>1.34</v>
      </c>
      <c r="F152" s="56">
        <f t="shared" ref="F152:F153" si="11">D152*E152</f>
        <v>13.4</v>
      </c>
    </row>
    <row r="153" spans="1:253" x14ac:dyDescent="0.3">
      <c r="A153" s="35">
        <v>6</v>
      </c>
      <c r="B153" s="43" t="s">
        <v>144</v>
      </c>
      <c r="C153" s="37" t="s">
        <v>3</v>
      </c>
      <c r="D153" s="170">
        <v>6</v>
      </c>
      <c r="E153" s="193">
        <v>2.5499999999999998</v>
      </c>
      <c r="F153" s="56">
        <f t="shared" si="11"/>
        <v>15.299999999999999</v>
      </c>
    </row>
    <row r="154" spans="1:253" s="10" customFormat="1" ht="20.25" x14ac:dyDescent="0.3">
      <c r="A154" s="35"/>
      <c r="B154" s="43"/>
      <c r="C154" s="37"/>
      <c r="D154" s="170"/>
      <c r="E154" s="95"/>
      <c r="F154" s="56"/>
      <c r="G154" s="40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</row>
    <row r="155" spans="1:253" s="10" customFormat="1" ht="37.5" x14ac:dyDescent="0.3">
      <c r="A155" s="70"/>
      <c r="B155" s="72" t="s">
        <v>82</v>
      </c>
      <c r="C155" s="72"/>
      <c r="D155" s="170"/>
      <c r="E155" s="93"/>
      <c r="F155" s="94"/>
      <c r="G155" s="4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</row>
    <row r="156" spans="1:253" x14ac:dyDescent="0.3">
      <c r="A156" s="35">
        <v>1</v>
      </c>
      <c r="B156" s="45" t="s">
        <v>71</v>
      </c>
      <c r="C156" s="37" t="s">
        <v>25</v>
      </c>
      <c r="D156" s="170">
        <v>1036.5</v>
      </c>
      <c r="E156" s="55">
        <v>0</v>
      </c>
      <c r="F156" s="56">
        <f t="shared" ref="F156:F165" si="12">D156*E156</f>
        <v>0</v>
      </c>
    </row>
    <row r="157" spans="1:253" x14ac:dyDescent="0.3">
      <c r="A157" s="35">
        <v>2</v>
      </c>
      <c r="B157" s="43" t="s">
        <v>32</v>
      </c>
      <c r="C157" s="37" t="s">
        <v>18</v>
      </c>
      <c r="D157" s="170">
        <v>290</v>
      </c>
      <c r="E157" s="58">
        <v>85.19</v>
      </c>
      <c r="F157" s="56">
        <f t="shared" si="12"/>
        <v>24705.1</v>
      </c>
    </row>
    <row r="158" spans="1:253" x14ac:dyDescent="0.3">
      <c r="A158" s="35">
        <v>3</v>
      </c>
      <c r="B158" s="36" t="s">
        <v>38</v>
      </c>
      <c r="C158" s="37" t="s">
        <v>4</v>
      </c>
      <c r="D158" s="170">
        <v>2.2000000000000002</v>
      </c>
      <c r="E158" s="58">
        <v>1266.3499999999999</v>
      </c>
      <c r="F158" s="56">
        <f t="shared" si="12"/>
        <v>2785.97</v>
      </c>
    </row>
    <row r="159" spans="1:253" x14ac:dyDescent="0.3">
      <c r="A159" s="35">
        <v>4</v>
      </c>
      <c r="B159" s="36" t="s">
        <v>37</v>
      </c>
      <c r="C159" s="37" t="s">
        <v>4</v>
      </c>
      <c r="D159" s="170">
        <v>51.8</v>
      </c>
      <c r="E159" s="58">
        <v>1027.3900000000001</v>
      </c>
      <c r="F159" s="56">
        <f t="shared" si="12"/>
        <v>53218.802000000003</v>
      </c>
    </row>
    <row r="160" spans="1:253" x14ac:dyDescent="0.3">
      <c r="A160" s="35">
        <v>5</v>
      </c>
      <c r="B160" s="36" t="s">
        <v>122</v>
      </c>
      <c r="C160" s="37" t="s">
        <v>3</v>
      </c>
      <c r="D160" s="170">
        <v>10</v>
      </c>
      <c r="E160" s="58">
        <v>61.86</v>
      </c>
      <c r="F160" s="56">
        <f t="shared" si="12"/>
        <v>618.6</v>
      </c>
    </row>
    <row r="161" spans="1:253" x14ac:dyDescent="0.3">
      <c r="A161" s="35">
        <v>7</v>
      </c>
      <c r="B161" s="36" t="s">
        <v>57</v>
      </c>
      <c r="C161" s="37" t="s">
        <v>1</v>
      </c>
      <c r="D161" s="170">
        <v>35</v>
      </c>
      <c r="E161" s="58">
        <v>249.34</v>
      </c>
      <c r="F161" s="56">
        <f t="shared" si="12"/>
        <v>8726.9</v>
      </c>
    </row>
    <row r="162" spans="1:253" x14ac:dyDescent="0.3">
      <c r="A162" s="35">
        <v>8</v>
      </c>
      <c r="B162" s="36" t="s">
        <v>29</v>
      </c>
      <c r="C162" s="37" t="s">
        <v>30</v>
      </c>
      <c r="D162" s="170">
        <v>650</v>
      </c>
      <c r="E162" s="58">
        <v>1.7</v>
      </c>
      <c r="F162" s="56">
        <f t="shared" si="12"/>
        <v>1105</v>
      </c>
    </row>
    <row r="163" spans="1:253" x14ac:dyDescent="0.3">
      <c r="A163" s="35">
        <v>9</v>
      </c>
      <c r="B163" s="36" t="s">
        <v>36</v>
      </c>
      <c r="C163" s="37" t="s">
        <v>30</v>
      </c>
      <c r="D163" s="170">
        <v>230</v>
      </c>
      <c r="E163" s="58">
        <v>1.7</v>
      </c>
      <c r="F163" s="56">
        <f t="shared" si="12"/>
        <v>391</v>
      </c>
    </row>
    <row r="164" spans="1:253" x14ac:dyDescent="0.3">
      <c r="A164" s="35">
        <v>10</v>
      </c>
      <c r="B164" s="36" t="s">
        <v>31</v>
      </c>
      <c r="C164" s="37" t="s">
        <v>30</v>
      </c>
      <c r="D164" s="170">
        <v>190</v>
      </c>
      <c r="E164" s="58">
        <v>1.1499999999999999</v>
      </c>
      <c r="F164" s="56">
        <f t="shared" si="12"/>
        <v>218.49999999999997</v>
      </c>
    </row>
    <row r="165" spans="1:253" x14ac:dyDescent="0.3">
      <c r="A165" s="35">
        <v>11</v>
      </c>
      <c r="B165" s="36" t="s">
        <v>124</v>
      </c>
      <c r="C165" s="37" t="s">
        <v>30</v>
      </c>
      <c r="D165" s="170">
        <v>5</v>
      </c>
      <c r="E165" s="58">
        <v>4.4000000000000004</v>
      </c>
      <c r="F165" s="56">
        <f t="shared" si="12"/>
        <v>22</v>
      </c>
    </row>
    <row r="166" spans="1:253" x14ac:dyDescent="0.3">
      <c r="A166" s="35"/>
      <c r="B166" s="165"/>
      <c r="C166" s="37"/>
      <c r="D166" s="170"/>
      <c r="E166" s="58"/>
      <c r="F166" s="56"/>
    </row>
    <row r="167" spans="1:253" x14ac:dyDescent="0.3">
      <c r="A167" s="35"/>
      <c r="B167" s="72" t="s">
        <v>102</v>
      </c>
      <c r="C167" s="37"/>
      <c r="D167" s="170"/>
      <c r="E167" s="42"/>
      <c r="F167" s="56"/>
    </row>
    <row r="168" spans="1:253" x14ac:dyDescent="0.3">
      <c r="A168" s="35">
        <v>1</v>
      </c>
      <c r="B168" s="36" t="s">
        <v>129</v>
      </c>
      <c r="C168" s="37" t="s">
        <v>25</v>
      </c>
      <c r="D168" s="170">
        <f>240.2+220.3+457.7</f>
        <v>918.2</v>
      </c>
      <c r="E168" s="42"/>
      <c r="F168" s="56">
        <f>D168*E168</f>
        <v>0</v>
      </c>
    </row>
    <row r="169" spans="1:253" x14ac:dyDescent="0.3">
      <c r="A169" s="35">
        <v>2</v>
      </c>
      <c r="B169" s="36" t="s">
        <v>125</v>
      </c>
      <c r="C169" s="37" t="s">
        <v>3</v>
      </c>
      <c r="D169" s="170">
        <v>10010</v>
      </c>
      <c r="E169" s="55">
        <v>0.38</v>
      </c>
      <c r="F169" s="56">
        <f>D169*E169</f>
        <v>3803.8</v>
      </c>
    </row>
    <row r="170" spans="1:253" x14ac:dyDescent="0.3">
      <c r="A170" s="35">
        <v>3</v>
      </c>
      <c r="B170" s="36" t="s">
        <v>94</v>
      </c>
      <c r="C170" s="37" t="s">
        <v>3</v>
      </c>
      <c r="D170" s="170">
        <v>11450</v>
      </c>
      <c r="E170" s="55">
        <v>0.17</v>
      </c>
      <c r="F170" s="56">
        <f>D170*E170</f>
        <v>1946.5000000000002</v>
      </c>
    </row>
    <row r="171" spans="1:253" x14ac:dyDescent="0.3">
      <c r="A171" s="35">
        <v>4</v>
      </c>
      <c r="B171" s="43" t="s">
        <v>96</v>
      </c>
      <c r="C171" s="37" t="s">
        <v>4</v>
      </c>
      <c r="D171" s="44">
        <v>7.3</v>
      </c>
      <c r="E171" s="193">
        <v>122.04</v>
      </c>
      <c r="F171" s="56">
        <f>D171*E171</f>
        <v>890.89200000000005</v>
      </c>
    </row>
    <row r="172" spans="1:253" x14ac:dyDescent="0.3">
      <c r="A172" s="35">
        <v>5</v>
      </c>
      <c r="B172" s="43" t="s">
        <v>143</v>
      </c>
      <c r="C172" s="37" t="s">
        <v>3</v>
      </c>
      <c r="D172" s="170">
        <v>6</v>
      </c>
      <c r="E172" s="193">
        <v>1.34</v>
      </c>
      <c r="F172" s="56">
        <f t="shared" ref="F172:F173" si="13">D172*E172</f>
        <v>8.0400000000000009</v>
      </c>
    </row>
    <row r="173" spans="1:253" x14ac:dyDescent="0.3">
      <c r="A173" s="35">
        <v>6</v>
      </c>
      <c r="B173" s="43" t="s">
        <v>144</v>
      </c>
      <c r="C173" s="37" t="s">
        <v>3</v>
      </c>
      <c r="D173" s="170">
        <v>3</v>
      </c>
      <c r="E173" s="193">
        <v>2.5499999999999998</v>
      </c>
      <c r="F173" s="56">
        <f t="shared" si="13"/>
        <v>7.6499999999999995</v>
      </c>
    </row>
    <row r="174" spans="1:253" x14ac:dyDescent="0.3">
      <c r="A174" s="35"/>
      <c r="B174" s="36"/>
      <c r="C174" s="37"/>
      <c r="D174" s="170"/>
      <c r="E174" s="42"/>
      <c r="F174" s="56"/>
    </row>
    <row r="175" spans="1:253" s="10" customFormat="1" ht="37.5" x14ac:dyDescent="0.3">
      <c r="A175" s="70"/>
      <c r="B175" s="72" t="s">
        <v>83</v>
      </c>
      <c r="C175" s="72"/>
      <c r="D175" s="170"/>
      <c r="E175" s="93"/>
      <c r="F175" s="94"/>
      <c r="G175" s="4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</row>
    <row r="176" spans="1:253" x14ac:dyDescent="0.3">
      <c r="A176" s="35">
        <v>1</v>
      </c>
      <c r="B176" s="45" t="s">
        <v>84</v>
      </c>
      <c r="C176" s="37" t="s">
        <v>25</v>
      </c>
      <c r="D176" s="170">
        <v>1036.5</v>
      </c>
      <c r="E176" s="55">
        <v>0</v>
      </c>
      <c r="F176" s="56">
        <f t="shared" ref="F176:F185" si="14">D176*E176</f>
        <v>0</v>
      </c>
    </row>
    <row r="177" spans="1:6" x14ac:dyDescent="0.3">
      <c r="A177" s="35">
        <v>2</v>
      </c>
      <c r="B177" s="43" t="s">
        <v>32</v>
      </c>
      <c r="C177" s="37" t="s">
        <v>18</v>
      </c>
      <c r="D177" s="170">
        <v>290</v>
      </c>
      <c r="E177" s="58">
        <v>85.19</v>
      </c>
      <c r="F177" s="56">
        <f t="shared" si="14"/>
        <v>24705.1</v>
      </c>
    </row>
    <row r="178" spans="1:6" x14ac:dyDescent="0.3">
      <c r="A178" s="35">
        <v>3</v>
      </c>
      <c r="B178" s="36" t="s">
        <v>38</v>
      </c>
      <c r="C178" s="37" t="s">
        <v>4</v>
      </c>
      <c r="D178" s="170">
        <v>2.2000000000000002</v>
      </c>
      <c r="E178" s="58">
        <v>1266.3499999999999</v>
      </c>
      <c r="F178" s="56">
        <f t="shared" si="14"/>
        <v>2785.97</v>
      </c>
    </row>
    <row r="179" spans="1:6" x14ac:dyDescent="0.3">
      <c r="A179" s="35">
        <v>4</v>
      </c>
      <c r="B179" s="36" t="s">
        <v>37</v>
      </c>
      <c r="C179" s="37" t="s">
        <v>4</v>
      </c>
      <c r="D179" s="170">
        <v>51.8</v>
      </c>
      <c r="E179" s="58">
        <v>1277.74</v>
      </c>
      <c r="F179" s="56">
        <f t="shared" si="14"/>
        <v>66186.932000000001</v>
      </c>
    </row>
    <row r="180" spans="1:6" x14ac:dyDescent="0.3">
      <c r="A180" s="35">
        <v>5</v>
      </c>
      <c r="B180" s="36" t="s">
        <v>122</v>
      </c>
      <c r="C180" s="37" t="s">
        <v>3</v>
      </c>
      <c r="D180" s="170">
        <v>10</v>
      </c>
      <c r="E180" s="58">
        <v>61.86</v>
      </c>
      <c r="F180" s="56">
        <f t="shared" si="14"/>
        <v>618.6</v>
      </c>
    </row>
    <row r="181" spans="1:6" x14ac:dyDescent="0.3">
      <c r="A181" s="35">
        <v>7</v>
      </c>
      <c r="B181" s="36" t="s">
        <v>57</v>
      </c>
      <c r="C181" s="37" t="s">
        <v>1</v>
      </c>
      <c r="D181" s="170">
        <v>15</v>
      </c>
      <c r="E181" s="58">
        <v>330.96</v>
      </c>
      <c r="F181" s="56">
        <f t="shared" si="14"/>
        <v>4964.3999999999996</v>
      </c>
    </row>
    <row r="182" spans="1:6" x14ac:dyDescent="0.3">
      <c r="A182" s="35">
        <v>8</v>
      </c>
      <c r="B182" s="36" t="s">
        <v>29</v>
      </c>
      <c r="C182" s="37" t="s">
        <v>30</v>
      </c>
      <c r="D182" s="170">
        <v>650</v>
      </c>
      <c r="E182" s="58">
        <v>1.7</v>
      </c>
      <c r="F182" s="56">
        <f t="shared" si="14"/>
        <v>1105</v>
      </c>
    </row>
    <row r="183" spans="1:6" x14ac:dyDescent="0.3">
      <c r="A183" s="35">
        <v>9</v>
      </c>
      <c r="B183" s="36" t="s">
        <v>36</v>
      </c>
      <c r="C183" s="37" t="s">
        <v>30</v>
      </c>
      <c r="D183" s="170">
        <v>230</v>
      </c>
      <c r="E183" s="58">
        <v>1.7</v>
      </c>
      <c r="F183" s="56">
        <f t="shared" si="14"/>
        <v>391</v>
      </c>
    </row>
    <row r="184" spans="1:6" x14ac:dyDescent="0.3">
      <c r="A184" s="35">
        <v>10</v>
      </c>
      <c r="B184" s="36" t="s">
        <v>31</v>
      </c>
      <c r="C184" s="37" t="s">
        <v>30</v>
      </c>
      <c r="D184" s="170">
        <v>190</v>
      </c>
      <c r="E184" s="58">
        <v>1.1499999999999999</v>
      </c>
      <c r="F184" s="56">
        <f t="shared" si="14"/>
        <v>218.49999999999997</v>
      </c>
    </row>
    <row r="185" spans="1:6" x14ac:dyDescent="0.3">
      <c r="A185" s="35">
        <v>11</v>
      </c>
      <c r="B185" s="36" t="s">
        <v>124</v>
      </c>
      <c r="C185" s="37" t="s">
        <v>30</v>
      </c>
      <c r="D185" s="170">
        <v>5</v>
      </c>
      <c r="E185" s="58">
        <v>4.4000000000000004</v>
      </c>
      <c r="F185" s="56">
        <f t="shared" si="14"/>
        <v>22</v>
      </c>
    </row>
    <row r="186" spans="1:6" x14ac:dyDescent="0.3">
      <c r="A186" s="35"/>
      <c r="B186" s="36"/>
      <c r="C186" s="37"/>
      <c r="D186" s="170"/>
      <c r="E186" s="58"/>
      <c r="F186" s="56"/>
    </row>
    <row r="187" spans="1:6" x14ac:dyDescent="0.3">
      <c r="A187" s="35"/>
      <c r="B187" s="72" t="s">
        <v>103</v>
      </c>
      <c r="C187" s="37"/>
      <c r="D187" s="170"/>
      <c r="E187" s="42"/>
      <c r="F187" s="56"/>
    </row>
    <row r="188" spans="1:6" x14ac:dyDescent="0.3">
      <c r="A188" s="35">
        <v>1</v>
      </c>
      <c r="B188" s="36" t="s">
        <v>128</v>
      </c>
      <c r="C188" s="37" t="s">
        <v>25</v>
      </c>
      <c r="D188" s="170">
        <f>240.2+220.3+457.7</f>
        <v>918.2</v>
      </c>
      <c r="E188" s="42"/>
      <c r="F188" s="56">
        <f>D188*E188</f>
        <v>0</v>
      </c>
    </row>
    <row r="189" spans="1:6" x14ac:dyDescent="0.3">
      <c r="A189" s="35">
        <v>2</v>
      </c>
      <c r="B189" s="36" t="s">
        <v>125</v>
      </c>
      <c r="C189" s="37" t="s">
        <v>3</v>
      </c>
      <c r="D189" s="170">
        <v>10010</v>
      </c>
      <c r="E189" s="55">
        <v>0.38</v>
      </c>
      <c r="F189" s="56">
        <f>D189*E189</f>
        <v>3803.8</v>
      </c>
    </row>
    <row r="190" spans="1:6" x14ac:dyDescent="0.3">
      <c r="A190" s="35">
        <v>3</v>
      </c>
      <c r="B190" s="36" t="s">
        <v>94</v>
      </c>
      <c r="C190" s="37" t="s">
        <v>3</v>
      </c>
      <c r="D190" s="170">
        <v>11450</v>
      </c>
      <c r="E190" s="55">
        <v>0.17</v>
      </c>
      <c r="F190" s="56">
        <f>D190*E190</f>
        <v>1946.5000000000002</v>
      </c>
    </row>
    <row r="191" spans="1:6" x14ac:dyDescent="0.3">
      <c r="A191" s="35">
        <v>4</v>
      </c>
      <c r="B191" s="43" t="s">
        <v>96</v>
      </c>
      <c r="C191" s="37" t="s">
        <v>4</v>
      </c>
      <c r="D191" s="44">
        <v>7.3</v>
      </c>
      <c r="E191" s="193">
        <v>122.04</v>
      </c>
      <c r="F191" s="56">
        <f>D191*E191</f>
        <v>890.89200000000005</v>
      </c>
    </row>
    <row r="192" spans="1:6" x14ac:dyDescent="0.3">
      <c r="A192" s="35">
        <v>5</v>
      </c>
      <c r="B192" s="43" t="s">
        <v>143</v>
      </c>
      <c r="C192" s="37" t="s">
        <v>3</v>
      </c>
      <c r="D192" s="170">
        <v>6</v>
      </c>
      <c r="E192" s="193">
        <v>1.34</v>
      </c>
      <c r="F192" s="56">
        <f t="shared" ref="F192:F193" si="15">D192*E192</f>
        <v>8.0400000000000009</v>
      </c>
    </row>
    <row r="193" spans="1:6" x14ac:dyDescent="0.3">
      <c r="A193" s="35">
        <v>6</v>
      </c>
      <c r="B193" s="43" t="s">
        <v>144</v>
      </c>
      <c r="C193" s="37" t="s">
        <v>3</v>
      </c>
      <c r="D193" s="170">
        <v>3</v>
      </c>
      <c r="E193" s="193">
        <v>2.5499999999999998</v>
      </c>
      <c r="F193" s="56">
        <f t="shared" si="15"/>
        <v>7.6499999999999995</v>
      </c>
    </row>
    <row r="194" spans="1:6" x14ac:dyDescent="0.3">
      <c r="A194" s="35"/>
      <c r="B194" s="36"/>
      <c r="C194" s="37"/>
      <c r="D194" s="170"/>
      <c r="E194" s="42"/>
      <c r="F194" s="56"/>
    </row>
    <row r="195" spans="1:6" ht="37.5" x14ac:dyDescent="0.3">
      <c r="A195" s="70"/>
      <c r="B195" s="72" t="s">
        <v>85</v>
      </c>
      <c r="C195" s="72"/>
      <c r="D195" s="170"/>
      <c r="E195" s="74"/>
      <c r="F195" s="75"/>
    </row>
    <row r="196" spans="1:6" ht="35.25" customHeight="1" x14ac:dyDescent="0.3">
      <c r="A196" s="35">
        <v>1</v>
      </c>
      <c r="B196" s="45" t="s">
        <v>86</v>
      </c>
      <c r="C196" s="37" t="s">
        <v>25</v>
      </c>
      <c r="D196" s="170">
        <v>1109.0999999999999</v>
      </c>
      <c r="E196" s="54">
        <v>12</v>
      </c>
      <c r="F196" s="56">
        <f t="shared" ref="F196:F205" si="16">D196*E196</f>
        <v>13309.199999999999</v>
      </c>
    </row>
    <row r="197" spans="1:6" x14ac:dyDescent="0.3">
      <c r="A197" s="35">
        <v>2</v>
      </c>
      <c r="B197" s="43" t="s">
        <v>35</v>
      </c>
      <c r="C197" s="37" t="s">
        <v>18</v>
      </c>
      <c r="D197" s="170">
        <v>290</v>
      </c>
      <c r="E197" s="58">
        <v>85.19</v>
      </c>
      <c r="F197" s="56">
        <f t="shared" si="16"/>
        <v>24705.1</v>
      </c>
    </row>
    <row r="198" spans="1:6" x14ac:dyDescent="0.3">
      <c r="A198" s="35">
        <v>3</v>
      </c>
      <c r="B198" s="36" t="s">
        <v>38</v>
      </c>
      <c r="C198" s="37" t="s">
        <v>4</v>
      </c>
      <c r="D198" s="170">
        <v>2.2000000000000002</v>
      </c>
      <c r="E198" s="58">
        <v>1266.3499999999999</v>
      </c>
      <c r="F198" s="56">
        <f t="shared" si="16"/>
        <v>2785.97</v>
      </c>
    </row>
    <row r="199" spans="1:6" x14ac:dyDescent="0.3">
      <c r="A199" s="35">
        <v>4</v>
      </c>
      <c r="B199" s="36" t="s">
        <v>37</v>
      </c>
      <c r="C199" s="37" t="s">
        <v>4</v>
      </c>
      <c r="D199" s="170">
        <v>51.8</v>
      </c>
      <c r="E199" s="58">
        <v>1277.74</v>
      </c>
      <c r="F199" s="56">
        <f t="shared" si="16"/>
        <v>66186.932000000001</v>
      </c>
    </row>
    <row r="200" spans="1:6" x14ac:dyDescent="0.3">
      <c r="A200" s="35">
        <v>5</v>
      </c>
      <c r="B200" s="36" t="s">
        <v>122</v>
      </c>
      <c r="C200" s="37" t="s">
        <v>3</v>
      </c>
      <c r="D200" s="170">
        <v>10</v>
      </c>
      <c r="E200" s="58">
        <v>61.86</v>
      </c>
      <c r="F200" s="56">
        <f t="shared" si="16"/>
        <v>618.6</v>
      </c>
    </row>
    <row r="201" spans="1:6" x14ac:dyDescent="0.3">
      <c r="A201" s="35">
        <v>7</v>
      </c>
      <c r="B201" s="36" t="s">
        <v>57</v>
      </c>
      <c r="C201" s="37" t="s">
        <v>1</v>
      </c>
      <c r="D201" s="170">
        <v>15</v>
      </c>
      <c r="E201" s="58">
        <v>330.96</v>
      </c>
      <c r="F201" s="56">
        <f t="shared" si="16"/>
        <v>4964.3999999999996</v>
      </c>
    </row>
    <row r="202" spans="1:6" x14ac:dyDescent="0.3">
      <c r="A202" s="35">
        <v>8</v>
      </c>
      <c r="B202" s="36" t="s">
        <v>29</v>
      </c>
      <c r="C202" s="37" t="s">
        <v>30</v>
      </c>
      <c r="D202" s="170">
        <v>650</v>
      </c>
      <c r="E202" s="58">
        <v>1.7</v>
      </c>
      <c r="F202" s="56">
        <f t="shared" si="16"/>
        <v>1105</v>
      </c>
    </row>
    <row r="203" spans="1:6" x14ac:dyDescent="0.3">
      <c r="A203" s="35">
        <v>9</v>
      </c>
      <c r="B203" s="36" t="s">
        <v>36</v>
      </c>
      <c r="C203" s="37" t="s">
        <v>30</v>
      </c>
      <c r="D203" s="170">
        <v>230</v>
      </c>
      <c r="E203" s="58">
        <v>1.7</v>
      </c>
      <c r="F203" s="56">
        <f t="shared" si="16"/>
        <v>391</v>
      </c>
    </row>
    <row r="204" spans="1:6" x14ac:dyDescent="0.3">
      <c r="A204" s="35">
        <v>10</v>
      </c>
      <c r="B204" s="36" t="s">
        <v>31</v>
      </c>
      <c r="C204" s="37" t="s">
        <v>30</v>
      </c>
      <c r="D204" s="170">
        <v>190</v>
      </c>
      <c r="E204" s="58">
        <v>1.1499999999999999</v>
      </c>
      <c r="F204" s="56">
        <f t="shared" si="16"/>
        <v>218.49999999999997</v>
      </c>
    </row>
    <row r="205" spans="1:6" x14ac:dyDescent="0.3">
      <c r="A205" s="35">
        <v>11</v>
      </c>
      <c r="B205" s="36" t="s">
        <v>124</v>
      </c>
      <c r="C205" s="37" t="s">
        <v>30</v>
      </c>
      <c r="D205" s="170">
        <v>5</v>
      </c>
      <c r="E205" s="58">
        <v>4.4000000000000004</v>
      </c>
      <c r="F205" s="56">
        <f t="shared" si="16"/>
        <v>22</v>
      </c>
    </row>
    <row r="206" spans="1:6" x14ac:dyDescent="0.3">
      <c r="A206" s="35"/>
      <c r="B206" s="165"/>
      <c r="C206" s="37"/>
      <c r="D206" s="170"/>
      <c r="E206" s="58"/>
      <c r="F206" s="56"/>
    </row>
    <row r="207" spans="1:6" x14ac:dyDescent="0.3">
      <c r="A207" s="35"/>
      <c r="B207" s="72" t="s">
        <v>126</v>
      </c>
      <c r="C207" s="37"/>
      <c r="D207" s="170"/>
      <c r="E207" s="42"/>
      <c r="F207" s="56"/>
    </row>
    <row r="208" spans="1:6" x14ac:dyDescent="0.3">
      <c r="A208" s="35">
        <v>1</v>
      </c>
      <c r="B208" s="36" t="s">
        <v>127</v>
      </c>
      <c r="C208" s="37" t="s">
        <v>25</v>
      </c>
      <c r="D208" s="170">
        <f>240.2+220.3+457.7+240+220</f>
        <v>1378.2</v>
      </c>
      <c r="E208" s="42"/>
      <c r="F208" s="56">
        <f>D208*E208</f>
        <v>0</v>
      </c>
    </row>
    <row r="209" spans="1:253" x14ac:dyDescent="0.3">
      <c r="A209" s="35">
        <v>2</v>
      </c>
      <c r="B209" s="36" t="s">
        <v>125</v>
      </c>
      <c r="C209" s="37" t="s">
        <v>3</v>
      </c>
      <c r="D209" s="170">
        <f>22614+10010</f>
        <v>32624</v>
      </c>
      <c r="E209" s="55">
        <v>0.38</v>
      </c>
      <c r="F209" s="56">
        <f>D209*E209</f>
        <v>12397.12</v>
      </c>
    </row>
    <row r="210" spans="1:253" x14ac:dyDescent="0.3">
      <c r="A210" s="35">
        <v>3</v>
      </c>
      <c r="B210" s="36" t="s">
        <v>94</v>
      </c>
      <c r="C210" s="37" t="s">
        <v>3</v>
      </c>
      <c r="D210" s="170">
        <f>5911+11450</f>
        <v>17361</v>
      </c>
      <c r="E210" s="55">
        <v>0.17</v>
      </c>
      <c r="F210" s="56">
        <f>D210*E210</f>
        <v>2951.3700000000003</v>
      </c>
    </row>
    <row r="211" spans="1:253" x14ac:dyDescent="0.3">
      <c r="A211" s="35">
        <v>4</v>
      </c>
      <c r="B211" s="43" t="s">
        <v>96</v>
      </c>
      <c r="C211" s="37" t="s">
        <v>4</v>
      </c>
      <c r="D211" s="44">
        <v>11.2</v>
      </c>
      <c r="E211" s="193">
        <v>122.04</v>
      </c>
      <c r="F211" s="56">
        <f>D211*E211</f>
        <v>1366.848</v>
      </c>
    </row>
    <row r="212" spans="1:253" x14ac:dyDescent="0.3">
      <c r="A212" s="35">
        <v>5</v>
      </c>
      <c r="B212" s="43" t="s">
        <v>143</v>
      </c>
      <c r="C212" s="37" t="s">
        <v>3</v>
      </c>
      <c r="D212" s="170">
        <v>6</v>
      </c>
      <c r="E212" s="193">
        <v>1.34</v>
      </c>
      <c r="F212" s="56">
        <f t="shared" ref="F212:F213" si="17">D212*E212</f>
        <v>8.0400000000000009</v>
      </c>
    </row>
    <row r="213" spans="1:253" x14ac:dyDescent="0.3">
      <c r="A213" s="35">
        <v>6</v>
      </c>
      <c r="B213" s="43" t="s">
        <v>144</v>
      </c>
      <c r="C213" s="37" t="s">
        <v>3</v>
      </c>
      <c r="D213" s="170">
        <v>3</v>
      </c>
      <c r="E213" s="193">
        <v>2.5499999999999998</v>
      </c>
      <c r="F213" s="56">
        <f t="shared" si="17"/>
        <v>7.6499999999999995</v>
      </c>
    </row>
    <row r="214" spans="1:253" ht="19.5" thickBot="1" x14ac:dyDescent="0.35">
      <c r="A214" s="35"/>
      <c r="B214" s="165"/>
      <c r="C214" s="166"/>
      <c r="D214" s="38"/>
      <c r="E214" s="167"/>
      <c r="F214" s="56"/>
    </row>
    <row r="215" spans="1:253" s="120" customFormat="1" ht="21.75" customHeight="1" thickBot="1" x14ac:dyDescent="0.35">
      <c r="A215" s="236" t="s">
        <v>49</v>
      </c>
      <c r="B215" s="237"/>
      <c r="C215" s="134"/>
      <c r="D215" s="134"/>
      <c r="E215" s="135"/>
      <c r="F215" s="136">
        <f>SUM(F15:F214)</f>
        <v>1216052.8924000002</v>
      </c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  <c r="DS215" s="80"/>
      <c r="DT215" s="80"/>
      <c r="DU215" s="80"/>
      <c r="DV215" s="80"/>
      <c r="DW215" s="80"/>
      <c r="DX215" s="80"/>
      <c r="DY215" s="80"/>
      <c r="DZ215" s="80"/>
      <c r="EA215" s="80"/>
      <c r="EB215" s="80"/>
      <c r="EC215" s="80"/>
      <c r="ED215" s="80"/>
      <c r="EE215" s="80"/>
      <c r="EF215" s="80"/>
      <c r="EG215" s="80"/>
      <c r="EH215" s="80"/>
      <c r="EI215" s="80"/>
      <c r="EJ215" s="80"/>
      <c r="EK215" s="80"/>
      <c r="EL215" s="80"/>
      <c r="EM215" s="80"/>
      <c r="EN215" s="80"/>
      <c r="EO215" s="80"/>
      <c r="EP215" s="80"/>
      <c r="EQ215" s="80"/>
      <c r="ER215" s="80"/>
      <c r="ES215" s="80"/>
      <c r="ET215" s="80"/>
      <c r="EU215" s="80"/>
      <c r="EV215" s="80"/>
      <c r="EW215" s="80"/>
      <c r="EX215" s="80"/>
      <c r="EY215" s="80"/>
      <c r="EZ215" s="80"/>
      <c r="FA215" s="80"/>
      <c r="FB215" s="80"/>
      <c r="FC215" s="80"/>
      <c r="FD215" s="80"/>
      <c r="FE215" s="80"/>
      <c r="FF215" s="80"/>
      <c r="FG215" s="80"/>
      <c r="FH215" s="80"/>
      <c r="FI215" s="80"/>
      <c r="FJ215" s="80"/>
      <c r="FK215" s="80"/>
      <c r="FL215" s="80"/>
      <c r="FM215" s="80"/>
      <c r="FN215" s="80"/>
      <c r="FO215" s="80"/>
      <c r="FP215" s="80"/>
      <c r="FQ215" s="80"/>
      <c r="FR215" s="80"/>
      <c r="FS215" s="80"/>
      <c r="FT215" s="80"/>
      <c r="FU215" s="80"/>
      <c r="FV215" s="80"/>
      <c r="FW215" s="80"/>
      <c r="FX215" s="80"/>
      <c r="FY215" s="80"/>
      <c r="FZ215" s="80"/>
      <c r="GA215" s="80"/>
      <c r="GB215" s="80"/>
      <c r="GC215" s="80"/>
      <c r="GD215" s="80"/>
      <c r="GE215" s="80"/>
      <c r="GF215" s="80"/>
      <c r="GG215" s="80"/>
      <c r="GH215" s="80"/>
      <c r="GI215" s="80"/>
      <c r="GJ215" s="80"/>
      <c r="GK215" s="80"/>
      <c r="GL215" s="80"/>
      <c r="GM215" s="80"/>
      <c r="GN215" s="80"/>
      <c r="GO215" s="80"/>
      <c r="GP215" s="80"/>
      <c r="GQ215" s="80"/>
      <c r="GR215" s="80"/>
      <c r="GS215" s="80"/>
      <c r="GT215" s="80"/>
      <c r="GU215" s="80"/>
      <c r="GV215" s="80"/>
      <c r="GW215" s="80"/>
      <c r="GX215" s="80"/>
      <c r="GY215" s="80"/>
      <c r="GZ215" s="80"/>
      <c r="HA215" s="80"/>
      <c r="HB215" s="80"/>
      <c r="HC215" s="80"/>
      <c r="HD215" s="80"/>
      <c r="HE215" s="80"/>
      <c r="HF215" s="80"/>
      <c r="HG215" s="80"/>
      <c r="HH215" s="80"/>
      <c r="HI215" s="80"/>
      <c r="HJ215" s="80"/>
      <c r="HK215" s="80"/>
      <c r="HL215" s="80"/>
      <c r="HM215" s="80"/>
      <c r="HN215" s="80"/>
      <c r="HO215" s="80"/>
      <c r="HP215" s="80"/>
      <c r="HQ215" s="80"/>
      <c r="HR215" s="80"/>
      <c r="HS215" s="80"/>
      <c r="HT215" s="80"/>
      <c r="HU215" s="80"/>
      <c r="HV215" s="80"/>
      <c r="HW215" s="80"/>
      <c r="HX215" s="80"/>
      <c r="HY215" s="80"/>
      <c r="HZ215" s="80"/>
      <c r="IA215" s="80"/>
      <c r="IB215" s="80"/>
      <c r="IC215" s="80"/>
      <c r="ID215" s="80"/>
      <c r="IE215" s="80"/>
      <c r="IF215" s="80"/>
      <c r="IG215" s="80"/>
      <c r="IH215" s="80"/>
      <c r="II215" s="80"/>
      <c r="IJ215" s="80"/>
      <c r="IK215" s="80"/>
      <c r="IL215" s="80"/>
      <c r="IM215" s="80"/>
      <c r="IN215" s="80"/>
      <c r="IO215" s="80"/>
      <c r="IP215" s="80"/>
      <c r="IQ215" s="80"/>
      <c r="IR215" s="80"/>
      <c r="IS215" s="80"/>
    </row>
    <row r="216" spans="1:253" s="120" customFormat="1" ht="21.75" customHeight="1" thickBot="1" x14ac:dyDescent="0.35">
      <c r="A216" s="236" t="s">
        <v>47</v>
      </c>
      <c r="B216" s="237"/>
      <c r="C216" s="77"/>
      <c r="D216" s="77"/>
      <c r="E216" s="78"/>
      <c r="F216" s="79">
        <f>F215*0.15</f>
        <v>182407.93386000002</v>
      </c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  <c r="DS216" s="80"/>
      <c r="DT216" s="80"/>
      <c r="DU216" s="80"/>
      <c r="DV216" s="80"/>
      <c r="DW216" s="80"/>
      <c r="DX216" s="80"/>
      <c r="DY216" s="80"/>
      <c r="DZ216" s="80"/>
      <c r="EA216" s="80"/>
      <c r="EB216" s="80"/>
      <c r="EC216" s="80"/>
      <c r="ED216" s="80"/>
      <c r="EE216" s="80"/>
      <c r="EF216" s="80"/>
      <c r="EG216" s="80"/>
      <c r="EH216" s="80"/>
      <c r="EI216" s="80"/>
      <c r="EJ216" s="80"/>
      <c r="EK216" s="80"/>
      <c r="EL216" s="80"/>
      <c r="EM216" s="80"/>
      <c r="EN216" s="80"/>
      <c r="EO216" s="80"/>
      <c r="EP216" s="80"/>
      <c r="EQ216" s="80"/>
      <c r="ER216" s="80"/>
      <c r="ES216" s="80"/>
      <c r="ET216" s="80"/>
      <c r="EU216" s="80"/>
      <c r="EV216" s="80"/>
      <c r="EW216" s="80"/>
      <c r="EX216" s="80"/>
      <c r="EY216" s="80"/>
      <c r="EZ216" s="80"/>
      <c r="FA216" s="80"/>
      <c r="FB216" s="80"/>
      <c r="FC216" s="80"/>
      <c r="FD216" s="80"/>
      <c r="FE216" s="80"/>
      <c r="FF216" s="80"/>
      <c r="FG216" s="80"/>
      <c r="FH216" s="80"/>
      <c r="FI216" s="80"/>
      <c r="FJ216" s="80"/>
      <c r="FK216" s="80"/>
      <c r="FL216" s="80"/>
      <c r="FM216" s="80"/>
      <c r="FN216" s="80"/>
      <c r="FO216" s="80"/>
      <c r="FP216" s="80"/>
      <c r="FQ216" s="80"/>
      <c r="FR216" s="80"/>
      <c r="FS216" s="80"/>
      <c r="FT216" s="80"/>
      <c r="FU216" s="80"/>
      <c r="FV216" s="80"/>
      <c r="FW216" s="80"/>
      <c r="FX216" s="80"/>
      <c r="FY216" s="80"/>
      <c r="FZ216" s="80"/>
      <c r="GA216" s="80"/>
      <c r="GB216" s="80"/>
      <c r="GC216" s="80"/>
      <c r="GD216" s="80"/>
      <c r="GE216" s="80"/>
      <c r="GF216" s="80"/>
      <c r="GG216" s="80"/>
      <c r="GH216" s="80"/>
      <c r="GI216" s="80"/>
      <c r="GJ216" s="80"/>
      <c r="GK216" s="80"/>
      <c r="GL216" s="80"/>
      <c r="GM216" s="80"/>
      <c r="GN216" s="80"/>
      <c r="GO216" s="80"/>
      <c r="GP216" s="80"/>
      <c r="GQ216" s="80"/>
      <c r="GR216" s="80"/>
      <c r="GS216" s="80"/>
      <c r="GT216" s="80"/>
      <c r="GU216" s="80"/>
      <c r="GV216" s="80"/>
      <c r="GW216" s="80"/>
      <c r="GX216" s="80"/>
      <c r="GY216" s="80"/>
      <c r="GZ216" s="80"/>
      <c r="HA216" s="80"/>
      <c r="HB216" s="80"/>
      <c r="HC216" s="80"/>
      <c r="HD216" s="80"/>
      <c r="HE216" s="80"/>
      <c r="HF216" s="80"/>
      <c r="HG216" s="80"/>
      <c r="HH216" s="80"/>
      <c r="HI216" s="80"/>
      <c r="HJ216" s="80"/>
      <c r="HK216" s="80"/>
      <c r="HL216" s="80"/>
      <c r="HM216" s="80"/>
      <c r="HN216" s="80"/>
      <c r="HO216" s="80"/>
      <c r="HP216" s="80"/>
      <c r="HQ216" s="80"/>
      <c r="HR216" s="80"/>
      <c r="HS216" s="80"/>
      <c r="HT216" s="80"/>
      <c r="HU216" s="80"/>
      <c r="HV216" s="80"/>
      <c r="HW216" s="80"/>
      <c r="HX216" s="80"/>
      <c r="HY216" s="80"/>
      <c r="HZ216" s="80"/>
      <c r="IA216" s="80"/>
      <c r="IB216" s="80"/>
      <c r="IC216" s="80"/>
      <c r="ID216" s="80"/>
      <c r="IE216" s="80"/>
      <c r="IF216" s="80"/>
      <c r="IG216" s="80"/>
      <c r="IH216" s="80"/>
      <c r="II216" s="80"/>
      <c r="IJ216" s="80"/>
      <c r="IK216" s="80"/>
      <c r="IL216" s="80"/>
      <c r="IM216" s="80"/>
      <c r="IN216" s="80"/>
      <c r="IO216" s="80"/>
      <c r="IP216" s="80"/>
      <c r="IQ216" s="80"/>
      <c r="IR216" s="80"/>
      <c r="IS216" s="80"/>
    </row>
    <row r="217" spans="1:253" s="120" customFormat="1" ht="21.75" customHeight="1" thickBot="1" x14ac:dyDescent="0.35">
      <c r="A217" s="236" t="s">
        <v>19</v>
      </c>
      <c r="B217" s="237"/>
      <c r="C217" s="77"/>
      <c r="D217" s="77"/>
      <c r="E217" s="78"/>
      <c r="F217" s="79">
        <f>F215+F216</f>
        <v>1398460.8262600002</v>
      </c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  <c r="CT217" s="80"/>
      <c r="CU217" s="80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  <c r="DR217" s="80"/>
      <c r="DS217" s="80"/>
      <c r="DT217" s="80"/>
      <c r="DU217" s="80"/>
      <c r="DV217" s="80"/>
      <c r="DW217" s="80"/>
      <c r="DX217" s="80"/>
      <c r="DY217" s="80"/>
      <c r="DZ217" s="80"/>
      <c r="EA217" s="80"/>
      <c r="EB217" s="80"/>
      <c r="EC217" s="80"/>
      <c r="ED217" s="80"/>
      <c r="EE217" s="80"/>
      <c r="EF217" s="80"/>
      <c r="EG217" s="80"/>
      <c r="EH217" s="80"/>
      <c r="EI217" s="80"/>
      <c r="EJ217" s="80"/>
      <c r="EK217" s="80"/>
      <c r="EL217" s="80"/>
      <c r="EM217" s="80"/>
      <c r="EN217" s="80"/>
      <c r="EO217" s="80"/>
      <c r="EP217" s="80"/>
      <c r="EQ217" s="80"/>
      <c r="ER217" s="80"/>
      <c r="ES217" s="80"/>
      <c r="ET217" s="80"/>
      <c r="EU217" s="80"/>
      <c r="EV217" s="80"/>
      <c r="EW217" s="80"/>
      <c r="EX217" s="80"/>
      <c r="EY217" s="80"/>
      <c r="EZ217" s="80"/>
      <c r="FA217" s="80"/>
      <c r="FB217" s="80"/>
      <c r="FC217" s="80"/>
      <c r="FD217" s="80"/>
      <c r="FE217" s="80"/>
      <c r="FF217" s="80"/>
      <c r="FG217" s="80"/>
      <c r="FH217" s="80"/>
      <c r="FI217" s="80"/>
      <c r="FJ217" s="80"/>
      <c r="FK217" s="80"/>
      <c r="FL217" s="80"/>
      <c r="FM217" s="80"/>
      <c r="FN217" s="80"/>
      <c r="FO217" s="80"/>
      <c r="FP217" s="80"/>
      <c r="FQ217" s="80"/>
      <c r="FR217" s="80"/>
      <c r="FS217" s="80"/>
      <c r="FT217" s="80"/>
      <c r="FU217" s="80"/>
      <c r="FV217" s="80"/>
      <c r="FW217" s="80"/>
      <c r="FX217" s="80"/>
      <c r="FY217" s="80"/>
      <c r="FZ217" s="80"/>
      <c r="GA217" s="80"/>
      <c r="GB217" s="80"/>
      <c r="GC217" s="80"/>
      <c r="GD217" s="80"/>
      <c r="GE217" s="80"/>
      <c r="GF217" s="80"/>
      <c r="GG217" s="80"/>
      <c r="GH217" s="80"/>
      <c r="GI217" s="80"/>
      <c r="GJ217" s="80"/>
      <c r="GK217" s="80"/>
      <c r="GL217" s="80"/>
      <c r="GM217" s="80"/>
      <c r="GN217" s="80"/>
      <c r="GO217" s="80"/>
      <c r="GP217" s="80"/>
      <c r="GQ217" s="80"/>
      <c r="GR217" s="80"/>
      <c r="GS217" s="80"/>
      <c r="GT217" s="80"/>
      <c r="GU217" s="80"/>
      <c r="GV217" s="80"/>
      <c r="GW217" s="80"/>
      <c r="GX217" s="80"/>
      <c r="GY217" s="80"/>
      <c r="GZ217" s="80"/>
      <c r="HA217" s="80"/>
      <c r="HB217" s="80"/>
      <c r="HC217" s="80"/>
      <c r="HD217" s="80"/>
      <c r="HE217" s="80"/>
      <c r="HF217" s="80"/>
      <c r="HG217" s="80"/>
      <c r="HH217" s="80"/>
      <c r="HI217" s="80"/>
      <c r="HJ217" s="80"/>
      <c r="HK217" s="80"/>
      <c r="HL217" s="80"/>
      <c r="HM217" s="80"/>
      <c r="HN217" s="80"/>
      <c r="HO217" s="80"/>
      <c r="HP217" s="80"/>
      <c r="HQ217" s="80"/>
      <c r="HR217" s="80"/>
      <c r="HS217" s="80"/>
      <c r="HT217" s="80"/>
      <c r="HU217" s="80"/>
      <c r="HV217" s="80"/>
      <c r="HW217" s="80"/>
      <c r="HX217" s="80"/>
      <c r="HY217" s="80"/>
      <c r="HZ217" s="80"/>
      <c r="IA217" s="80"/>
      <c r="IB217" s="80"/>
      <c r="IC217" s="80"/>
      <c r="ID217" s="80"/>
      <c r="IE217" s="80"/>
      <c r="IF217" s="80"/>
      <c r="IG217" s="80"/>
      <c r="IH217" s="80"/>
      <c r="II217" s="80"/>
      <c r="IJ217" s="80"/>
      <c r="IK217" s="80"/>
      <c r="IL217" s="80"/>
      <c r="IM217" s="80"/>
      <c r="IN217" s="80"/>
      <c r="IO217" s="80"/>
      <c r="IP217" s="80"/>
      <c r="IQ217" s="80"/>
      <c r="IR217" s="80"/>
      <c r="IS217" s="80"/>
    </row>
    <row r="218" spans="1:253" s="120" customFormat="1" ht="21.75" customHeight="1" thickBot="1" x14ac:dyDescent="0.35">
      <c r="A218" s="236" t="s">
        <v>48</v>
      </c>
      <c r="B218" s="237"/>
      <c r="C218" s="77"/>
      <c r="D218" s="77"/>
      <c r="E218" s="78"/>
      <c r="F218" s="79">
        <f>F217*0.08</f>
        <v>111876.86610080002</v>
      </c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  <c r="DS218" s="80"/>
      <c r="DT218" s="80"/>
      <c r="DU218" s="80"/>
      <c r="DV218" s="80"/>
      <c r="DW218" s="80"/>
      <c r="DX218" s="80"/>
      <c r="DY218" s="80"/>
      <c r="DZ218" s="80"/>
      <c r="EA218" s="80"/>
      <c r="EB218" s="80"/>
      <c r="EC218" s="80"/>
      <c r="ED218" s="80"/>
      <c r="EE218" s="80"/>
      <c r="EF218" s="80"/>
      <c r="EG218" s="80"/>
      <c r="EH218" s="80"/>
      <c r="EI218" s="80"/>
      <c r="EJ218" s="80"/>
      <c r="EK218" s="80"/>
      <c r="EL218" s="80"/>
      <c r="EM218" s="80"/>
      <c r="EN218" s="80"/>
      <c r="EO218" s="80"/>
      <c r="EP218" s="80"/>
      <c r="EQ218" s="80"/>
      <c r="ER218" s="80"/>
      <c r="ES218" s="80"/>
      <c r="ET218" s="80"/>
      <c r="EU218" s="80"/>
      <c r="EV218" s="80"/>
      <c r="EW218" s="80"/>
      <c r="EX218" s="80"/>
      <c r="EY218" s="80"/>
      <c r="EZ218" s="80"/>
      <c r="FA218" s="80"/>
      <c r="FB218" s="80"/>
      <c r="FC218" s="80"/>
      <c r="FD218" s="80"/>
      <c r="FE218" s="80"/>
      <c r="FF218" s="80"/>
      <c r="FG218" s="80"/>
      <c r="FH218" s="80"/>
      <c r="FI218" s="80"/>
      <c r="FJ218" s="80"/>
      <c r="FK218" s="80"/>
      <c r="FL218" s="80"/>
      <c r="FM218" s="80"/>
      <c r="FN218" s="80"/>
      <c r="FO218" s="80"/>
      <c r="FP218" s="80"/>
      <c r="FQ218" s="80"/>
      <c r="FR218" s="80"/>
      <c r="FS218" s="80"/>
      <c r="FT218" s="80"/>
      <c r="FU218" s="80"/>
      <c r="FV218" s="80"/>
      <c r="FW218" s="80"/>
      <c r="FX218" s="80"/>
      <c r="FY218" s="80"/>
      <c r="FZ218" s="80"/>
      <c r="GA218" s="80"/>
      <c r="GB218" s="80"/>
      <c r="GC218" s="80"/>
      <c r="GD218" s="80"/>
      <c r="GE218" s="80"/>
      <c r="GF218" s="80"/>
      <c r="GG218" s="80"/>
      <c r="GH218" s="80"/>
      <c r="GI218" s="80"/>
      <c r="GJ218" s="80"/>
      <c r="GK218" s="80"/>
      <c r="GL218" s="80"/>
      <c r="GM218" s="80"/>
      <c r="GN218" s="80"/>
      <c r="GO218" s="80"/>
      <c r="GP218" s="80"/>
      <c r="GQ218" s="80"/>
      <c r="GR218" s="80"/>
      <c r="GS218" s="80"/>
      <c r="GT218" s="80"/>
      <c r="GU218" s="80"/>
      <c r="GV218" s="80"/>
      <c r="GW218" s="80"/>
      <c r="GX218" s="80"/>
      <c r="GY218" s="80"/>
      <c r="GZ218" s="80"/>
      <c r="HA218" s="80"/>
      <c r="HB218" s="80"/>
      <c r="HC218" s="80"/>
      <c r="HD218" s="80"/>
      <c r="HE218" s="80"/>
      <c r="HF218" s="80"/>
      <c r="HG218" s="80"/>
      <c r="HH218" s="80"/>
      <c r="HI218" s="80"/>
      <c r="HJ218" s="80"/>
      <c r="HK218" s="80"/>
      <c r="HL218" s="80"/>
      <c r="HM218" s="80"/>
      <c r="HN218" s="80"/>
      <c r="HO218" s="80"/>
      <c r="HP218" s="80"/>
      <c r="HQ218" s="80"/>
      <c r="HR218" s="80"/>
      <c r="HS218" s="80"/>
      <c r="HT218" s="80"/>
      <c r="HU218" s="80"/>
      <c r="HV218" s="80"/>
      <c r="HW218" s="80"/>
      <c r="HX218" s="80"/>
      <c r="HY218" s="80"/>
      <c r="HZ218" s="80"/>
      <c r="IA218" s="80"/>
      <c r="IB218" s="80"/>
      <c r="IC218" s="80"/>
      <c r="ID218" s="80"/>
      <c r="IE218" s="80"/>
      <c r="IF218" s="80"/>
      <c r="IG218" s="80"/>
      <c r="IH218" s="80"/>
      <c r="II218" s="80"/>
      <c r="IJ218" s="80"/>
      <c r="IK218" s="80"/>
      <c r="IL218" s="80"/>
      <c r="IM218" s="80"/>
      <c r="IN218" s="80"/>
      <c r="IO218" s="80"/>
      <c r="IP218" s="80"/>
      <c r="IQ218" s="80"/>
      <c r="IR218" s="80"/>
      <c r="IS218" s="80"/>
    </row>
    <row r="219" spans="1:253" s="120" customFormat="1" ht="21.75" customHeight="1" x14ac:dyDescent="0.3">
      <c r="A219" s="238" t="s">
        <v>19</v>
      </c>
      <c r="B219" s="239"/>
      <c r="C219" s="77"/>
      <c r="D219" s="77"/>
      <c r="E219" s="78"/>
      <c r="F219" s="79">
        <f>F217+F218</f>
        <v>1510337.6923608002</v>
      </c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  <c r="DS219" s="80"/>
      <c r="DT219" s="80"/>
      <c r="DU219" s="80"/>
      <c r="DV219" s="80"/>
      <c r="DW219" s="80"/>
      <c r="DX219" s="80"/>
      <c r="DY219" s="80"/>
      <c r="DZ219" s="80"/>
      <c r="EA219" s="80"/>
      <c r="EB219" s="80"/>
      <c r="EC219" s="80"/>
      <c r="ED219" s="80"/>
      <c r="EE219" s="80"/>
      <c r="EF219" s="80"/>
      <c r="EG219" s="80"/>
      <c r="EH219" s="80"/>
      <c r="EI219" s="80"/>
      <c r="EJ219" s="80"/>
      <c r="EK219" s="80"/>
      <c r="EL219" s="80"/>
      <c r="EM219" s="80"/>
      <c r="EN219" s="80"/>
      <c r="EO219" s="80"/>
      <c r="EP219" s="80"/>
      <c r="EQ219" s="80"/>
      <c r="ER219" s="80"/>
      <c r="ES219" s="80"/>
      <c r="ET219" s="80"/>
      <c r="EU219" s="80"/>
      <c r="EV219" s="80"/>
      <c r="EW219" s="80"/>
      <c r="EX219" s="80"/>
      <c r="EY219" s="80"/>
      <c r="EZ219" s="80"/>
      <c r="FA219" s="80"/>
      <c r="FB219" s="80"/>
      <c r="FC219" s="80"/>
      <c r="FD219" s="80"/>
      <c r="FE219" s="80"/>
      <c r="FF219" s="80"/>
      <c r="FG219" s="80"/>
      <c r="FH219" s="80"/>
      <c r="FI219" s="80"/>
      <c r="FJ219" s="80"/>
      <c r="FK219" s="80"/>
      <c r="FL219" s="80"/>
      <c r="FM219" s="80"/>
      <c r="FN219" s="80"/>
      <c r="FO219" s="80"/>
      <c r="FP219" s="80"/>
      <c r="FQ219" s="80"/>
      <c r="FR219" s="80"/>
      <c r="FS219" s="80"/>
      <c r="FT219" s="80"/>
      <c r="FU219" s="80"/>
      <c r="FV219" s="80"/>
      <c r="FW219" s="80"/>
      <c r="FX219" s="80"/>
      <c r="FY219" s="80"/>
      <c r="FZ219" s="80"/>
      <c r="GA219" s="80"/>
      <c r="GB219" s="80"/>
      <c r="GC219" s="80"/>
      <c r="GD219" s="80"/>
      <c r="GE219" s="80"/>
      <c r="GF219" s="80"/>
      <c r="GG219" s="80"/>
      <c r="GH219" s="80"/>
      <c r="GI219" s="80"/>
      <c r="GJ219" s="80"/>
      <c r="GK219" s="80"/>
      <c r="GL219" s="80"/>
      <c r="GM219" s="80"/>
      <c r="GN219" s="80"/>
      <c r="GO219" s="80"/>
      <c r="GP219" s="80"/>
      <c r="GQ219" s="80"/>
      <c r="GR219" s="80"/>
      <c r="GS219" s="80"/>
      <c r="GT219" s="80"/>
      <c r="GU219" s="80"/>
      <c r="GV219" s="80"/>
      <c r="GW219" s="80"/>
      <c r="GX219" s="80"/>
      <c r="GY219" s="80"/>
      <c r="GZ219" s="80"/>
      <c r="HA219" s="80"/>
      <c r="HB219" s="80"/>
      <c r="HC219" s="80"/>
      <c r="HD219" s="80"/>
      <c r="HE219" s="80"/>
      <c r="HF219" s="80"/>
      <c r="HG219" s="80"/>
      <c r="HH219" s="80"/>
      <c r="HI219" s="80"/>
      <c r="HJ219" s="80"/>
      <c r="HK219" s="80"/>
      <c r="HL219" s="80"/>
      <c r="HM219" s="80"/>
      <c r="HN219" s="80"/>
      <c r="HO219" s="80"/>
      <c r="HP219" s="80"/>
      <c r="HQ219" s="80"/>
      <c r="HR219" s="80"/>
      <c r="HS219" s="80"/>
      <c r="HT219" s="80"/>
      <c r="HU219" s="80"/>
      <c r="HV219" s="80"/>
      <c r="HW219" s="80"/>
      <c r="HX219" s="80"/>
      <c r="HY219" s="80"/>
      <c r="HZ219" s="80"/>
      <c r="IA219" s="80"/>
      <c r="IB219" s="80"/>
      <c r="IC219" s="80"/>
      <c r="ID219" s="80"/>
      <c r="IE219" s="80"/>
      <c r="IF219" s="80"/>
      <c r="IG219" s="80"/>
      <c r="IH219" s="80"/>
      <c r="II219" s="80"/>
      <c r="IJ219" s="80"/>
      <c r="IK219" s="80"/>
      <c r="IL219" s="80"/>
      <c r="IM219" s="80"/>
      <c r="IN219" s="80"/>
      <c r="IO219" s="80"/>
      <c r="IP219" s="80"/>
      <c r="IQ219" s="80"/>
      <c r="IR219" s="80"/>
      <c r="IS219" s="80"/>
    </row>
    <row r="220" spans="1:253" s="120" customFormat="1" ht="21.75" customHeight="1" x14ac:dyDescent="0.3">
      <c r="A220" s="218" t="s">
        <v>20</v>
      </c>
      <c r="B220" s="219"/>
      <c r="C220" s="77"/>
      <c r="D220" s="77"/>
      <c r="E220" s="78"/>
      <c r="F220" s="79">
        <f>F215*0.18</f>
        <v>218889.52063200003</v>
      </c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  <c r="DS220" s="80"/>
      <c r="DT220" s="80"/>
      <c r="DU220" s="80"/>
      <c r="DV220" s="80"/>
      <c r="DW220" s="80"/>
      <c r="DX220" s="80"/>
      <c r="DY220" s="80"/>
      <c r="DZ220" s="80"/>
      <c r="EA220" s="80"/>
      <c r="EB220" s="80"/>
      <c r="EC220" s="80"/>
      <c r="ED220" s="80"/>
      <c r="EE220" s="80"/>
      <c r="EF220" s="80"/>
      <c r="EG220" s="80"/>
      <c r="EH220" s="80"/>
      <c r="EI220" s="80"/>
      <c r="EJ220" s="80"/>
      <c r="EK220" s="80"/>
      <c r="EL220" s="80"/>
      <c r="EM220" s="80"/>
      <c r="EN220" s="80"/>
      <c r="EO220" s="80"/>
      <c r="EP220" s="80"/>
      <c r="EQ220" s="80"/>
      <c r="ER220" s="80"/>
      <c r="ES220" s="80"/>
      <c r="ET220" s="80"/>
      <c r="EU220" s="80"/>
      <c r="EV220" s="80"/>
      <c r="EW220" s="80"/>
      <c r="EX220" s="80"/>
      <c r="EY220" s="80"/>
      <c r="EZ220" s="80"/>
      <c r="FA220" s="80"/>
      <c r="FB220" s="80"/>
      <c r="FC220" s="80"/>
      <c r="FD220" s="80"/>
      <c r="FE220" s="80"/>
      <c r="FF220" s="80"/>
      <c r="FG220" s="80"/>
      <c r="FH220" s="80"/>
      <c r="FI220" s="80"/>
      <c r="FJ220" s="80"/>
      <c r="FK220" s="80"/>
      <c r="FL220" s="80"/>
      <c r="FM220" s="80"/>
      <c r="FN220" s="80"/>
      <c r="FO220" s="80"/>
      <c r="FP220" s="80"/>
      <c r="FQ220" s="80"/>
      <c r="FR220" s="80"/>
      <c r="FS220" s="80"/>
      <c r="FT220" s="80"/>
      <c r="FU220" s="80"/>
      <c r="FV220" s="80"/>
      <c r="FW220" s="80"/>
      <c r="FX220" s="80"/>
      <c r="FY220" s="80"/>
      <c r="FZ220" s="80"/>
      <c r="GA220" s="80"/>
      <c r="GB220" s="80"/>
      <c r="GC220" s="80"/>
      <c r="GD220" s="80"/>
      <c r="GE220" s="80"/>
      <c r="GF220" s="80"/>
      <c r="GG220" s="80"/>
      <c r="GH220" s="80"/>
      <c r="GI220" s="80"/>
      <c r="GJ220" s="80"/>
      <c r="GK220" s="80"/>
      <c r="GL220" s="80"/>
      <c r="GM220" s="80"/>
      <c r="GN220" s="80"/>
      <c r="GO220" s="80"/>
      <c r="GP220" s="80"/>
      <c r="GQ220" s="80"/>
      <c r="GR220" s="80"/>
      <c r="GS220" s="80"/>
      <c r="GT220" s="80"/>
      <c r="GU220" s="80"/>
      <c r="GV220" s="80"/>
      <c r="GW220" s="80"/>
      <c r="GX220" s="80"/>
      <c r="GY220" s="80"/>
      <c r="GZ220" s="80"/>
      <c r="HA220" s="80"/>
      <c r="HB220" s="80"/>
      <c r="HC220" s="80"/>
      <c r="HD220" s="80"/>
      <c r="HE220" s="80"/>
      <c r="HF220" s="80"/>
      <c r="HG220" s="80"/>
      <c r="HH220" s="80"/>
      <c r="HI220" s="80"/>
      <c r="HJ220" s="80"/>
      <c r="HK220" s="80"/>
      <c r="HL220" s="80"/>
      <c r="HM220" s="80"/>
      <c r="HN220" s="80"/>
      <c r="HO220" s="80"/>
      <c r="HP220" s="80"/>
      <c r="HQ220" s="80"/>
      <c r="HR220" s="80"/>
      <c r="HS220" s="80"/>
      <c r="HT220" s="80"/>
      <c r="HU220" s="80"/>
      <c r="HV220" s="80"/>
      <c r="HW220" s="80"/>
      <c r="HX220" s="80"/>
      <c r="HY220" s="80"/>
      <c r="HZ220" s="80"/>
      <c r="IA220" s="80"/>
      <c r="IB220" s="80"/>
      <c r="IC220" s="80"/>
      <c r="ID220" s="80"/>
      <c r="IE220" s="80"/>
      <c r="IF220" s="80"/>
      <c r="IG220" s="80"/>
      <c r="IH220" s="80"/>
      <c r="II220" s="80"/>
      <c r="IJ220" s="80"/>
      <c r="IK220" s="80"/>
      <c r="IL220" s="80"/>
      <c r="IM220" s="80"/>
      <c r="IN220" s="80"/>
      <c r="IO220" s="80"/>
      <c r="IP220" s="80"/>
      <c r="IQ220" s="80"/>
      <c r="IR220" s="80"/>
      <c r="IS220" s="80"/>
    </row>
    <row r="221" spans="1:253" s="120" customFormat="1" ht="21.75" customHeight="1" thickBot="1" x14ac:dyDescent="0.35">
      <c r="A221" s="213" t="s">
        <v>21</v>
      </c>
      <c r="B221" s="214"/>
      <c r="C221" s="81"/>
      <c r="D221" s="81"/>
      <c r="E221" s="82"/>
      <c r="F221" s="83">
        <f>F219+F220</f>
        <v>1729227.2129928002</v>
      </c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  <c r="CT221" s="80"/>
      <c r="CU221" s="80"/>
      <c r="CV221" s="80"/>
      <c r="CW221" s="80"/>
      <c r="CX221" s="80"/>
      <c r="CY221" s="80"/>
      <c r="CZ221" s="80"/>
      <c r="DA221" s="80"/>
      <c r="DB221" s="80"/>
      <c r="DC221" s="80"/>
      <c r="DD221" s="80"/>
      <c r="DE221" s="80"/>
      <c r="DF221" s="80"/>
      <c r="DG221" s="80"/>
      <c r="DH221" s="80"/>
      <c r="DI221" s="80"/>
      <c r="DJ221" s="80"/>
      <c r="DK221" s="80"/>
      <c r="DL221" s="80"/>
      <c r="DM221" s="80"/>
      <c r="DN221" s="80"/>
      <c r="DO221" s="80"/>
      <c r="DP221" s="80"/>
      <c r="DQ221" s="80"/>
      <c r="DR221" s="80"/>
      <c r="DS221" s="80"/>
      <c r="DT221" s="80"/>
      <c r="DU221" s="80"/>
      <c r="DV221" s="80"/>
      <c r="DW221" s="80"/>
      <c r="DX221" s="80"/>
      <c r="DY221" s="80"/>
      <c r="DZ221" s="80"/>
      <c r="EA221" s="80"/>
      <c r="EB221" s="80"/>
      <c r="EC221" s="80"/>
      <c r="ED221" s="80"/>
      <c r="EE221" s="80"/>
      <c r="EF221" s="80"/>
      <c r="EG221" s="80"/>
      <c r="EH221" s="80"/>
      <c r="EI221" s="80"/>
      <c r="EJ221" s="80"/>
      <c r="EK221" s="80"/>
      <c r="EL221" s="80"/>
      <c r="EM221" s="80"/>
      <c r="EN221" s="80"/>
      <c r="EO221" s="80"/>
      <c r="EP221" s="80"/>
      <c r="EQ221" s="80"/>
      <c r="ER221" s="80"/>
      <c r="ES221" s="80"/>
      <c r="ET221" s="80"/>
      <c r="EU221" s="80"/>
      <c r="EV221" s="80"/>
      <c r="EW221" s="80"/>
      <c r="EX221" s="80"/>
      <c r="EY221" s="80"/>
      <c r="EZ221" s="80"/>
      <c r="FA221" s="80"/>
      <c r="FB221" s="80"/>
      <c r="FC221" s="80"/>
      <c r="FD221" s="80"/>
      <c r="FE221" s="80"/>
      <c r="FF221" s="80"/>
      <c r="FG221" s="80"/>
      <c r="FH221" s="80"/>
      <c r="FI221" s="80"/>
      <c r="FJ221" s="80"/>
      <c r="FK221" s="80"/>
      <c r="FL221" s="80"/>
      <c r="FM221" s="80"/>
      <c r="FN221" s="80"/>
      <c r="FO221" s="80"/>
      <c r="FP221" s="80"/>
      <c r="FQ221" s="80"/>
      <c r="FR221" s="80"/>
      <c r="FS221" s="80"/>
      <c r="FT221" s="80"/>
      <c r="FU221" s="80"/>
      <c r="FV221" s="80"/>
      <c r="FW221" s="80"/>
      <c r="FX221" s="80"/>
      <c r="FY221" s="80"/>
      <c r="FZ221" s="80"/>
      <c r="GA221" s="80"/>
      <c r="GB221" s="80"/>
      <c r="GC221" s="80"/>
      <c r="GD221" s="80"/>
      <c r="GE221" s="80"/>
      <c r="GF221" s="80"/>
      <c r="GG221" s="80"/>
      <c r="GH221" s="80"/>
      <c r="GI221" s="80"/>
      <c r="GJ221" s="80"/>
      <c r="GK221" s="80"/>
      <c r="GL221" s="80"/>
      <c r="GM221" s="80"/>
      <c r="GN221" s="80"/>
      <c r="GO221" s="80"/>
      <c r="GP221" s="80"/>
      <c r="GQ221" s="80"/>
      <c r="GR221" s="80"/>
      <c r="GS221" s="80"/>
      <c r="GT221" s="80"/>
      <c r="GU221" s="80"/>
      <c r="GV221" s="80"/>
      <c r="GW221" s="80"/>
      <c r="GX221" s="80"/>
      <c r="GY221" s="80"/>
      <c r="GZ221" s="80"/>
      <c r="HA221" s="80"/>
      <c r="HB221" s="80"/>
      <c r="HC221" s="80"/>
      <c r="HD221" s="80"/>
      <c r="HE221" s="80"/>
      <c r="HF221" s="80"/>
      <c r="HG221" s="80"/>
      <c r="HH221" s="80"/>
      <c r="HI221" s="80"/>
      <c r="HJ221" s="80"/>
      <c r="HK221" s="80"/>
      <c r="HL221" s="80"/>
      <c r="HM221" s="80"/>
      <c r="HN221" s="80"/>
      <c r="HO221" s="80"/>
      <c r="HP221" s="80"/>
      <c r="HQ221" s="80"/>
      <c r="HR221" s="80"/>
      <c r="HS221" s="80"/>
      <c r="HT221" s="80"/>
      <c r="HU221" s="80"/>
      <c r="HV221" s="80"/>
      <c r="HW221" s="80"/>
      <c r="HX221" s="80"/>
      <c r="HY221" s="80"/>
      <c r="HZ221" s="80"/>
      <c r="IA221" s="80"/>
      <c r="IB221" s="80"/>
      <c r="IC221" s="80"/>
      <c r="ID221" s="80"/>
      <c r="IE221" s="80"/>
      <c r="IF221" s="80"/>
      <c r="IG221" s="80"/>
      <c r="IH221" s="80"/>
      <c r="II221" s="80"/>
      <c r="IJ221" s="80"/>
      <c r="IK221" s="80"/>
      <c r="IL221" s="80"/>
      <c r="IM221" s="80"/>
      <c r="IN221" s="80"/>
      <c r="IO221" s="80"/>
      <c r="IP221" s="80"/>
      <c r="IQ221" s="80"/>
      <c r="IR221" s="80"/>
      <c r="IS221" s="80"/>
    </row>
    <row r="222" spans="1:253" s="120" customFormat="1" ht="18.75" customHeight="1" x14ac:dyDescent="0.3">
      <c r="A222" s="84"/>
      <c r="B222" s="84"/>
      <c r="C222" s="85"/>
      <c r="D222" s="85"/>
      <c r="E222" s="86"/>
      <c r="F222" s="87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  <c r="CT222" s="80"/>
      <c r="CU222" s="80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  <c r="DR222" s="80"/>
      <c r="DS222" s="80"/>
      <c r="DT222" s="80"/>
      <c r="DU222" s="80"/>
      <c r="DV222" s="80"/>
      <c r="DW222" s="80"/>
      <c r="DX222" s="80"/>
      <c r="DY222" s="80"/>
      <c r="DZ222" s="80"/>
      <c r="EA222" s="80"/>
      <c r="EB222" s="80"/>
      <c r="EC222" s="80"/>
      <c r="ED222" s="80"/>
      <c r="EE222" s="80"/>
      <c r="EF222" s="80"/>
      <c r="EG222" s="80"/>
      <c r="EH222" s="80"/>
      <c r="EI222" s="80"/>
      <c r="EJ222" s="80"/>
      <c r="EK222" s="80"/>
      <c r="EL222" s="80"/>
      <c r="EM222" s="80"/>
      <c r="EN222" s="80"/>
      <c r="EO222" s="80"/>
      <c r="EP222" s="80"/>
      <c r="EQ222" s="80"/>
      <c r="ER222" s="80"/>
      <c r="ES222" s="80"/>
      <c r="ET222" s="80"/>
      <c r="EU222" s="80"/>
      <c r="EV222" s="80"/>
      <c r="EW222" s="80"/>
      <c r="EX222" s="80"/>
      <c r="EY222" s="80"/>
      <c r="EZ222" s="80"/>
      <c r="FA222" s="80"/>
      <c r="FB222" s="80"/>
      <c r="FC222" s="80"/>
      <c r="FD222" s="80"/>
      <c r="FE222" s="80"/>
      <c r="FF222" s="80"/>
      <c r="FG222" s="80"/>
      <c r="FH222" s="80"/>
      <c r="FI222" s="80"/>
      <c r="FJ222" s="80"/>
      <c r="FK222" s="80"/>
      <c r="FL222" s="80"/>
      <c r="FM222" s="80"/>
      <c r="FN222" s="80"/>
      <c r="FO222" s="80"/>
      <c r="FP222" s="80"/>
      <c r="FQ222" s="80"/>
      <c r="FR222" s="80"/>
      <c r="FS222" s="80"/>
      <c r="FT222" s="80"/>
      <c r="FU222" s="80"/>
      <c r="FV222" s="80"/>
      <c r="FW222" s="80"/>
      <c r="FX222" s="80"/>
      <c r="FY222" s="80"/>
      <c r="FZ222" s="80"/>
      <c r="GA222" s="80"/>
      <c r="GB222" s="80"/>
      <c r="GC222" s="80"/>
      <c r="GD222" s="80"/>
      <c r="GE222" s="80"/>
      <c r="GF222" s="80"/>
      <c r="GG222" s="80"/>
      <c r="GH222" s="80"/>
      <c r="GI222" s="80"/>
      <c r="GJ222" s="80"/>
      <c r="GK222" s="80"/>
      <c r="GL222" s="80"/>
      <c r="GM222" s="80"/>
      <c r="GN222" s="80"/>
      <c r="GO222" s="80"/>
      <c r="GP222" s="80"/>
      <c r="GQ222" s="80"/>
      <c r="GR222" s="80"/>
      <c r="GS222" s="80"/>
      <c r="GT222" s="80"/>
      <c r="GU222" s="80"/>
      <c r="GV222" s="80"/>
      <c r="GW222" s="80"/>
      <c r="GX222" s="80"/>
      <c r="GY222" s="80"/>
      <c r="GZ222" s="80"/>
      <c r="HA222" s="80"/>
      <c r="HB222" s="80"/>
      <c r="HC222" s="80"/>
      <c r="HD222" s="80"/>
      <c r="HE222" s="80"/>
      <c r="HF222" s="80"/>
      <c r="HG222" s="80"/>
      <c r="HH222" s="80"/>
      <c r="HI222" s="80"/>
      <c r="HJ222" s="80"/>
      <c r="HK222" s="80"/>
      <c r="HL222" s="80"/>
      <c r="HM222" s="80"/>
      <c r="HN222" s="80"/>
      <c r="HO222" s="80"/>
      <c r="HP222" s="80"/>
      <c r="HQ222" s="80"/>
      <c r="HR222" s="80"/>
      <c r="HS222" s="80"/>
      <c r="HT222" s="80"/>
      <c r="HU222" s="80"/>
      <c r="HV222" s="80"/>
      <c r="HW222" s="80"/>
      <c r="HX222" s="80"/>
      <c r="HY222" s="80"/>
      <c r="HZ222" s="80"/>
      <c r="IA222" s="80"/>
      <c r="IB222" s="80"/>
      <c r="IC222" s="80"/>
      <c r="ID222" s="80"/>
      <c r="IE222" s="80"/>
      <c r="IF222" s="80"/>
      <c r="IG222" s="80"/>
      <c r="IH222" s="80"/>
      <c r="II222" s="80"/>
      <c r="IJ222" s="80"/>
      <c r="IK222" s="80"/>
      <c r="IL222" s="80"/>
      <c r="IM222" s="80"/>
      <c r="IN222" s="80"/>
      <c r="IO222" s="80"/>
      <c r="IP222" s="80"/>
      <c r="IQ222" s="80"/>
      <c r="IR222" s="80"/>
      <c r="IS222" s="80"/>
    </row>
    <row r="223" spans="1:253" s="120" customFormat="1" ht="18.75" customHeight="1" x14ac:dyDescent="0.3">
      <c r="A223" s="84"/>
      <c r="B223" s="84"/>
      <c r="C223" s="85"/>
      <c r="D223" s="85"/>
      <c r="E223" s="86"/>
      <c r="F223" s="87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  <c r="CT223" s="80"/>
      <c r="CU223" s="80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  <c r="DR223" s="80"/>
      <c r="DS223" s="80"/>
      <c r="DT223" s="80"/>
      <c r="DU223" s="80"/>
      <c r="DV223" s="80"/>
      <c r="DW223" s="80"/>
      <c r="DX223" s="80"/>
      <c r="DY223" s="80"/>
      <c r="DZ223" s="80"/>
      <c r="EA223" s="80"/>
      <c r="EB223" s="80"/>
      <c r="EC223" s="80"/>
      <c r="ED223" s="80"/>
      <c r="EE223" s="80"/>
      <c r="EF223" s="80"/>
      <c r="EG223" s="80"/>
      <c r="EH223" s="80"/>
      <c r="EI223" s="80"/>
      <c r="EJ223" s="80"/>
      <c r="EK223" s="80"/>
      <c r="EL223" s="80"/>
      <c r="EM223" s="80"/>
      <c r="EN223" s="80"/>
      <c r="EO223" s="80"/>
      <c r="EP223" s="80"/>
      <c r="EQ223" s="80"/>
      <c r="ER223" s="80"/>
      <c r="ES223" s="80"/>
      <c r="ET223" s="80"/>
      <c r="EU223" s="80"/>
      <c r="EV223" s="80"/>
      <c r="EW223" s="80"/>
      <c r="EX223" s="80"/>
      <c r="EY223" s="80"/>
      <c r="EZ223" s="80"/>
      <c r="FA223" s="80"/>
      <c r="FB223" s="80"/>
      <c r="FC223" s="80"/>
      <c r="FD223" s="80"/>
      <c r="FE223" s="80"/>
      <c r="FF223" s="80"/>
      <c r="FG223" s="80"/>
      <c r="FH223" s="80"/>
      <c r="FI223" s="80"/>
      <c r="FJ223" s="80"/>
      <c r="FK223" s="80"/>
      <c r="FL223" s="80"/>
      <c r="FM223" s="80"/>
      <c r="FN223" s="80"/>
      <c r="FO223" s="80"/>
      <c r="FP223" s="80"/>
      <c r="FQ223" s="80"/>
      <c r="FR223" s="80"/>
      <c r="FS223" s="80"/>
      <c r="FT223" s="80"/>
      <c r="FU223" s="80"/>
      <c r="FV223" s="80"/>
      <c r="FW223" s="80"/>
      <c r="FX223" s="80"/>
      <c r="FY223" s="80"/>
      <c r="FZ223" s="80"/>
      <c r="GA223" s="80"/>
      <c r="GB223" s="80"/>
      <c r="GC223" s="80"/>
      <c r="GD223" s="80"/>
      <c r="GE223" s="80"/>
      <c r="GF223" s="80"/>
      <c r="GG223" s="80"/>
      <c r="GH223" s="80"/>
      <c r="GI223" s="80"/>
      <c r="GJ223" s="80"/>
      <c r="GK223" s="80"/>
      <c r="GL223" s="80"/>
      <c r="GM223" s="80"/>
      <c r="GN223" s="80"/>
      <c r="GO223" s="80"/>
      <c r="GP223" s="80"/>
      <c r="GQ223" s="80"/>
      <c r="GR223" s="80"/>
      <c r="GS223" s="80"/>
      <c r="GT223" s="80"/>
      <c r="GU223" s="80"/>
      <c r="GV223" s="80"/>
      <c r="GW223" s="80"/>
      <c r="GX223" s="80"/>
      <c r="GY223" s="80"/>
      <c r="GZ223" s="80"/>
      <c r="HA223" s="80"/>
      <c r="HB223" s="80"/>
      <c r="HC223" s="80"/>
      <c r="HD223" s="80"/>
      <c r="HE223" s="80"/>
      <c r="HF223" s="80"/>
      <c r="HG223" s="80"/>
      <c r="HH223" s="80"/>
      <c r="HI223" s="80"/>
      <c r="HJ223" s="80"/>
      <c r="HK223" s="80"/>
      <c r="HL223" s="80"/>
      <c r="HM223" s="80"/>
      <c r="HN223" s="80"/>
      <c r="HO223" s="80"/>
      <c r="HP223" s="80"/>
      <c r="HQ223" s="80"/>
      <c r="HR223" s="80"/>
      <c r="HS223" s="80"/>
      <c r="HT223" s="80"/>
      <c r="HU223" s="80"/>
      <c r="HV223" s="80"/>
      <c r="HW223" s="80"/>
      <c r="HX223" s="80"/>
      <c r="HY223" s="80"/>
      <c r="HZ223" s="80"/>
      <c r="IA223" s="80"/>
      <c r="IB223" s="80"/>
      <c r="IC223" s="80"/>
      <c r="ID223" s="80"/>
      <c r="IE223" s="80"/>
      <c r="IF223" s="80"/>
      <c r="IG223" s="80"/>
      <c r="IH223" s="80"/>
      <c r="II223" s="80"/>
      <c r="IJ223" s="80"/>
      <c r="IK223" s="80"/>
      <c r="IL223" s="80"/>
      <c r="IM223" s="80"/>
      <c r="IN223" s="80"/>
      <c r="IO223" s="80"/>
      <c r="IP223" s="80"/>
      <c r="IQ223" s="80"/>
      <c r="IR223" s="80"/>
      <c r="IS223" s="80"/>
    </row>
    <row r="224" spans="1:253" s="120" customFormat="1" ht="18.75" customHeight="1" x14ac:dyDescent="0.3">
      <c r="A224" s="84"/>
      <c r="B224" s="84"/>
      <c r="C224" s="85"/>
      <c r="D224" s="85"/>
      <c r="E224" s="86"/>
      <c r="F224" s="87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  <c r="CT224" s="80"/>
      <c r="CU224" s="80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  <c r="DR224" s="80"/>
      <c r="DS224" s="80"/>
      <c r="DT224" s="80"/>
      <c r="DU224" s="80"/>
      <c r="DV224" s="80"/>
      <c r="DW224" s="80"/>
      <c r="DX224" s="80"/>
      <c r="DY224" s="80"/>
      <c r="DZ224" s="80"/>
      <c r="EA224" s="80"/>
      <c r="EB224" s="80"/>
      <c r="EC224" s="80"/>
      <c r="ED224" s="80"/>
      <c r="EE224" s="80"/>
      <c r="EF224" s="80"/>
      <c r="EG224" s="80"/>
      <c r="EH224" s="80"/>
      <c r="EI224" s="80"/>
      <c r="EJ224" s="80"/>
      <c r="EK224" s="80"/>
      <c r="EL224" s="80"/>
      <c r="EM224" s="80"/>
      <c r="EN224" s="80"/>
      <c r="EO224" s="80"/>
      <c r="EP224" s="80"/>
      <c r="EQ224" s="80"/>
      <c r="ER224" s="80"/>
      <c r="ES224" s="80"/>
      <c r="ET224" s="80"/>
      <c r="EU224" s="80"/>
      <c r="EV224" s="80"/>
      <c r="EW224" s="80"/>
      <c r="EX224" s="80"/>
      <c r="EY224" s="80"/>
      <c r="EZ224" s="80"/>
      <c r="FA224" s="80"/>
      <c r="FB224" s="80"/>
      <c r="FC224" s="80"/>
      <c r="FD224" s="80"/>
      <c r="FE224" s="80"/>
      <c r="FF224" s="80"/>
      <c r="FG224" s="80"/>
      <c r="FH224" s="80"/>
      <c r="FI224" s="80"/>
      <c r="FJ224" s="80"/>
      <c r="FK224" s="80"/>
      <c r="FL224" s="80"/>
      <c r="FM224" s="80"/>
      <c r="FN224" s="80"/>
      <c r="FO224" s="80"/>
      <c r="FP224" s="80"/>
      <c r="FQ224" s="80"/>
      <c r="FR224" s="80"/>
      <c r="FS224" s="80"/>
      <c r="FT224" s="80"/>
      <c r="FU224" s="80"/>
      <c r="FV224" s="80"/>
      <c r="FW224" s="80"/>
      <c r="FX224" s="80"/>
      <c r="FY224" s="80"/>
      <c r="FZ224" s="80"/>
      <c r="GA224" s="80"/>
      <c r="GB224" s="80"/>
      <c r="GC224" s="80"/>
      <c r="GD224" s="80"/>
      <c r="GE224" s="80"/>
      <c r="GF224" s="80"/>
      <c r="GG224" s="80"/>
      <c r="GH224" s="80"/>
      <c r="GI224" s="80"/>
      <c r="GJ224" s="80"/>
      <c r="GK224" s="80"/>
      <c r="GL224" s="80"/>
      <c r="GM224" s="80"/>
      <c r="GN224" s="80"/>
      <c r="GO224" s="80"/>
      <c r="GP224" s="80"/>
      <c r="GQ224" s="80"/>
      <c r="GR224" s="80"/>
      <c r="GS224" s="80"/>
      <c r="GT224" s="80"/>
      <c r="GU224" s="80"/>
      <c r="GV224" s="80"/>
      <c r="GW224" s="80"/>
      <c r="GX224" s="80"/>
      <c r="GY224" s="80"/>
      <c r="GZ224" s="80"/>
      <c r="HA224" s="80"/>
      <c r="HB224" s="80"/>
      <c r="HC224" s="80"/>
      <c r="HD224" s="80"/>
      <c r="HE224" s="80"/>
      <c r="HF224" s="80"/>
      <c r="HG224" s="80"/>
      <c r="HH224" s="80"/>
      <c r="HI224" s="80"/>
      <c r="HJ224" s="80"/>
      <c r="HK224" s="80"/>
      <c r="HL224" s="80"/>
      <c r="HM224" s="80"/>
      <c r="HN224" s="80"/>
      <c r="HO224" s="80"/>
      <c r="HP224" s="80"/>
      <c r="HQ224" s="80"/>
      <c r="HR224" s="80"/>
      <c r="HS224" s="80"/>
      <c r="HT224" s="80"/>
      <c r="HU224" s="80"/>
      <c r="HV224" s="80"/>
      <c r="HW224" s="80"/>
      <c r="HX224" s="80"/>
      <c r="HY224" s="80"/>
      <c r="HZ224" s="80"/>
      <c r="IA224" s="80"/>
      <c r="IB224" s="80"/>
      <c r="IC224" s="80"/>
      <c r="ID224" s="80"/>
      <c r="IE224" s="80"/>
      <c r="IF224" s="80"/>
      <c r="IG224" s="80"/>
      <c r="IH224" s="80"/>
      <c r="II224" s="80"/>
      <c r="IJ224" s="80"/>
      <c r="IK224" s="80"/>
      <c r="IL224" s="80"/>
      <c r="IM224" s="80"/>
      <c r="IN224" s="80"/>
      <c r="IO224" s="80"/>
      <c r="IP224" s="80"/>
      <c r="IQ224" s="80"/>
      <c r="IR224" s="80"/>
      <c r="IS224" s="80"/>
    </row>
    <row r="225" spans="1:253" ht="18.75" customHeight="1" x14ac:dyDescent="0.3">
      <c r="A225" s="171"/>
      <c r="B225" s="174"/>
      <c r="C225" s="64"/>
      <c r="D225" s="64"/>
      <c r="E225" s="88"/>
      <c r="F225" s="89"/>
    </row>
    <row r="226" spans="1:253" s="121" customFormat="1" x14ac:dyDescent="0.3">
      <c r="A226" s="209" t="s">
        <v>26</v>
      </c>
      <c r="B226" s="209"/>
      <c r="C226" s="209"/>
      <c r="D226" s="209"/>
      <c r="E226" s="209"/>
      <c r="F226" s="209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</row>
    <row r="227" spans="1:253" ht="18.75" customHeight="1" x14ac:dyDescent="0.3">
      <c r="A227" s="171"/>
      <c r="B227" s="174"/>
      <c r="C227" s="91"/>
      <c r="D227" s="91"/>
      <c r="E227" s="92" t="s">
        <v>28</v>
      </c>
      <c r="F227" s="91"/>
    </row>
    <row r="228" spans="1:253" ht="15.75" customHeight="1" x14ac:dyDescent="0.3">
      <c r="A228" s="41"/>
      <c r="C228" s="91"/>
      <c r="D228" s="91"/>
      <c r="E228" s="92"/>
      <c r="F228" s="91"/>
    </row>
    <row r="229" spans="1:253" ht="15.75" customHeight="1" x14ac:dyDescent="0.3">
      <c r="A229" s="41"/>
      <c r="C229" s="91"/>
      <c r="D229" s="91"/>
      <c r="E229" s="92"/>
      <c r="F229" s="91"/>
    </row>
    <row r="230" spans="1:253" ht="8.4499999999999993" customHeight="1" x14ac:dyDescent="0.3">
      <c r="A230" s="41"/>
      <c r="C230" s="91"/>
      <c r="D230" s="91"/>
      <c r="E230" s="92"/>
      <c r="F230" s="91"/>
    </row>
    <row r="231" spans="1:253" ht="15.6" customHeight="1" x14ac:dyDescent="0.3">
      <c r="A231" s="41"/>
      <c r="C231" s="91"/>
      <c r="D231" s="91"/>
      <c r="E231" s="92"/>
      <c r="F231" s="91"/>
    </row>
    <row r="232" spans="1:253" ht="15.6" customHeight="1" x14ac:dyDescent="0.3">
      <c r="A232" s="41"/>
      <c r="C232" s="91"/>
      <c r="D232" s="91"/>
      <c r="E232" s="92"/>
      <c r="F232" s="91"/>
    </row>
    <row r="233" spans="1:253" ht="15.6" customHeight="1" x14ac:dyDescent="0.3">
      <c r="A233" s="41"/>
      <c r="C233" s="91"/>
      <c r="D233" s="91"/>
      <c r="E233" s="92"/>
      <c r="F233" s="91"/>
    </row>
    <row r="234" spans="1:253" ht="15.6" customHeight="1" x14ac:dyDescent="0.3">
      <c r="A234" s="215"/>
      <c r="B234" s="215"/>
      <c r="C234" s="91"/>
      <c r="D234" s="91"/>
      <c r="E234" s="92"/>
      <c r="F234" s="91"/>
    </row>
    <row r="235" spans="1:253" ht="15.75" customHeight="1" x14ac:dyDescent="0.3">
      <c r="A235" s="174"/>
      <c r="B235" s="174" t="s">
        <v>27</v>
      </c>
      <c r="C235" s="91"/>
      <c r="D235" s="91"/>
      <c r="E235" s="92"/>
      <c r="F235" s="91"/>
    </row>
    <row r="236" spans="1:253" ht="16.5" customHeight="1" x14ac:dyDescent="0.3">
      <c r="A236" s="216"/>
      <c r="B236" s="216"/>
      <c r="C236" s="91"/>
      <c r="D236" s="91"/>
      <c r="E236" s="92"/>
      <c r="F236" s="91"/>
    </row>
    <row r="237" spans="1:253" x14ac:dyDescent="0.3">
      <c r="A237" s="207"/>
      <c r="B237" s="207"/>
      <c r="C237" s="217" t="s">
        <v>28</v>
      </c>
      <c r="D237" s="217"/>
      <c r="E237" s="217"/>
      <c r="F237" s="217"/>
    </row>
    <row r="238" spans="1:253" ht="21.75" customHeight="1" x14ac:dyDescent="0.3">
      <c r="A238" s="176"/>
      <c r="B238" s="176"/>
      <c r="C238" s="176"/>
      <c r="D238" s="177"/>
      <c r="E238" s="179"/>
      <c r="F238" s="179"/>
    </row>
    <row r="239" spans="1:253" ht="16.5" customHeight="1" x14ac:dyDescent="0.3">
      <c r="A239" s="212"/>
      <c r="B239" s="212"/>
      <c r="C239" s="171"/>
      <c r="D239" s="171"/>
      <c r="E239" s="211"/>
      <c r="F239" s="211"/>
    </row>
    <row r="240" spans="1:253" x14ac:dyDescent="0.3">
      <c r="A240" s="207"/>
      <c r="B240" s="207"/>
      <c r="C240" s="176"/>
      <c r="D240" s="177"/>
      <c r="E240" s="208"/>
      <c r="F240" s="208"/>
    </row>
    <row r="241" spans="1:6" ht="10.5" customHeight="1" x14ac:dyDescent="0.3">
      <c r="A241" s="207"/>
      <c r="B241" s="207"/>
      <c r="C241" s="176"/>
      <c r="D241" s="177"/>
      <c r="E241" s="208"/>
      <c r="F241" s="208"/>
    </row>
    <row r="242" spans="1:6" ht="29.25" customHeight="1" x14ac:dyDescent="0.3">
      <c r="A242" s="209"/>
      <c r="B242" s="209"/>
      <c r="C242" s="175"/>
      <c r="D242" s="171"/>
      <c r="E242" s="178"/>
      <c r="F242" s="178"/>
    </row>
    <row r="243" spans="1:6" ht="38.25" customHeight="1" x14ac:dyDescent="0.3">
      <c r="A243" s="210"/>
      <c r="B243" s="210"/>
      <c r="C243" s="175"/>
      <c r="D243" s="171"/>
      <c r="E243" s="211"/>
      <c r="F243" s="211"/>
    </row>
    <row r="244" spans="1:6" ht="10.5" customHeight="1" x14ac:dyDescent="0.3">
      <c r="A244" s="207"/>
      <c r="B244" s="207"/>
      <c r="C244" s="176"/>
      <c r="D244" s="177"/>
      <c r="E244" s="208"/>
      <c r="F244" s="208"/>
    </row>
    <row r="245" spans="1:6" ht="25.5" customHeight="1" x14ac:dyDescent="0.3">
      <c r="A245" s="176"/>
      <c r="B245" s="176"/>
      <c r="C245" s="176"/>
      <c r="D245" s="177"/>
      <c r="E245" s="179"/>
      <c r="F245" s="179"/>
    </row>
    <row r="246" spans="1:6" ht="16.5" customHeight="1" x14ac:dyDescent="0.3">
      <c r="A246" s="212"/>
      <c r="B246" s="212"/>
      <c r="C246" s="171"/>
      <c r="D246" s="171"/>
      <c r="E246" s="211"/>
      <c r="F246" s="211"/>
    </row>
    <row r="247" spans="1:6" x14ac:dyDescent="0.3">
      <c r="A247" s="207"/>
      <c r="B247" s="207"/>
      <c r="C247" s="176"/>
      <c r="D247" s="177"/>
      <c r="E247" s="208"/>
      <c r="F247" s="208"/>
    </row>
    <row r="248" spans="1:6" x14ac:dyDescent="0.3">
      <c r="A248" s="121"/>
      <c r="B248" s="121"/>
      <c r="C248" s="121"/>
    </row>
  </sheetData>
  <mergeCells count="40">
    <mergeCell ref="A10:F10"/>
    <mergeCell ref="E1:F1"/>
    <mergeCell ref="C3:F3"/>
    <mergeCell ref="C5:F5"/>
    <mergeCell ref="C7:G7"/>
    <mergeCell ref="C8:F9"/>
    <mergeCell ref="A220:B220"/>
    <mergeCell ref="B11:F11"/>
    <mergeCell ref="A12:A14"/>
    <mergeCell ref="B12:B14"/>
    <mergeCell ref="C12:C14"/>
    <mergeCell ref="D12:D14"/>
    <mergeCell ref="E12:E14"/>
    <mergeCell ref="F12:F14"/>
    <mergeCell ref="A215:B215"/>
    <mergeCell ref="A216:B216"/>
    <mergeCell ref="A217:B217"/>
    <mergeCell ref="A218:B218"/>
    <mergeCell ref="A219:B219"/>
    <mergeCell ref="A221:B221"/>
    <mergeCell ref="A226:F226"/>
    <mergeCell ref="A234:B234"/>
    <mergeCell ref="A236:B236"/>
    <mergeCell ref="A237:B237"/>
    <mergeCell ref="C237:F237"/>
    <mergeCell ref="A239:B239"/>
    <mergeCell ref="E239:F239"/>
    <mergeCell ref="A240:B240"/>
    <mergeCell ref="E240:F240"/>
    <mergeCell ref="A241:B241"/>
    <mergeCell ref="E241:F241"/>
    <mergeCell ref="A247:B247"/>
    <mergeCell ref="E247:F247"/>
    <mergeCell ref="A242:B242"/>
    <mergeCell ref="A243:B243"/>
    <mergeCell ref="E243:F243"/>
    <mergeCell ref="A244:B244"/>
    <mergeCell ref="E244:F244"/>
    <mergeCell ref="A246:B246"/>
    <mergeCell ref="E246:F246"/>
  </mergeCells>
  <pageMargins left="0.7" right="0.7" top="0.75" bottom="0.75" header="0.3" footer="0.3"/>
  <ignoredErrors>
    <ignoredError sqref="F218 F2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93"/>
  <sheetViews>
    <sheetView topLeftCell="A10" workbookViewId="0">
      <selection activeCell="C8" sqref="C8:F9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168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72"/>
      <c r="F2" s="172"/>
    </row>
    <row r="3" spans="1:253" ht="18.75" customHeight="1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73"/>
      <c r="D4" s="173"/>
      <c r="E4" s="66"/>
      <c r="F4" s="190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73"/>
      <c r="D6" s="173"/>
      <c r="E6" s="66"/>
      <c r="F6" s="190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67.5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 t="s">
        <v>33</v>
      </c>
    </row>
    <row r="9" spans="1:253" ht="11.25" customHeight="1" x14ac:dyDescent="0.3">
      <c r="A9" s="67"/>
      <c r="B9" s="69"/>
      <c r="C9" s="241"/>
      <c r="D9" s="241"/>
      <c r="E9" s="241"/>
      <c r="F9" s="241"/>
      <c r="J9" s="67"/>
    </row>
    <row r="10" spans="1:253" ht="25.5" customHeight="1" x14ac:dyDescent="0.3">
      <c r="A10" s="220" t="s">
        <v>115</v>
      </c>
      <c r="B10" s="220"/>
      <c r="C10" s="220"/>
      <c r="D10" s="220"/>
      <c r="E10" s="220"/>
      <c r="F10" s="220"/>
      <c r="J10" s="67"/>
    </row>
    <row r="11" spans="1:253" ht="22.5" customHeight="1" thickBot="1" x14ac:dyDescent="0.35">
      <c r="A11" s="171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</row>
    <row r="14" spans="1:253" ht="23.25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71" t="s">
        <v>116</v>
      </c>
      <c r="C16" s="72"/>
      <c r="D16" s="71"/>
      <c r="E16" s="74"/>
      <c r="F16" s="94"/>
    </row>
    <row r="17" spans="1:7" x14ac:dyDescent="0.3">
      <c r="A17" s="70"/>
      <c r="B17" s="72" t="s">
        <v>23</v>
      </c>
      <c r="C17" s="72"/>
      <c r="D17" s="71"/>
      <c r="E17" s="116"/>
      <c r="F17" s="94"/>
    </row>
    <row r="18" spans="1:7" ht="40.5" customHeight="1" x14ac:dyDescent="0.3">
      <c r="A18" s="35">
        <v>1</v>
      </c>
      <c r="B18" s="117" t="s">
        <v>5</v>
      </c>
      <c r="C18" s="37" t="s">
        <v>18</v>
      </c>
      <c r="D18" s="44">
        <v>5512.2</v>
      </c>
      <c r="E18" s="44"/>
      <c r="F18" s="56">
        <f t="shared" ref="F18:F29" si="0">D18*E18</f>
        <v>0</v>
      </c>
    </row>
    <row r="19" spans="1:7" x14ac:dyDescent="0.3">
      <c r="A19" s="35">
        <v>2</v>
      </c>
      <c r="B19" s="118" t="s">
        <v>41</v>
      </c>
      <c r="C19" s="37" t="s">
        <v>42</v>
      </c>
      <c r="D19" s="44">
        <v>128</v>
      </c>
      <c r="E19" s="58"/>
      <c r="F19" s="56">
        <f t="shared" si="0"/>
        <v>0</v>
      </c>
    </row>
    <row r="20" spans="1:7" x14ac:dyDescent="0.3">
      <c r="A20" s="35">
        <v>3</v>
      </c>
      <c r="B20" s="36" t="s">
        <v>38</v>
      </c>
      <c r="C20" s="37" t="s">
        <v>4</v>
      </c>
      <c r="D20" s="44">
        <v>1.6</v>
      </c>
      <c r="E20" s="58">
        <v>1266.3499999999999</v>
      </c>
      <c r="F20" s="56">
        <f t="shared" si="0"/>
        <v>2026.1599999999999</v>
      </c>
    </row>
    <row r="21" spans="1:7" x14ac:dyDescent="0.3">
      <c r="A21" s="35">
        <v>4</v>
      </c>
      <c r="B21" s="118" t="s">
        <v>43</v>
      </c>
      <c r="C21" s="37" t="s">
        <v>4</v>
      </c>
      <c r="D21" s="44">
        <v>3.5</v>
      </c>
      <c r="E21" s="58">
        <v>1277.74</v>
      </c>
      <c r="F21" s="56">
        <f t="shared" si="0"/>
        <v>4472.09</v>
      </c>
    </row>
    <row r="22" spans="1:7" x14ac:dyDescent="0.3">
      <c r="A22" s="35">
        <v>5</v>
      </c>
      <c r="B22" s="118" t="s">
        <v>45</v>
      </c>
      <c r="C22" s="37" t="s">
        <v>1</v>
      </c>
      <c r="D22" s="44">
        <v>18</v>
      </c>
      <c r="E22" s="58">
        <v>85.19</v>
      </c>
      <c r="F22" s="56">
        <f t="shared" si="0"/>
        <v>1533.42</v>
      </c>
    </row>
    <row r="23" spans="1:7" x14ac:dyDescent="0.3">
      <c r="A23" s="35">
        <v>6</v>
      </c>
      <c r="B23" s="36" t="s">
        <v>109</v>
      </c>
      <c r="C23" s="37" t="s">
        <v>24</v>
      </c>
      <c r="D23" s="44">
        <v>819</v>
      </c>
      <c r="E23" s="58"/>
      <c r="F23" s="56">
        <f t="shared" si="0"/>
        <v>0</v>
      </c>
    </row>
    <row r="24" spans="1:7" x14ac:dyDescent="0.3">
      <c r="A24" s="35">
        <v>7</v>
      </c>
      <c r="B24" s="36" t="s">
        <v>117</v>
      </c>
      <c r="C24" s="37" t="s">
        <v>1</v>
      </c>
      <c r="D24" s="44">
        <v>20</v>
      </c>
      <c r="E24" s="119">
        <v>75</v>
      </c>
      <c r="F24" s="56">
        <f t="shared" si="0"/>
        <v>1500</v>
      </c>
    </row>
    <row r="25" spans="1:7" x14ac:dyDescent="0.3">
      <c r="A25" s="35">
        <v>8</v>
      </c>
      <c r="B25" s="36" t="s">
        <v>112</v>
      </c>
      <c r="C25" s="37" t="s">
        <v>24</v>
      </c>
      <c r="D25" s="44">
        <v>819</v>
      </c>
      <c r="E25" s="58"/>
      <c r="F25" s="56">
        <f t="shared" si="0"/>
        <v>0</v>
      </c>
    </row>
    <row r="26" spans="1:7" x14ac:dyDescent="0.3">
      <c r="A26" s="35">
        <v>9</v>
      </c>
      <c r="B26" s="36" t="s">
        <v>110</v>
      </c>
      <c r="C26" s="37" t="s">
        <v>24</v>
      </c>
      <c r="D26" s="44">
        <v>819</v>
      </c>
      <c r="E26" s="58"/>
      <c r="F26" s="56">
        <f t="shared" si="0"/>
        <v>0</v>
      </c>
      <c r="G26" s="40" t="s">
        <v>33</v>
      </c>
    </row>
    <row r="27" spans="1:7" x14ac:dyDescent="0.3">
      <c r="A27" s="35">
        <v>10</v>
      </c>
      <c r="B27" s="36" t="s">
        <v>40</v>
      </c>
      <c r="C27" s="37" t="s">
        <v>1</v>
      </c>
      <c r="D27" s="44">
        <v>25</v>
      </c>
      <c r="E27" s="58">
        <v>69.293000000000006</v>
      </c>
      <c r="F27" s="56">
        <f t="shared" si="0"/>
        <v>1732.3250000000003</v>
      </c>
    </row>
    <row r="28" spans="1:7" x14ac:dyDescent="0.3">
      <c r="A28" s="35">
        <v>11</v>
      </c>
      <c r="B28" s="36" t="s">
        <v>119</v>
      </c>
      <c r="C28" s="37" t="s">
        <v>91</v>
      </c>
      <c r="D28" s="44">
        <v>16</v>
      </c>
      <c r="E28" s="58">
        <v>14.32</v>
      </c>
      <c r="F28" s="56">
        <f t="shared" si="0"/>
        <v>229.12</v>
      </c>
    </row>
    <row r="29" spans="1:7" x14ac:dyDescent="0.3">
      <c r="A29" s="35"/>
      <c r="B29" s="36" t="s">
        <v>118</v>
      </c>
      <c r="C29" s="37" t="s">
        <v>24</v>
      </c>
      <c r="D29" s="44">
        <v>471</v>
      </c>
      <c r="E29" s="58">
        <v>1.87</v>
      </c>
      <c r="F29" s="56">
        <f t="shared" si="0"/>
        <v>880.7700000000001</v>
      </c>
    </row>
    <row r="30" spans="1:7" x14ac:dyDescent="0.3">
      <c r="A30" s="35"/>
      <c r="B30" s="36"/>
      <c r="C30" s="37"/>
      <c r="D30" s="38"/>
      <c r="E30" s="58"/>
      <c r="F30" s="56"/>
    </row>
    <row r="31" spans="1:7" x14ac:dyDescent="0.3">
      <c r="A31" s="70"/>
      <c r="B31" s="72" t="s">
        <v>46</v>
      </c>
      <c r="C31" s="72"/>
      <c r="D31" s="71"/>
      <c r="E31" s="116"/>
      <c r="F31" s="94"/>
    </row>
    <row r="32" spans="1:7" x14ac:dyDescent="0.3">
      <c r="A32" s="35">
        <v>1</v>
      </c>
      <c r="B32" s="117" t="s">
        <v>44</v>
      </c>
      <c r="C32" s="37" t="s">
        <v>18</v>
      </c>
      <c r="D32" s="44">
        <v>760</v>
      </c>
      <c r="E32" s="44">
        <v>12</v>
      </c>
      <c r="F32" s="56">
        <f t="shared" ref="F32:F36" si="1">D32*E32</f>
        <v>9120</v>
      </c>
    </row>
    <row r="33" spans="1:6" x14ac:dyDescent="0.3">
      <c r="A33" s="35">
        <v>2</v>
      </c>
      <c r="B33" s="118" t="s">
        <v>43</v>
      </c>
      <c r="C33" s="37" t="s">
        <v>4</v>
      </c>
      <c r="D33" s="44">
        <v>87.4</v>
      </c>
      <c r="E33" s="58">
        <v>1277.74</v>
      </c>
      <c r="F33" s="56">
        <f t="shared" si="1"/>
        <v>111674.47600000001</v>
      </c>
    </row>
    <row r="34" spans="1:6" x14ac:dyDescent="0.3">
      <c r="A34" s="35">
        <v>3</v>
      </c>
      <c r="B34" s="118" t="s">
        <v>45</v>
      </c>
      <c r="C34" s="37" t="s">
        <v>1</v>
      </c>
      <c r="D34" s="44">
        <v>770</v>
      </c>
      <c r="E34" s="58">
        <v>85.19</v>
      </c>
      <c r="F34" s="56">
        <f t="shared" si="1"/>
        <v>65596.3</v>
      </c>
    </row>
    <row r="35" spans="1:6" x14ac:dyDescent="0.3">
      <c r="A35" s="35">
        <v>4</v>
      </c>
      <c r="B35" s="139" t="s">
        <v>53</v>
      </c>
      <c r="C35" s="37" t="s">
        <v>30</v>
      </c>
      <c r="D35" s="44">
        <v>300</v>
      </c>
      <c r="E35" s="58">
        <v>1.8</v>
      </c>
      <c r="F35" s="56">
        <f t="shared" si="1"/>
        <v>540</v>
      </c>
    </row>
    <row r="36" spans="1:6" x14ac:dyDescent="0.3">
      <c r="A36" s="35">
        <v>5</v>
      </c>
      <c r="B36" s="139" t="s">
        <v>124</v>
      </c>
      <c r="C36" s="166" t="s">
        <v>30</v>
      </c>
      <c r="D36" s="44">
        <v>5</v>
      </c>
      <c r="E36" s="167">
        <v>4.4000000000000004</v>
      </c>
      <c r="F36" s="56">
        <f t="shared" si="1"/>
        <v>22</v>
      </c>
    </row>
    <row r="37" spans="1:6" x14ac:dyDescent="0.3">
      <c r="A37" s="35"/>
      <c r="B37" s="139"/>
      <c r="C37" s="166"/>
      <c r="D37" s="170"/>
      <c r="E37" s="167"/>
      <c r="F37" s="56"/>
    </row>
    <row r="38" spans="1:6" x14ac:dyDescent="0.3">
      <c r="A38" s="70"/>
      <c r="B38" s="72" t="s">
        <v>50</v>
      </c>
      <c r="C38" s="72"/>
      <c r="D38" s="71"/>
      <c r="E38" s="116"/>
      <c r="F38" s="94"/>
    </row>
    <row r="39" spans="1:6" x14ac:dyDescent="0.3">
      <c r="A39" s="35">
        <v>1</v>
      </c>
      <c r="B39" s="117" t="s">
        <v>51</v>
      </c>
      <c r="C39" s="37" t="s">
        <v>52</v>
      </c>
      <c r="D39" s="44">
        <v>1033.2</v>
      </c>
      <c r="E39" s="44"/>
      <c r="F39" s="56">
        <f t="shared" ref="F39:F52" si="2">D39*E39</f>
        <v>0</v>
      </c>
    </row>
    <row r="40" spans="1:6" x14ac:dyDescent="0.3">
      <c r="A40" s="35">
        <v>2</v>
      </c>
      <c r="B40" s="118" t="s">
        <v>43</v>
      </c>
      <c r="C40" s="37" t="s">
        <v>4</v>
      </c>
      <c r="D40" s="44">
        <v>56</v>
      </c>
      <c r="E40" s="58">
        <v>1277.74</v>
      </c>
      <c r="F40" s="56">
        <f t="shared" si="2"/>
        <v>71553.440000000002</v>
      </c>
    </row>
    <row r="41" spans="1:6" x14ac:dyDescent="0.3">
      <c r="A41" s="35">
        <v>3</v>
      </c>
      <c r="B41" s="36" t="s">
        <v>38</v>
      </c>
      <c r="C41" s="37" t="s">
        <v>4</v>
      </c>
      <c r="D41" s="44">
        <v>4.2</v>
      </c>
      <c r="E41" s="58">
        <v>1266.3499999999999</v>
      </c>
      <c r="F41" s="56">
        <f t="shared" si="2"/>
        <v>5318.67</v>
      </c>
    </row>
    <row r="42" spans="1:6" x14ac:dyDescent="0.3">
      <c r="A42" s="35">
        <v>4</v>
      </c>
      <c r="B42" s="118" t="s">
        <v>45</v>
      </c>
      <c r="C42" s="37" t="s">
        <v>1</v>
      </c>
      <c r="D42" s="44">
        <v>287</v>
      </c>
      <c r="E42" s="58">
        <v>85.19</v>
      </c>
      <c r="F42" s="56">
        <f t="shared" si="2"/>
        <v>24449.53</v>
      </c>
    </row>
    <row r="43" spans="1:6" x14ac:dyDescent="0.3">
      <c r="A43" s="35">
        <v>5</v>
      </c>
      <c r="B43" s="139" t="s">
        <v>121</v>
      </c>
      <c r="C43" s="37" t="s">
        <v>3</v>
      </c>
      <c r="D43" s="170">
        <v>10</v>
      </c>
      <c r="E43" s="58">
        <v>62.71</v>
      </c>
      <c r="F43" s="56">
        <f t="shared" si="2"/>
        <v>627.1</v>
      </c>
    </row>
    <row r="44" spans="1:6" x14ac:dyDescent="0.3">
      <c r="A44" s="35">
        <v>6</v>
      </c>
      <c r="B44" s="36" t="s">
        <v>57</v>
      </c>
      <c r="C44" s="37" t="s">
        <v>1</v>
      </c>
      <c r="D44" s="44">
        <v>30</v>
      </c>
      <c r="E44" s="58">
        <v>330.96</v>
      </c>
      <c r="F44" s="56">
        <f t="shared" si="2"/>
        <v>9928.7999999999993</v>
      </c>
    </row>
    <row r="45" spans="1:6" x14ac:dyDescent="0.3">
      <c r="A45" s="35">
        <v>7</v>
      </c>
      <c r="B45" s="139" t="s">
        <v>29</v>
      </c>
      <c r="C45" s="37" t="s">
        <v>30</v>
      </c>
      <c r="D45" s="44">
        <v>320</v>
      </c>
      <c r="E45" s="58">
        <v>1.7</v>
      </c>
      <c r="F45" s="56">
        <f t="shared" si="2"/>
        <v>544</v>
      </c>
    </row>
    <row r="46" spans="1:6" x14ac:dyDescent="0.3">
      <c r="A46" s="35">
        <v>8</v>
      </c>
      <c r="B46" s="139" t="s">
        <v>36</v>
      </c>
      <c r="C46" s="37" t="s">
        <v>30</v>
      </c>
      <c r="D46" s="44">
        <v>135</v>
      </c>
      <c r="E46" s="58">
        <v>1.7</v>
      </c>
      <c r="F46" s="56">
        <f t="shared" si="2"/>
        <v>229.5</v>
      </c>
    </row>
    <row r="47" spans="1:6" x14ac:dyDescent="0.3">
      <c r="A47" s="35">
        <v>9</v>
      </c>
      <c r="B47" s="139" t="s">
        <v>53</v>
      </c>
      <c r="C47" s="37" t="s">
        <v>30</v>
      </c>
      <c r="D47" s="44">
        <v>200</v>
      </c>
      <c r="E47" s="58">
        <v>1.8</v>
      </c>
      <c r="F47" s="56">
        <f t="shared" si="2"/>
        <v>360</v>
      </c>
    </row>
    <row r="48" spans="1:6" x14ac:dyDescent="0.3">
      <c r="A48" s="35">
        <v>10</v>
      </c>
      <c r="B48" s="36" t="s">
        <v>59</v>
      </c>
      <c r="C48" s="37" t="s">
        <v>52</v>
      </c>
      <c r="D48" s="44">
        <v>152.9</v>
      </c>
      <c r="E48" s="58">
        <v>12</v>
      </c>
      <c r="F48" s="56">
        <f t="shared" si="2"/>
        <v>1834.8000000000002</v>
      </c>
    </row>
    <row r="49" spans="1:6" x14ac:dyDescent="0.3">
      <c r="A49" s="35">
        <v>11</v>
      </c>
      <c r="B49" s="118" t="s">
        <v>45</v>
      </c>
      <c r="C49" s="37" t="s">
        <v>1</v>
      </c>
      <c r="D49" s="44">
        <v>32</v>
      </c>
      <c r="E49" s="58">
        <v>85.19</v>
      </c>
      <c r="F49" s="56">
        <f t="shared" si="2"/>
        <v>2726.08</v>
      </c>
    </row>
    <row r="50" spans="1:6" x14ac:dyDescent="0.3">
      <c r="A50" s="35">
        <v>12</v>
      </c>
      <c r="B50" s="118" t="s">
        <v>43</v>
      </c>
      <c r="C50" s="37" t="s">
        <v>4</v>
      </c>
      <c r="D50" s="44">
        <v>3.4</v>
      </c>
      <c r="E50" s="58">
        <v>1277.74</v>
      </c>
      <c r="F50" s="56">
        <f t="shared" si="2"/>
        <v>4344.3159999999998</v>
      </c>
    </row>
    <row r="51" spans="1:6" x14ac:dyDescent="0.3">
      <c r="A51" s="35">
        <v>13</v>
      </c>
      <c r="B51" s="36" t="s">
        <v>38</v>
      </c>
      <c r="C51" s="37" t="s">
        <v>4</v>
      </c>
      <c r="D51" s="44">
        <v>2</v>
      </c>
      <c r="E51" s="58">
        <v>1266.3499999999999</v>
      </c>
      <c r="F51" s="56">
        <f t="shared" si="2"/>
        <v>2532.6999999999998</v>
      </c>
    </row>
    <row r="52" spans="1:6" x14ac:dyDescent="0.3">
      <c r="A52" s="35">
        <v>14</v>
      </c>
      <c r="B52" s="36"/>
      <c r="C52" s="37"/>
      <c r="D52" s="44"/>
      <c r="E52" s="58"/>
      <c r="F52" s="56">
        <f t="shared" si="2"/>
        <v>0</v>
      </c>
    </row>
    <row r="53" spans="1:6" ht="37.5" x14ac:dyDescent="0.3">
      <c r="A53" s="70"/>
      <c r="B53" s="72" t="s">
        <v>55</v>
      </c>
      <c r="C53" s="72"/>
      <c r="D53" s="44"/>
      <c r="E53" s="74"/>
      <c r="F53" s="94"/>
    </row>
    <row r="54" spans="1:6" x14ac:dyDescent="0.3">
      <c r="A54" s="35">
        <v>1</v>
      </c>
      <c r="B54" s="45" t="s">
        <v>56</v>
      </c>
      <c r="C54" s="37" t="s">
        <v>25</v>
      </c>
      <c r="D54" s="44">
        <v>1033.2</v>
      </c>
      <c r="E54" s="58">
        <v>12</v>
      </c>
      <c r="F54" s="56">
        <f t="shared" ref="F54:F62" si="3">D54*E54</f>
        <v>12398.400000000001</v>
      </c>
    </row>
    <row r="55" spans="1:6" x14ac:dyDescent="0.3">
      <c r="A55" s="35">
        <v>2</v>
      </c>
      <c r="B55" s="118" t="s">
        <v>45</v>
      </c>
      <c r="C55" s="37" t="s">
        <v>18</v>
      </c>
      <c r="D55" s="44">
        <v>287</v>
      </c>
      <c r="E55" s="58">
        <v>85.19</v>
      </c>
      <c r="F55" s="56">
        <f t="shared" si="3"/>
        <v>24449.53</v>
      </c>
    </row>
    <row r="56" spans="1:6" x14ac:dyDescent="0.3">
      <c r="A56" s="35">
        <v>3</v>
      </c>
      <c r="B56" s="36" t="s">
        <v>38</v>
      </c>
      <c r="C56" s="37" t="s">
        <v>4</v>
      </c>
      <c r="D56" s="44">
        <v>4.45</v>
      </c>
      <c r="E56" s="58">
        <v>1266.3499999999999</v>
      </c>
      <c r="F56" s="56">
        <f t="shared" si="3"/>
        <v>5635.2574999999997</v>
      </c>
    </row>
    <row r="57" spans="1:6" x14ac:dyDescent="0.3">
      <c r="A57" s="35">
        <v>4</v>
      </c>
      <c r="B57" s="118" t="s">
        <v>43</v>
      </c>
      <c r="C57" s="37" t="s">
        <v>4</v>
      </c>
      <c r="D57" s="44">
        <v>56.46</v>
      </c>
      <c r="E57" s="58">
        <v>1277.74</v>
      </c>
      <c r="F57" s="56">
        <f t="shared" si="3"/>
        <v>72141.200400000002</v>
      </c>
    </row>
    <row r="58" spans="1:6" x14ac:dyDescent="0.3">
      <c r="A58" s="35">
        <v>5</v>
      </c>
      <c r="B58" s="139" t="s">
        <v>120</v>
      </c>
      <c r="C58" s="37" t="s">
        <v>3</v>
      </c>
      <c r="D58" s="44">
        <v>95</v>
      </c>
      <c r="E58" s="58">
        <v>16.5</v>
      </c>
      <c r="F58" s="56">
        <f t="shared" si="3"/>
        <v>1567.5</v>
      </c>
    </row>
    <row r="59" spans="1:6" x14ac:dyDescent="0.3">
      <c r="A59" s="35">
        <v>7</v>
      </c>
      <c r="B59" s="36" t="s">
        <v>57</v>
      </c>
      <c r="C59" s="37" t="s">
        <v>1</v>
      </c>
      <c r="D59" s="44">
        <v>30</v>
      </c>
      <c r="E59" s="58">
        <v>330.96</v>
      </c>
      <c r="F59" s="56">
        <f t="shared" si="3"/>
        <v>9928.7999999999993</v>
      </c>
    </row>
    <row r="60" spans="1:6" x14ac:dyDescent="0.3">
      <c r="A60" s="35">
        <v>8</v>
      </c>
      <c r="B60" s="36" t="s">
        <v>29</v>
      </c>
      <c r="C60" s="37" t="s">
        <v>30</v>
      </c>
      <c r="D60" s="44">
        <v>315</v>
      </c>
      <c r="E60" s="58">
        <v>1.7</v>
      </c>
      <c r="F60" s="56">
        <f t="shared" si="3"/>
        <v>535.5</v>
      </c>
    </row>
    <row r="61" spans="1:6" x14ac:dyDescent="0.3">
      <c r="A61" s="35">
        <v>9</v>
      </c>
      <c r="B61" s="36" t="s">
        <v>36</v>
      </c>
      <c r="C61" s="37" t="s">
        <v>30</v>
      </c>
      <c r="D61" s="44">
        <v>143</v>
      </c>
      <c r="E61" s="58">
        <v>1.7</v>
      </c>
      <c r="F61" s="56">
        <f t="shared" si="3"/>
        <v>243.1</v>
      </c>
    </row>
    <row r="62" spans="1:6" x14ac:dyDescent="0.3">
      <c r="A62" s="35">
        <v>10</v>
      </c>
      <c r="B62" s="139" t="s">
        <v>53</v>
      </c>
      <c r="C62" s="37" t="s">
        <v>30</v>
      </c>
      <c r="D62" s="44">
        <v>203</v>
      </c>
      <c r="E62" s="58">
        <v>1.8</v>
      </c>
      <c r="F62" s="56">
        <f t="shared" si="3"/>
        <v>365.40000000000003</v>
      </c>
    </row>
    <row r="63" spans="1:6" x14ac:dyDescent="0.3">
      <c r="A63" s="35"/>
      <c r="B63" s="165"/>
      <c r="C63" s="166"/>
      <c r="D63" s="38"/>
      <c r="E63" s="167"/>
      <c r="F63" s="56"/>
    </row>
    <row r="64" spans="1:6" ht="19.5" thickBot="1" x14ac:dyDescent="0.35">
      <c r="A64" s="35"/>
      <c r="B64" s="165"/>
      <c r="C64" s="166"/>
      <c r="D64" s="38"/>
      <c r="E64" s="167"/>
      <c r="F64" s="56"/>
    </row>
    <row r="65" spans="1:253" s="120" customFormat="1" ht="21.75" customHeight="1" thickBot="1" x14ac:dyDescent="0.35">
      <c r="A65" s="236" t="s">
        <v>49</v>
      </c>
      <c r="B65" s="237"/>
      <c r="C65" s="134"/>
      <c r="D65" s="134"/>
      <c r="E65" s="135"/>
      <c r="F65" s="153">
        <f>SUM(F18:F64)</f>
        <v>451040.28490000003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  <c r="CR65" s="80"/>
      <c r="CS65" s="80"/>
      <c r="CT65" s="80"/>
      <c r="CU65" s="80"/>
      <c r="CV65" s="80"/>
      <c r="CW65" s="80"/>
      <c r="CX65" s="80"/>
      <c r="CY65" s="80"/>
      <c r="CZ65" s="80"/>
      <c r="DA65" s="80"/>
      <c r="DB65" s="80"/>
      <c r="DC65" s="80"/>
      <c r="DD65" s="80"/>
      <c r="DE65" s="80"/>
      <c r="DF65" s="80"/>
      <c r="DG65" s="80"/>
      <c r="DH65" s="80"/>
      <c r="DI65" s="80"/>
      <c r="DJ65" s="80"/>
      <c r="DK65" s="80"/>
      <c r="DL65" s="80"/>
      <c r="DM65" s="80"/>
      <c r="DN65" s="80"/>
      <c r="DO65" s="80"/>
      <c r="DP65" s="80"/>
      <c r="DQ65" s="80"/>
      <c r="DR65" s="80"/>
      <c r="DS65" s="80"/>
      <c r="DT65" s="80"/>
      <c r="DU65" s="80"/>
      <c r="DV65" s="80"/>
      <c r="DW65" s="80"/>
      <c r="DX65" s="80"/>
      <c r="DY65" s="80"/>
      <c r="DZ65" s="80"/>
      <c r="EA65" s="80"/>
      <c r="EB65" s="80"/>
      <c r="EC65" s="80"/>
      <c r="ED65" s="80"/>
      <c r="EE65" s="80"/>
      <c r="EF65" s="80"/>
      <c r="EG65" s="80"/>
      <c r="EH65" s="80"/>
      <c r="EI65" s="80"/>
      <c r="EJ65" s="80"/>
      <c r="EK65" s="80"/>
      <c r="EL65" s="80"/>
      <c r="EM65" s="80"/>
      <c r="EN65" s="80"/>
      <c r="EO65" s="80"/>
      <c r="EP65" s="80"/>
      <c r="EQ65" s="80"/>
      <c r="ER65" s="80"/>
      <c r="ES65" s="80"/>
      <c r="ET65" s="80"/>
      <c r="EU65" s="80"/>
      <c r="EV65" s="80"/>
      <c r="EW65" s="80"/>
      <c r="EX65" s="80"/>
      <c r="EY65" s="80"/>
      <c r="EZ65" s="80"/>
      <c r="FA65" s="80"/>
      <c r="FB65" s="80"/>
      <c r="FC65" s="80"/>
      <c r="FD65" s="80"/>
      <c r="FE65" s="80"/>
      <c r="FF65" s="80"/>
      <c r="FG65" s="80"/>
      <c r="FH65" s="80"/>
      <c r="FI65" s="80"/>
      <c r="FJ65" s="80"/>
      <c r="FK65" s="80"/>
      <c r="FL65" s="80"/>
      <c r="FM65" s="80"/>
      <c r="FN65" s="80"/>
      <c r="FO65" s="80"/>
      <c r="FP65" s="80"/>
      <c r="FQ65" s="80"/>
      <c r="FR65" s="80"/>
      <c r="FS65" s="80"/>
      <c r="FT65" s="80"/>
      <c r="FU65" s="80"/>
      <c r="FV65" s="80"/>
      <c r="FW65" s="80"/>
      <c r="FX65" s="80"/>
      <c r="FY65" s="80"/>
      <c r="FZ65" s="80"/>
      <c r="GA65" s="80"/>
      <c r="GB65" s="80"/>
      <c r="GC65" s="80"/>
      <c r="GD65" s="80"/>
      <c r="GE65" s="80"/>
      <c r="GF65" s="80"/>
      <c r="GG65" s="80"/>
      <c r="GH65" s="80"/>
      <c r="GI65" s="80"/>
      <c r="GJ65" s="80"/>
      <c r="GK65" s="80"/>
      <c r="GL65" s="80"/>
      <c r="GM65" s="80"/>
      <c r="GN65" s="80"/>
      <c r="GO65" s="80"/>
      <c r="GP65" s="80"/>
      <c r="GQ65" s="80"/>
      <c r="GR65" s="80"/>
      <c r="GS65" s="80"/>
      <c r="GT65" s="80"/>
      <c r="GU65" s="80"/>
      <c r="GV65" s="80"/>
      <c r="GW65" s="80"/>
      <c r="GX65" s="80"/>
      <c r="GY65" s="80"/>
      <c r="GZ65" s="80"/>
      <c r="HA65" s="80"/>
      <c r="HB65" s="80"/>
      <c r="HC65" s="80"/>
      <c r="HD65" s="80"/>
      <c r="HE65" s="80"/>
      <c r="HF65" s="80"/>
      <c r="HG65" s="80"/>
      <c r="HH65" s="80"/>
      <c r="HI65" s="80"/>
      <c r="HJ65" s="80"/>
      <c r="HK65" s="80"/>
      <c r="HL65" s="80"/>
      <c r="HM65" s="80"/>
      <c r="HN65" s="80"/>
      <c r="HO65" s="80"/>
      <c r="HP65" s="80"/>
      <c r="HQ65" s="80"/>
      <c r="HR65" s="80"/>
      <c r="HS65" s="80"/>
      <c r="HT65" s="80"/>
      <c r="HU65" s="80"/>
      <c r="HV65" s="80"/>
      <c r="HW65" s="80"/>
      <c r="HX65" s="80"/>
      <c r="HY65" s="80"/>
      <c r="HZ65" s="80"/>
      <c r="IA65" s="80"/>
      <c r="IB65" s="80"/>
      <c r="IC65" s="80"/>
      <c r="ID65" s="80"/>
      <c r="IE65" s="80"/>
      <c r="IF65" s="80"/>
      <c r="IG65" s="80"/>
      <c r="IH65" s="80"/>
      <c r="II65" s="80"/>
      <c r="IJ65" s="80"/>
      <c r="IK65" s="80"/>
      <c r="IL65" s="80"/>
      <c r="IM65" s="80"/>
      <c r="IN65" s="80"/>
      <c r="IO65" s="80"/>
      <c r="IP65" s="80"/>
      <c r="IQ65" s="80"/>
      <c r="IR65" s="80"/>
      <c r="IS65" s="80"/>
    </row>
    <row r="66" spans="1:253" s="120" customFormat="1" ht="21.75" customHeight="1" thickBot="1" x14ac:dyDescent="0.35">
      <c r="A66" s="236" t="s">
        <v>47</v>
      </c>
      <c r="B66" s="237"/>
      <c r="C66" s="77"/>
      <c r="D66" s="77"/>
      <c r="E66" s="78"/>
      <c r="F66" s="97">
        <f>F65*0.15</f>
        <v>67656.042734999995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V66" s="80"/>
      <c r="CW66" s="80"/>
      <c r="CX66" s="80"/>
      <c r="CY66" s="80"/>
      <c r="CZ66" s="80"/>
      <c r="DA66" s="80"/>
      <c r="DB66" s="80"/>
      <c r="DC66" s="80"/>
      <c r="DD66" s="80"/>
      <c r="DE66" s="80"/>
      <c r="DF66" s="80"/>
      <c r="DG66" s="80"/>
      <c r="DH66" s="80"/>
      <c r="DI66" s="80"/>
      <c r="DJ66" s="80"/>
      <c r="DK66" s="80"/>
      <c r="DL66" s="80"/>
      <c r="DM66" s="80"/>
      <c r="DN66" s="80"/>
      <c r="DO66" s="80"/>
      <c r="DP66" s="80"/>
      <c r="DQ66" s="80"/>
      <c r="DR66" s="80"/>
      <c r="DS66" s="80"/>
      <c r="DT66" s="80"/>
      <c r="DU66" s="80"/>
      <c r="DV66" s="80"/>
      <c r="DW66" s="80"/>
      <c r="DX66" s="80"/>
      <c r="DY66" s="80"/>
      <c r="DZ66" s="80"/>
      <c r="EA66" s="80"/>
      <c r="EB66" s="80"/>
      <c r="EC66" s="80"/>
      <c r="ED66" s="80"/>
      <c r="EE66" s="80"/>
      <c r="EF66" s="80"/>
      <c r="EG66" s="80"/>
      <c r="EH66" s="80"/>
      <c r="EI66" s="80"/>
      <c r="EJ66" s="80"/>
      <c r="EK66" s="80"/>
      <c r="EL66" s="80"/>
      <c r="EM66" s="80"/>
      <c r="EN66" s="80"/>
      <c r="EO66" s="80"/>
      <c r="EP66" s="80"/>
      <c r="EQ66" s="80"/>
      <c r="ER66" s="80"/>
      <c r="ES66" s="80"/>
      <c r="ET66" s="80"/>
      <c r="EU66" s="80"/>
      <c r="EV66" s="80"/>
      <c r="EW66" s="80"/>
      <c r="EX66" s="80"/>
      <c r="EY66" s="80"/>
      <c r="EZ66" s="80"/>
      <c r="FA66" s="80"/>
      <c r="FB66" s="80"/>
      <c r="FC66" s="80"/>
      <c r="FD66" s="80"/>
      <c r="FE66" s="80"/>
      <c r="FF66" s="80"/>
      <c r="FG66" s="80"/>
      <c r="FH66" s="80"/>
      <c r="FI66" s="80"/>
      <c r="FJ66" s="80"/>
      <c r="FK66" s="80"/>
      <c r="FL66" s="80"/>
      <c r="FM66" s="80"/>
      <c r="FN66" s="80"/>
      <c r="FO66" s="80"/>
      <c r="FP66" s="80"/>
      <c r="FQ66" s="80"/>
      <c r="FR66" s="80"/>
      <c r="FS66" s="80"/>
      <c r="FT66" s="80"/>
      <c r="FU66" s="80"/>
      <c r="FV66" s="80"/>
      <c r="FW66" s="80"/>
      <c r="FX66" s="80"/>
      <c r="FY66" s="80"/>
      <c r="FZ66" s="80"/>
      <c r="GA66" s="80"/>
      <c r="GB66" s="80"/>
      <c r="GC66" s="80"/>
      <c r="GD66" s="80"/>
      <c r="GE66" s="80"/>
      <c r="GF66" s="80"/>
      <c r="GG66" s="80"/>
      <c r="GH66" s="80"/>
      <c r="GI66" s="80"/>
      <c r="GJ66" s="80"/>
      <c r="GK66" s="80"/>
      <c r="GL66" s="80"/>
      <c r="GM66" s="80"/>
      <c r="GN66" s="80"/>
      <c r="GO66" s="80"/>
      <c r="GP66" s="80"/>
      <c r="GQ66" s="80"/>
      <c r="GR66" s="80"/>
      <c r="GS66" s="80"/>
      <c r="GT66" s="80"/>
      <c r="GU66" s="80"/>
      <c r="GV66" s="80"/>
      <c r="GW66" s="80"/>
      <c r="GX66" s="80"/>
      <c r="GY66" s="80"/>
      <c r="GZ66" s="80"/>
      <c r="HA66" s="80"/>
      <c r="HB66" s="80"/>
      <c r="HC66" s="80"/>
      <c r="HD66" s="80"/>
      <c r="HE66" s="80"/>
      <c r="HF66" s="80"/>
      <c r="HG66" s="80"/>
      <c r="HH66" s="80"/>
      <c r="HI66" s="80"/>
      <c r="HJ66" s="80"/>
      <c r="HK66" s="80"/>
      <c r="HL66" s="80"/>
      <c r="HM66" s="80"/>
      <c r="HN66" s="80"/>
      <c r="HO66" s="80"/>
      <c r="HP66" s="80"/>
      <c r="HQ66" s="80"/>
      <c r="HR66" s="80"/>
      <c r="HS66" s="80"/>
      <c r="HT66" s="80"/>
      <c r="HU66" s="80"/>
      <c r="HV66" s="80"/>
      <c r="HW66" s="80"/>
      <c r="HX66" s="80"/>
      <c r="HY66" s="80"/>
      <c r="HZ66" s="80"/>
      <c r="IA66" s="80"/>
      <c r="IB66" s="80"/>
      <c r="IC66" s="80"/>
      <c r="ID66" s="80"/>
      <c r="IE66" s="80"/>
      <c r="IF66" s="80"/>
      <c r="IG66" s="80"/>
      <c r="IH66" s="80"/>
      <c r="II66" s="80"/>
      <c r="IJ66" s="80"/>
      <c r="IK66" s="80"/>
      <c r="IL66" s="80"/>
      <c r="IM66" s="80"/>
      <c r="IN66" s="80"/>
      <c r="IO66" s="80"/>
      <c r="IP66" s="80"/>
      <c r="IQ66" s="80"/>
      <c r="IR66" s="80"/>
      <c r="IS66" s="80"/>
    </row>
    <row r="67" spans="1:253" s="120" customFormat="1" ht="21.75" customHeight="1" thickBot="1" x14ac:dyDescent="0.35">
      <c r="A67" s="236" t="s">
        <v>19</v>
      </c>
      <c r="B67" s="237"/>
      <c r="C67" s="77"/>
      <c r="D67" s="77"/>
      <c r="E67" s="78"/>
      <c r="F67" s="97">
        <f>F65+F66</f>
        <v>518696.32763499999</v>
      </c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V67" s="80"/>
      <c r="CW67" s="80"/>
      <c r="CX67" s="80"/>
      <c r="CY67" s="80"/>
      <c r="CZ67" s="80"/>
      <c r="DA67" s="80"/>
      <c r="DB67" s="80"/>
      <c r="DC67" s="80"/>
      <c r="DD67" s="80"/>
      <c r="DE67" s="80"/>
      <c r="DF67" s="80"/>
      <c r="DG67" s="80"/>
      <c r="DH67" s="80"/>
      <c r="DI67" s="80"/>
      <c r="DJ67" s="80"/>
      <c r="DK67" s="80"/>
      <c r="DL67" s="80"/>
      <c r="DM67" s="80"/>
      <c r="DN67" s="80"/>
      <c r="DO67" s="80"/>
      <c r="DP67" s="80"/>
      <c r="DQ67" s="80"/>
      <c r="DR67" s="80"/>
      <c r="DS67" s="80"/>
      <c r="DT67" s="80"/>
      <c r="DU67" s="80"/>
      <c r="DV67" s="80"/>
      <c r="DW67" s="80"/>
      <c r="DX67" s="80"/>
      <c r="DY67" s="80"/>
      <c r="DZ67" s="80"/>
      <c r="EA67" s="80"/>
      <c r="EB67" s="80"/>
      <c r="EC67" s="80"/>
      <c r="ED67" s="80"/>
      <c r="EE67" s="80"/>
      <c r="EF67" s="80"/>
      <c r="EG67" s="80"/>
      <c r="EH67" s="80"/>
      <c r="EI67" s="80"/>
      <c r="EJ67" s="80"/>
      <c r="EK67" s="80"/>
      <c r="EL67" s="80"/>
      <c r="EM67" s="80"/>
      <c r="EN67" s="80"/>
      <c r="EO67" s="80"/>
      <c r="EP67" s="80"/>
      <c r="EQ67" s="80"/>
      <c r="ER67" s="80"/>
      <c r="ES67" s="80"/>
      <c r="ET67" s="80"/>
      <c r="EU67" s="80"/>
      <c r="EV67" s="80"/>
      <c r="EW67" s="80"/>
      <c r="EX67" s="80"/>
      <c r="EY67" s="80"/>
      <c r="EZ67" s="80"/>
      <c r="FA67" s="80"/>
      <c r="FB67" s="80"/>
      <c r="FC67" s="80"/>
      <c r="FD67" s="80"/>
      <c r="FE67" s="80"/>
      <c r="FF67" s="80"/>
      <c r="FG67" s="80"/>
      <c r="FH67" s="80"/>
      <c r="FI67" s="80"/>
      <c r="FJ67" s="80"/>
      <c r="FK67" s="80"/>
      <c r="FL67" s="80"/>
      <c r="FM67" s="80"/>
      <c r="FN67" s="80"/>
      <c r="FO67" s="80"/>
      <c r="FP67" s="80"/>
      <c r="FQ67" s="80"/>
      <c r="FR67" s="80"/>
      <c r="FS67" s="80"/>
      <c r="FT67" s="80"/>
      <c r="FU67" s="80"/>
      <c r="FV67" s="80"/>
      <c r="FW67" s="80"/>
      <c r="FX67" s="80"/>
      <c r="FY67" s="80"/>
      <c r="FZ67" s="80"/>
      <c r="GA67" s="80"/>
      <c r="GB67" s="80"/>
      <c r="GC67" s="80"/>
      <c r="GD67" s="80"/>
      <c r="GE67" s="80"/>
      <c r="GF67" s="80"/>
      <c r="GG67" s="80"/>
      <c r="GH67" s="80"/>
      <c r="GI67" s="80"/>
      <c r="GJ67" s="80"/>
      <c r="GK67" s="80"/>
      <c r="GL67" s="80"/>
      <c r="GM67" s="80"/>
      <c r="GN67" s="80"/>
      <c r="GO67" s="80"/>
      <c r="GP67" s="80"/>
      <c r="GQ67" s="80"/>
      <c r="GR67" s="80"/>
      <c r="GS67" s="80"/>
      <c r="GT67" s="80"/>
      <c r="GU67" s="80"/>
      <c r="GV67" s="80"/>
      <c r="GW67" s="80"/>
      <c r="GX67" s="80"/>
      <c r="GY67" s="80"/>
      <c r="GZ67" s="80"/>
      <c r="HA67" s="80"/>
      <c r="HB67" s="80"/>
      <c r="HC67" s="80"/>
      <c r="HD67" s="80"/>
      <c r="HE67" s="80"/>
      <c r="HF67" s="80"/>
      <c r="HG67" s="80"/>
      <c r="HH67" s="80"/>
      <c r="HI67" s="80"/>
      <c r="HJ67" s="80"/>
      <c r="HK67" s="80"/>
      <c r="HL67" s="80"/>
      <c r="HM67" s="80"/>
      <c r="HN67" s="80"/>
      <c r="HO67" s="80"/>
      <c r="HP67" s="80"/>
      <c r="HQ67" s="80"/>
      <c r="HR67" s="80"/>
      <c r="HS67" s="80"/>
      <c r="HT67" s="80"/>
      <c r="HU67" s="80"/>
      <c r="HV67" s="80"/>
      <c r="HW67" s="80"/>
      <c r="HX67" s="80"/>
      <c r="HY67" s="80"/>
      <c r="HZ67" s="80"/>
      <c r="IA67" s="80"/>
      <c r="IB67" s="80"/>
      <c r="IC67" s="80"/>
      <c r="ID67" s="80"/>
      <c r="IE67" s="80"/>
      <c r="IF67" s="80"/>
      <c r="IG67" s="80"/>
      <c r="IH67" s="80"/>
      <c r="II67" s="80"/>
      <c r="IJ67" s="80"/>
      <c r="IK67" s="80"/>
      <c r="IL67" s="80"/>
      <c r="IM67" s="80"/>
      <c r="IN67" s="80"/>
      <c r="IO67" s="80"/>
      <c r="IP67" s="80"/>
      <c r="IQ67" s="80"/>
      <c r="IR67" s="80"/>
      <c r="IS67" s="80"/>
    </row>
    <row r="68" spans="1:253" s="120" customFormat="1" ht="21.75" customHeight="1" thickBot="1" x14ac:dyDescent="0.35">
      <c r="A68" s="236" t="s">
        <v>48</v>
      </c>
      <c r="B68" s="237"/>
      <c r="C68" s="77"/>
      <c r="D68" s="77"/>
      <c r="E68" s="78"/>
      <c r="F68" s="97">
        <f>F67*0.08</f>
        <v>41495.706210800003</v>
      </c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V68" s="80"/>
      <c r="CW68" s="80"/>
      <c r="CX68" s="80"/>
      <c r="CY68" s="80"/>
      <c r="CZ68" s="80"/>
      <c r="DA68" s="80"/>
      <c r="DB68" s="80"/>
      <c r="DC68" s="80"/>
      <c r="DD68" s="80"/>
      <c r="DE68" s="80"/>
      <c r="DF68" s="80"/>
      <c r="DG68" s="80"/>
      <c r="DH68" s="80"/>
      <c r="DI68" s="80"/>
      <c r="DJ68" s="80"/>
      <c r="DK68" s="80"/>
      <c r="DL68" s="80"/>
      <c r="DM68" s="80"/>
      <c r="DN68" s="80"/>
      <c r="DO68" s="80"/>
      <c r="DP68" s="80"/>
      <c r="DQ68" s="80"/>
      <c r="DR68" s="80"/>
      <c r="DS68" s="80"/>
      <c r="DT68" s="80"/>
      <c r="DU68" s="80"/>
      <c r="DV68" s="80"/>
      <c r="DW68" s="80"/>
      <c r="DX68" s="80"/>
      <c r="DY68" s="80"/>
      <c r="DZ68" s="80"/>
      <c r="EA68" s="80"/>
      <c r="EB68" s="80"/>
      <c r="EC68" s="80"/>
      <c r="ED68" s="80"/>
      <c r="EE68" s="80"/>
      <c r="EF68" s="80"/>
      <c r="EG68" s="80"/>
      <c r="EH68" s="80"/>
      <c r="EI68" s="80"/>
      <c r="EJ68" s="80"/>
      <c r="EK68" s="80"/>
      <c r="EL68" s="80"/>
      <c r="EM68" s="80"/>
      <c r="EN68" s="80"/>
      <c r="EO68" s="80"/>
      <c r="EP68" s="80"/>
      <c r="EQ68" s="80"/>
      <c r="ER68" s="80"/>
      <c r="ES68" s="80"/>
      <c r="ET68" s="80"/>
      <c r="EU68" s="80"/>
      <c r="EV68" s="80"/>
      <c r="EW68" s="80"/>
      <c r="EX68" s="80"/>
      <c r="EY68" s="80"/>
      <c r="EZ68" s="80"/>
      <c r="FA68" s="80"/>
      <c r="FB68" s="80"/>
      <c r="FC68" s="80"/>
      <c r="FD68" s="80"/>
      <c r="FE68" s="80"/>
      <c r="FF68" s="80"/>
      <c r="FG68" s="80"/>
      <c r="FH68" s="80"/>
      <c r="FI68" s="80"/>
      <c r="FJ68" s="80"/>
      <c r="FK68" s="80"/>
      <c r="FL68" s="80"/>
      <c r="FM68" s="80"/>
      <c r="FN68" s="80"/>
      <c r="FO68" s="80"/>
      <c r="FP68" s="80"/>
      <c r="FQ68" s="80"/>
      <c r="FR68" s="80"/>
      <c r="FS68" s="80"/>
      <c r="FT68" s="80"/>
      <c r="FU68" s="80"/>
      <c r="FV68" s="80"/>
      <c r="FW68" s="80"/>
      <c r="FX68" s="80"/>
      <c r="FY68" s="80"/>
      <c r="FZ68" s="80"/>
      <c r="GA68" s="80"/>
      <c r="GB68" s="80"/>
      <c r="GC68" s="80"/>
      <c r="GD68" s="80"/>
      <c r="GE68" s="80"/>
      <c r="GF68" s="80"/>
      <c r="GG68" s="80"/>
      <c r="GH68" s="80"/>
      <c r="GI68" s="80"/>
      <c r="GJ68" s="80"/>
      <c r="GK68" s="80"/>
      <c r="GL68" s="80"/>
      <c r="GM68" s="80"/>
      <c r="GN68" s="80"/>
      <c r="GO68" s="80"/>
      <c r="GP68" s="80"/>
      <c r="GQ68" s="80"/>
      <c r="GR68" s="80"/>
      <c r="GS68" s="80"/>
      <c r="GT68" s="80"/>
      <c r="GU68" s="80"/>
      <c r="GV68" s="80"/>
      <c r="GW68" s="80"/>
      <c r="GX68" s="80"/>
      <c r="GY68" s="80"/>
      <c r="GZ68" s="80"/>
      <c r="HA68" s="80"/>
      <c r="HB68" s="80"/>
      <c r="HC68" s="80"/>
      <c r="HD68" s="80"/>
      <c r="HE68" s="80"/>
      <c r="HF68" s="80"/>
      <c r="HG68" s="80"/>
      <c r="HH68" s="80"/>
      <c r="HI68" s="80"/>
      <c r="HJ68" s="80"/>
      <c r="HK68" s="80"/>
      <c r="HL68" s="80"/>
      <c r="HM68" s="80"/>
      <c r="HN68" s="80"/>
      <c r="HO68" s="80"/>
      <c r="HP68" s="80"/>
      <c r="HQ68" s="80"/>
      <c r="HR68" s="80"/>
      <c r="HS68" s="80"/>
      <c r="HT68" s="80"/>
      <c r="HU68" s="80"/>
      <c r="HV68" s="80"/>
      <c r="HW68" s="80"/>
      <c r="HX68" s="80"/>
      <c r="HY68" s="80"/>
      <c r="HZ68" s="80"/>
      <c r="IA68" s="80"/>
      <c r="IB68" s="80"/>
      <c r="IC68" s="80"/>
      <c r="ID68" s="80"/>
      <c r="IE68" s="80"/>
      <c r="IF68" s="80"/>
      <c r="IG68" s="80"/>
      <c r="IH68" s="80"/>
      <c r="II68" s="80"/>
      <c r="IJ68" s="80"/>
      <c r="IK68" s="80"/>
      <c r="IL68" s="80"/>
      <c r="IM68" s="80"/>
      <c r="IN68" s="80"/>
      <c r="IO68" s="80"/>
      <c r="IP68" s="80"/>
      <c r="IQ68" s="80"/>
      <c r="IR68" s="80"/>
      <c r="IS68" s="80"/>
    </row>
    <row r="69" spans="1:253" s="120" customFormat="1" ht="21.75" customHeight="1" x14ac:dyDescent="0.3">
      <c r="A69" s="238" t="s">
        <v>19</v>
      </c>
      <c r="B69" s="239"/>
      <c r="C69" s="77"/>
      <c r="D69" s="77"/>
      <c r="E69" s="78"/>
      <c r="F69" s="97">
        <f>F67+F68</f>
        <v>560192.03384579998</v>
      </c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V69" s="80"/>
      <c r="CW69" s="80"/>
      <c r="CX69" s="80"/>
      <c r="CY69" s="80"/>
      <c r="CZ69" s="80"/>
      <c r="DA69" s="80"/>
      <c r="DB69" s="80"/>
      <c r="DC69" s="80"/>
      <c r="DD69" s="80"/>
      <c r="DE69" s="80"/>
      <c r="DF69" s="80"/>
      <c r="DG69" s="80"/>
      <c r="DH69" s="80"/>
      <c r="DI69" s="80"/>
      <c r="DJ69" s="80"/>
      <c r="DK69" s="80"/>
      <c r="DL69" s="80"/>
      <c r="DM69" s="80"/>
      <c r="DN69" s="80"/>
      <c r="DO69" s="80"/>
      <c r="DP69" s="80"/>
      <c r="DQ69" s="80"/>
      <c r="DR69" s="80"/>
      <c r="DS69" s="80"/>
      <c r="DT69" s="80"/>
      <c r="DU69" s="80"/>
      <c r="DV69" s="80"/>
      <c r="DW69" s="80"/>
      <c r="DX69" s="80"/>
      <c r="DY69" s="80"/>
      <c r="DZ69" s="80"/>
      <c r="EA69" s="80"/>
      <c r="EB69" s="80"/>
      <c r="EC69" s="80"/>
      <c r="ED69" s="80"/>
      <c r="EE69" s="80"/>
      <c r="EF69" s="80"/>
      <c r="EG69" s="80"/>
      <c r="EH69" s="80"/>
      <c r="EI69" s="80"/>
      <c r="EJ69" s="80"/>
      <c r="EK69" s="80"/>
      <c r="EL69" s="80"/>
      <c r="EM69" s="80"/>
      <c r="EN69" s="80"/>
      <c r="EO69" s="80"/>
      <c r="EP69" s="80"/>
      <c r="EQ69" s="80"/>
      <c r="ER69" s="80"/>
      <c r="ES69" s="80"/>
      <c r="ET69" s="80"/>
      <c r="EU69" s="80"/>
      <c r="EV69" s="80"/>
      <c r="EW69" s="80"/>
      <c r="EX69" s="80"/>
      <c r="EY69" s="80"/>
      <c r="EZ69" s="80"/>
      <c r="FA69" s="80"/>
      <c r="FB69" s="80"/>
      <c r="FC69" s="80"/>
      <c r="FD69" s="80"/>
      <c r="FE69" s="80"/>
      <c r="FF69" s="80"/>
      <c r="FG69" s="80"/>
      <c r="FH69" s="80"/>
      <c r="FI69" s="80"/>
      <c r="FJ69" s="80"/>
      <c r="FK69" s="80"/>
      <c r="FL69" s="80"/>
      <c r="FM69" s="80"/>
      <c r="FN69" s="80"/>
      <c r="FO69" s="80"/>
      <c r="FP69" s="80"/>
      <c r="FQ69" s="80"/>
      <c r="FR69" s="80"/>
      <c r="FS69" s="80"/>
      <c r="FT69" s="80"/>
      <c r="FU69" s="80"/>
      <c r="FV69" s="80"/>
      <c r="FW69" s="80"/>
      <c r="FX69" s="80"/>
      <c r="FY69" s="80"/>
      <c r="FZ69" s="80"/>
      <c r="GA69" s="80"/>
      <c r="GB69" s="80"/>
      <c r="GC69" s="80"/>
      <c r="GD69" s="80"/>
      <c r="GE69" s="80"/>
      <c r="GF69" s="80"/>
      <c r="GG69" s="80"/>
      <c r="GH69" s="80"/>
      <c r="GI69" s="80"/>
      <c r="GJ69" s="80"/>
      <c r="GK69" s="80"/>
      <c r="GL69" s="80"/>
      <c r="GM69" s="80"/>
      <c r="GN69" s="80"/>
      <c r="GO69" s="80"/>
      <c r="GP69" s="80"/>
      <c r="GQ69" s="80"/>
      <c r="GR69" s="80"/>
      <c r="GS69" s="80"/>
      <c r="GT69" s="80"/>
      <c r="GU69" s="80"/>
      <c r="GV69" s="80"/>
      <c r="GW69" s="80"/>
      <c r="GX69" s="80"/>
      <c r="GY69" s="80"/>
      <c r="GZ69" s="80"/>
      <c r="HA69" s="80"/>
      <c r="HB69" s="80"/>
      <c r="HC69" s="80"/>
      <c r="HD69" s="80"/>
      <c r="HE69" s="80"/>
      <c r="HF69" s="80"/>
      <c r="HG69" s="80"/>
      <c r="HH69" s="80"/>
      <c r="HI69" s="80"/>
      <c r="HJ69" s="80"/>
      <c r="HK69" s="80"/>
      <c r="HL69" s="80"/>
      <c r="HM69" s="80"/>
      <c r="HN69" s="80"/>
      <c r="HO69" s="80"/>
      <c r="HP69" s="80"/>
      <c r="HQ69" s="80"/>
      <c r="HR69" s="80"/>
      <c r="HS69" s="80"/>
      <c r="HT69" s="80"/>
      <c r="HU69" s="80"/>
      <c r="HV69" s="80"/>
      <c r="HW69" s="80"/>
      <c r="HX69" s="80"/>
      <c r="HY69" s="80"/>
      <c r="HZ69" s="80"/>
      <c r="IA69" s="80"/>
      <c r="IB69" s="80"/>
      <c r="IC69" s="80"/>
      <c r="ID69" s="80"/>
      <c r="IE69" s="80"/>
      <c r="IF69" s="80"/>
      <c r="IG69" s="80"/>
      <c r="IH69" s="80"/>
      <c r="II69" s="80"/>
      <c r="IJ69" s="80"/>
      <c r="IK69" s="80"/>
      <c r="IL69" s="80"/>
      <c r="IM69" s="80"/>
      <c r="IN69" s="80"/>
      <c r="IO69" s="80"/>
      <c r="IP69" s="80"/>
      <c r="IQ69" s="80"/>
      <c r="IR69" s="80"/>
      <c r="IS69" s="80"/>
    </row>
    <row r="70" spans="1:253" s="120" customFormat="1" ht="21.75" customHeight="1" x14ac:dyDescent="0.3">
      <c r="A70" s="218" t="s">
        <v>20</v>
      </c>
      <c r="B70" s="219"/>
      <c r="C70" s="77"/>
      <c r="D70" s="77"/>
      <c r="E70" s="78"/>
      <c r="F70" s="97">
        <f>F65*0.18</f>
        <v>81187.251281999997</v>
      </c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V70" s="80"/>
      <c r="CW70" s="80"/>
      <c r="CX70" s="80"/>
      <c r="CY70" s="80"/>
      <c r="CZ70" s="80"/>
      <c r="DA70" s="80"/>
      <c r="DB70" s="80"/>
      <c r="DC70" s="80"/>
      <c r="DD70" s="80"/>
      <c r="DE70" s="80"/>
      <c r="DF70" s="80"/>
      <c r="DG70" s="80"/>
      <c r="DH70" s="80"/>
      <c r="DI70" s="80"/>
      <c r="DJ70" s="80"/>
      <c r="DK70" s="80"/>
      <c r="DL70" s="80"/>
      <c r="DM70" s="80"/>
      <c r="DN70" s="80"/>
      <c r="DO70" s="80"/>
      <c r="DP70" s="80"/>
      <c r="DQ70" s="80"/>
      <c r="DR70" s="80"/>
      <c r="DS70" s="80"/>
      <c r="DT70" s="80"/>
      <c r="DU70" s="80"/>
      <c r="DV70" s="80"/>
      <c r="DW70" s="80"/>
      <c r="DX70" s="80"/>
      <c r="DY70" s="80"/>
      <c r="DZ70" s="80"/>
      <c r="EA70" s="80"/>
      <c r="EB70" s="80"/>
      <c r="EC70" s="80"/>
      <c r="ED70" s="80"/>
      <c r="EE70" s="80"/>
      <c r="EF70" s="80"/>
      <c r="EG70" s="80"/>
      <c r="EH70" s="80"/>
      <c r="EI70" s="80"/>
      <c r="EJ70" s="80"/>
      <c r="EK70" s="80"/>
      <c r="EL70" s="80"/>
      <c r="EM70" s="80"/>
      <c r="EN70" s="80"/>
      <c r="EO70" s="80"/>
      <c r="EP70" s="80"/>
      <c r="EQ70" s="80"/>
      <c r="ER70" s="80"/>
      <c r="ES70" s="80"/>
      <c r="ET70" s="80"/>
      <c r="EU70" s="80"/>
      <c r="EV70" s="80"/>
      <c r="EW70" s="80"/>
      <c r="EX70" s="80"/>
      <c r="EY70" s="80"/>
      <c r="EZ70" s="80"/>
      <c r="FA70" s="80"/>
      <c r="FB70" s="80"/>
      <c r="FC70" s="80"/>
      <c r="FD70" s="80"/>
      <c r="FE70" s="80"/>
      <c r="FF70" s="80"/>
      <c r="FG70" s="80"/>
      <c r="FH70" s="80"/>
      <c r="FI70" s="80"/>
      <c r="FJ70" s="80"/>
      <c r="FK70" s="80"/>
      <c r="FL70" s="80"/>
      <c r="FM70" s="80"/>
      <c r="FN70" s="80"/>
      <c r="FO70" s="80"/>
      <c r="FP70" s="80"/>
      <c r="FQ70" s="80"/>
      <c r="FR70" s="80"/>
      <c r="FS70" s="80"/>
      <c r="FT70" s="80"/>
      <c r="FU70" s="80"/>
      <c r="FV70" s="80"/>
      <c r="FW70" s="80"/>
      <c r="FX70" s="80"/>
      <c r="FY70" s="80"/>
      <c r="FZ70" s="80"/>
      <c r="GA70" s="80"/>
      <c r="GB70" s="80"/>
      <c r="GC70" s="80"/>
      <c r="GD70" s="80"/>
      <c r="GE70" s="80"/>
      <c r="GF70" s="80"/>
      <c r="GG70" s="80"/>
      <c r="GH70" s="80"/>
      <c r="GI70" s="80"/>
      <c r="GJ70" s="80"/>
      <c r="GK70" s="80"/>
      <c r="GL70" s="80"/>
      <c r="GM70" s="80"/>
      <c r="GN70" s="80"/>
      <c r="GO70" s="80"/>
      <c r="GP70" s="80"/>
      <c r="GQ70" s="80"/>
      <c r="GR70" s="80"/>
      <c r="GS70" s="80"/>
      <c r="GT70" s="80"/>
      <c r="GU70" s="80"/>
      <c r="GV70" s="80"/>
      <c r="GW70" s="80"/>
      <c r="GX70" s="80"/>
      <c r="GY70" s="80"/>
      <c r="GZ70" s="80"/>
      <c r="HA70" s="80"/>
      <c r="HB70" s="80"/>
      <c r="HC70" s="80"/>
      <c r="HD70" s="80"/>
      <c r="HE70" s="80"/>
      <c r="HF70" s="80"/>
      <c r="HG70" s="80"/>
      <c r="HH70" s="80"/>
      <c r="HI70" s="80"/>
      <c r="HJ70" s="80"/>
      <c r="HK70" s="80"/>
      <c r="HL70" s="80"/>
      <c r="HM70" s="80"/>
      <c r="HN70" s="80"/>
      <c r="HO70" s="80"/>
      <c r="HP70" s="80"/>
      <c r="HQ70" s="80"/>
      <c r="HR70" s="80"/>
      <c r="HS70" s="80"/>
      <c r="HT70" s="80"/>
      <c r="HU70" s="80"/>
      <c r="HV70" s="80"/>
      <c r="HW70" s="80"/>
      <c r="HX70" s="80"/>
      <c r="HY70" s="80"/>
      <c r="HZ70" s="80"/>
      <c r="IA70" s="80"/>
      <c r="IB70" s="80"/>
      <c r="IC70" s="80"/>
      <c r="ID70" s="80"/>
      <c r="IE70" s="80"/>
      <c r="IF70" s="80"/>
      <c r="IG70" s="80"/>
      <c r="IH70" s="80"/>
      <c r="II70" s="80"/>
      <c r="IJ70" s="80"/>
      <c r="IK70" s="80"/>
      <c r="IL70" s="80"/>
      <c r="IM70" s="80"/>
      <c r="IN70" s="80"/>
      <c r="IO70" s="80"/>
      <c r="IP70" s="80"/>
      <c r="IQ70" s="80"/>
      <c r="IR70" s="80"/>
      <c r="IS70" s="80"/>
    </row>
    <row r="71" spans="1:253" s="120" customFormat="1" ht="21.75" customHeight="1" thickBot="1" x14ac:dyDescent="0.35">
      <c r="A71" s="213" t="s">
        <v>21</v>
      </c>
      <c r="B71" s="214"/>
      <c r="C71" s="81"/>
      <c r="D71" s="81"/>
      <c r="E71" s="82"/>
      <c r="F71" s="99">
        <f>F69+F70</f>
        <v>641379.28512779996</v>
      </c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0"/>
      <c r="CX71" s="80"/>
      <c r="CY71" s="80"/>
      <c r="CZ71" s="80"/>
      <c r="DA71" s="80"/>
      <c r="DB71" s="80"/>
      <c r="DC71" s="80"/>
      <c r="DD71" s="80"/>
      <c r="DE71" s="80"/>
      <c r="DF71" s="80"/>
      <c r="DG71" s="80"/>
      <c r="DH71" s="80"/>
      <c r="DI71" s="80"/>
      <c r="DJ71" s="80"/>
      <c r="DK71" s="80"/>
      <c r="DL71" s="80"/>
      <c r="DM71" s="80"/>
      <c r="DN71" s="80"/>
      <c r="DO71" s="80"/>
      <c r="DP71" s="80"/>
      <c r="DQ71" s="80"/>
      <c r="DR71" s="80"/>
      <c r="DS71" s="80"/>
      <c r="DT71" s="80"/>
      <c r="DU71" s="80"/>
      <c r="DV71" s="80"/>
      <c r="DW71" s="80"/>
      <c r="DX71" s="80"/>
      <c r="DY71" s="80"/>
      <c r="DZ71" s="80"/>
      <c r="EA71" s="80"/>
      <c r="EB71" s="80"/>
      <c r="EC71" s="80"/>
      <c r="ED71" s="80"/>
      <c r="EE71" s="80"/>
      <c r="EF71" s="80"/>
      <c r="EG71" s="80"/>
      <c r="EH71" s="80"/>
      <c r="EI71" s="80"/>
      <c r="EJ71" s="80"/>
      <c r="EK71" s="80"/>
      <c r="EL71" s="80"/>
      <c r="EM71" s="80"/>
      <c r="EN71" s="80"/>
      <c r="EO71" s="80"/>
      <c r="EP71" s="80"/>
      <c r="EQ71" s="80"/>
      <c r="ER71" s="80"/>
      <c r="ES71" s="80"/>
      <c r="ET71" s="80"/>
      <c r="EU71" s="80"/>
      <c r="EV71" s="80"/>
      <c r="EW71" s="80"/>
      <c r="EX71" s="80"/>
      <c r="EY71" s="80"/>
      <c r="EZ71" s="80"/>
      <c r="FA71" s="80"/>
      <c r="FB71" s="80"/>
      <c r="FC71" s="80"/>
      <c r="FD71" s="80"/>
      <c r="FE71" s="80"/>
      <c r="FF71" s="80"/>
      <c r="FG71" s="80"/>
      <c r="FH71" s="80"/>
      <c r="FI71" s="80"/>
      <c r="FJ71" s="80"/>
      <c r="FK71" s="80"/>
      <c r="FL71" s="80"/>
      <c r="FM71" s="80"/>
      <c r="FN71" s="80"/>
      <c r="FO71" s="80"/>
      <c r="FP71" s="80"/>
      <c r="FQ71" s="80"/>
      <c r="FR71" s="80"/>
      <c r="FS71" s="80"/>
      <c r="FT71" s="80"/>
      <c r="FU71" s="80"/>
      <c r="FV71" s="80"/>
      <c r="FW71" s="80"/>
      <c r="FX71" s="80"/>
      <c r="FY71" s="80"/>
      <c r="FZ71" s="80"/>
      <c r="GA71" s="80"/>
      <c r="GB71" s="80"/>
      <c r="GC71" s="80"/>
      <c r="GD71" s="80"/>
      <c r="GE71" s="80"/>
      <c r="GF71" s="80"/>
      <c r="GG71" s="80"/>
      <c r="GH71" s="80"/>
      <c r="GI71" s="80"/>
      <c r="GJ71" s="80"/>
      <c r="GK71" s="80"/>
      <c r="GL71" s="80"/>
      <c r="GM71" s="80"/>
      <c r="GN71" s="80"/>
      <c r="GO71" s="80"/>
      <c r="GP71" s="80"/>
      <c r="GQ71" s="80"/>
      <c r="GR71" s="80"/>
      <c r="GS71" s="80"/>
      <c r="GT71" s="80"/>
      <c r="GU71" s="80"/>
      <c r="GV71" s="80"/>
      <c r="GW71" s="80"/>
      <c r="GX71" s="80"/>
      <c r="GY71" s="80"/>
      <c r="GZ71" s="80"/>
      <c r="HA71" s="80"/>
      <c r="HB71" s="80"/>
      <c r="HC71" s="80"/>
      <c r="HD71" s="80"/>
      <c r="HE71" s="80"/>
      <c r="HF71" s="80"/>
      <c r="HG71" s="80"/>
      <c r="HH71" s="80"/>
      <c r="HI71" s="80"/>
      <c r="HJ71" s="80"/>
      <c r="HK71" s="80"/>
      <c r="HL71" s="80"/>
      <c r="HM71" s="80"/>
      <c r="HN71" s="80"/>
      <c r="HO71" s="80"/>
      <c r="HP71" s="80"/>
      <c r="HQ71" s="80"/>
      <c r="HR71" s="80"/>
      <c r="HS71" s="80"/>
      <c r="HT71" s="80"/>
      <c r="HU71" s="80"/>
      <c r="HV71" s="80"/>
      <c r="HW71" s="80"/>
      <c r="HX71" s="80"/>
      <c r="HY71" s="80"/>
      <c r="HZ71" s="80"/>
      <c r="IA71" s="80"/>
      <c r="IB71" s="80"/>
      <c r="IC71" s="80"/>
      <c r="ID71" s="80"/>
      <c r="IE71" s="80"/>
      <c r="IF71" s="80"/>
      <c r="IG71" s="80"/>
      <c r="IH71" s="80"/>
      <c r="II71" s="80"/>
      <c r="IJ71" s="80"/>
      <c r="IK71" s="80"/>
      <c r="IL71" s="80"/>
      <c r="IM71" s="80"/>
      <c r="IN71" s="80"/>
      <c r="IO71" s="80"/>
      <c r="IP71" s="80"/>
      <c r="IQ71" s="80"/>
      <c r="IR71" s="80"/>
      <c r="IS71" s="80"/>
    </row>
    <row r="72" spans="1:253" s="120" customFormat="1" ht="18.75" customHeight="1" x14ac:dyDescent="0.3">
      <c r="A72" s="84"/>
      <c r="B72" s="84"/>
      <c r="C72" s="85"/>
      <c r="D72" s="85"/>
      <c r="E72" s="86"/>
      <c r="F72" s="10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0"/>
      <c r="DQ72" s="80"/>
      <c r="DR72" s="80"/>
      <c r="DS72" s="80"/>
      <c r="DT72" s="80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0"/>
      <c r="EK72" s="80"/>
      <c r="EL72" s="80"/>
      <c r="EM72" s="80"/>
      <c r="EN72" s="80"/>
      <c r="EO72" s="80"/>
      <c r="EP72" s="80"/>
      <c r="EQ72" s="80"/>
      <c r="ER72" s="80"/>
      <c r="ES72" s="80"/>
      <c r="ET72" s="80"/>
      <c r="EU72" s="80"/>
      <c r="EV72" s="80"/>
      <c r="EW72" s="80"/>
      <c r="EX72" s="80"/>
      <c r="EY72" s="80"/>
      <c r="EZ72" s="80"/>
      <c r="FA72" s="80"/>
      <c r="FB72" s="80"/>
      <c r="FC72" s="80"/>
      <c r="FD72" s="80"/>
      <c r="FE72" s="80"/>
      <c r="FF72" s="80"/>
      <c r="FG72" s="80"/>
      <c r="FH72" s="80"/>
      <c r="FI72" s="80"/>
      <c r="FJ72" s="80"/>
      <c r="FK72" s="80"/>
      <c r="FL72" s="80"/>
      <c r="FM72" s="80"/>
      <c r="FN72" s="80"/>
      <c r="FO72" s="80"/>
      <c r="FP72" s="80"/>
      <c r="FQ72" s="80"/>
      <c r="FR72" s="80"/>
      <c r="FS72" s="80"/>
      <c r="FT72" s="80"/>
      <c r="FU72" s="80"/>
      <c r="FV72" s="80"/>
      <c r="FW72" s="80"/>
      <c r="FX72" s="80"/>
      <c r="FY72" s="80"/>
      <c r="FZ72" s="80"/>
      <c r="GA72" s="80"/>
      <c r="GB72" s="80"/>
      <c r="GC72" s="80"/>
      <c r="GD72" s="80"/>
      <c r="GE72" s="80"/>
      <c r="GF72" s="80"/>
      <c r="GG72" s="80"/>
      <c r="GH72" s="80"/>
      <c r="GI72" s="80"/>
      <c r="GJ72" s="80"/>
      <c r="GK72" s="80"/>
      <c r="GL72" s="80"/>
      <c r="GM72" s="80"/>
      <c r="GN72" s="80"/>
      <c r="GO72" s="80"/>
      <c r="GP72" s="80"/>
      <c r="GQ72" s="80"/>
      <c r="GR72" s="80"/>
      <c r="GS72" s="80"/>
      <c r="GT72" s="80"/>
      <c r="GU72" s="80"/>
      <c r="GV72" s="80"/>
      <c r="GW72" s="80"/>
      <c r="GX72" s="80"/>
      <c r="GY72" s="80"/>
      <c r="GZ72" s="80"/>
      <c r="HA72" s="80"/>
      <c r="HB72" s="80"/>
      <c r="HC72" s="80"/>
      <c r="HD72" s="80"/>
      <c r="HE72" s="80"/>
      <c r="HF72" s="80"/>
      <c r="HG72" s="80"/>
      <c r="HH72" s="80"/>
      <c r="HI72" s="80"/>
      <c r="HJ72" s="80"/>
      <c r="HK72" s="80"/>
      <c r="HL72" s="80"/>
      <c r="HM72" s="80"/>
      <c r="HN72" s="80"/>
      <c r="HO72" s="80"/>
      <c r="HP72" s="80"/>
      <c r="HQ72" s="80"/>
      <c r="HR72" s="80"/>
      <c r="HS72" s="80"/>
      <c r="HT72" s="80"/>
      <c r="HU72" s="80"/>
      <c r="HV72" s="80"/>
      <c r="HW72" s="80"/>
      <c r="HX72" s="80"/>
      <c r="HY72" s="80"/>
      <c r="HZ72" s="80"/>
      <c r="IA72" s="80"/>
      <c r="IB72" s="80"/>
      <c r="IC72" s="80"/>
      <c r="ID72" s="80"/>
      <c r="IE72" s="80"/>
      <c r="IF72" s="80"/>
      <c r="IG72" s="80"/>
      <c r="IH72" s="80"/>
      <c r="II72" s="80"/>
      <c r="IJ72" s="80"/>
      <c r="IK72" s="80"/>
      <c r="IL72" s="80"/>
      <c r="IM72" s="80"/>
      <c r="IN72" s="80"/>
      <c r="IO72" s="80"/>
      <c r="IP72" s="80"/>
      <c r="IQ72" s="80"/>
      <c r="IR72" s="80"/>
      <c r="IS72" s="80"/>
    </row>
    <row r="73" spans="1:253" s="120" customFormat="1" ht="18.75" customHeight="1" x14ac:dyDescent="0.3">
      <c r="A73" s="84"/>
      <c r="B73" s="84"/>
      <c r="C73" s="85"/>
      <c r="D73" s="85"/>
      <c r="E73" s="86"/>
      <c r="F73" s="10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  <c r="DA73" s="80"/>
      <c r="DB73" s="80"/>
      <c r="DC73" s="80"/>
      <c r="DD73" s="80"/>
      <c r="DE73" s="80"/>
      <c r="DF73" s="80"/>
      <c r="DG73" s="80"/>
      <c r="DH73" s="80"/>
      <c r="DI73" s="80"/>
      <c r="DJ73" s="80"/>
      <c r="DK73" s="80"/>
      <c r="DL73" s="80"/>
      <c r="DM73" s="80"/>
      <c r="DN73" s="80"/>
      <c r="DO73" s="80"/>
      <c r="DP73" s="80"/>
      <c r="DQ73" s="80"/>
      <c r="DR73" s="80"/>
      <c r="DS73" s="80"/>
      <c r="DT73" s="80"/>
      <c r="DU73" s="80"/>
      <c r="DV73" s="80"/>
      <c r="DW73" s="80"/>
      <c r="DX73" s="80"/>
      <c r="DY73" s="80"/>
      <c r="DZ73" s="80"/>
      <c r="EA73" s="80"/>
      <c r="EB73" s="80"/>
      <c r="EC73" s="80"/>
      <c r="ED73" s="80"/>
      <c r="EE73" s="80"/>
      <c r="EF73" s="80"/>
      <c r="EG73" s="80"/>
      <c r="EH73" s="80"/>
      <c r="EI73" s="80"/>
      <c r="EJ73" s="80"/>
      <c r="EK73" s="80"/>
      <c r="EL73" s="80"/>
      <c r="EM73" s="80"/>
      <c r="EN73" s="80"/>
      <c r="EO73" s="80"/>
      <c r="EP73" s="80"/>
      <c r="EQ73" s="80"/>
      <c r="ER73" s="80"/>
      <c r="ES73" s="80"/>
      <c r="ET73" s="80"/>
      <c r="EU73" s="80"/>
      <c r="EV73" s="80"/>
      <c r="EW73" s="80"/>
      <c r="EX73" s="80"/>
      <c r="EY73" s="80"/>
      <c r="EZ73" s="80"/>
      <c r="FA73" s="80"/>
      <c r="FB73" s="80"/>
      <c r="FC73" s="80"/>
      <c r="FD73" s="80"/>
      <c r="FE73" s="80"/>
      <c r="FF73" s="80"/>
      <c r="FG73" s="80"/>
      <c r="FH73" s="80"/>
      <c r="FI73" s="80"/>
      <c r="FJ73" s="80"/>
      <c r="FK73" s="80"/>
      <c r="FL73" s="80"/>
      <c r="FM73" s="80"/>
      <c r="FN73" s="80"/>
      <c r="FO73" s="80"/>
      <c r="FP73" s="80"/>
      <c r="FQ73" s="80"/>
      <c r="FR73" s="80"/>
      <c r="FS73" s="80"/>
      <c r="FT73" s="80"/>
      <c r="FU73" s="80"/>
      <c r="FV73" s="80"/>
      <c r="FW73" s="80"/>
      <c r="FX73" s="80"/>
      <c r="FY73" s="80"/>
      <c r="FZ73" s="80"/>
      <c r="GA73" s="80"/>
      <c r="GB73" s="80"/>
      <c r="GC73" s="80"/>
      <c r="GD73" s="80"/>
      <c r="GE73" s="80"/>
      <c r="GF73" s="80"/>
      <c r="GG73" s="80"/>
      <c r="GH73" s="80"/>
      <c r="GI73" s="80"/>
      <c r="GJ73" s="80"/>
      <c r="GK73" s="80"/>
      <c r="GL73" s="80"/>
      <c r="GM73" s="80"/>
      <c r="GN73" s="80"/>
      <c r="GO73" s="80"/>
      <c r="GP73" s="80"/>
      <c r="GQ73" s="80"/>
      <c r="GR73" s="80"/>
      <c r="GS73" s="80"/>
      <c r="GT73" s="80"/>
      <c r="GU73" s="80"/>
      <c r="GV73" s="80"/>
      <c r="GW73" s="80"/>
      <c r="GX73" s="80"/>
      <c r="GY73" s="80"/>
      <c r="GZ73" s="80"/>
      <c r="HA73" s="80"/>
      <c r="HB73" s="80"/>
      <c r="HC73" s="80"/>
      <c r="HD73" s="80"/>
      <c r="HE73" s="80"/>
      <c r="HF73" s="80"/>
      <c r="HG73" s="80"/>
      <c r="HH73" s="80"/>
      <c r="HI73" s="80"/>
      <c r="HJ73" s="80"/>
      <c r="HK73" s="80"/>
      <c r="HL73" s="80"/>
      <c r="HM73" s="80"/>
      <c r="HN73" s="80"/>
      <c r="HO73" s="80"/>
      <c r="HP73" s="80"/>
      <c r="HQ73" s="80"/>
      <c r="HR73" s="80"/>
      <c r="HS73" s="80"/>
      <c r="HT73" s="80"/>
      <c r="HU73" s="80"/>
      <c r="HV73" s="80"/>
      <c r="HW73" s="80"/>
      <c r="HX73" s="80"/>
      <c r="HY73" s="80"/>
      <c r="HZ73" s="80"/>
      <c r="IA73" s="80"/>
      <c r="IB73" s="80"/>
      <c r="IC73" s="80"/>
      <c r="ID73" s="80"/>
      <c r="IE73" s="80"/>
      <c r="IF73" s="80"/>
      <c r="IG73" s="80"/>
      <c r="IH73" s="80"/>
      <c r="II73" s="80"/>
      <c r="IJ73" s="80"/>
      <c r="IK73" s="80"/>
      <c r="IL73" s="80"/>
      <c r="IM73" s="80"/>
      <c r="IN73" s="80"/>
      <c r="IO73" s="80"/>
      <c r="IP73" s="80"/>
      <c r="IQ73" s="80"/>
      <c r="IR73" s="80"/>
      <c r="IS73" s="80"/>
    </row>
    <row r="74" spans="1:253" ht="18.75" customHeight="1" x14ac:dyDescent="0.3">
      <c r="A74" s="171"/>
      <c r="B74" s="174"/>
      <c r="C74" s="64"/>
      <c r="D74" s="64"/>
      <c r="E74" s="88"/>
      <c r="F74" s="103"/>
    </row>
    <row r="75" spans="1:253" s="121" customFormat="1" x14ac:dyDescent="0.3">
      <c r="A75" s="209" t="s">
        <v>26</v>
      </c>
      <c r="B75" s="209"/>
      <c r="C75" s="209"/>
      <c r="D75" s="209"/>
      <c r="E75" s="209"/>
      <c r="F75" s="209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</row>
    <row r="76" spans="1:253" ht="18.75" customHeight="1" x14ac:dyDescent="0.3">
      <c r="A76" s="171"/>
      <c r="B76" s="174"/>
      <c r="C76" s="91"/>
      <c r="D76" s="91"/>
      <c r="E76" s="92" t="s">
        <v>28</v>
      </c>
      <c r="F76" s="104"/>
    </row>
    <row r="77" spans="1:253" ht="15.75" customHeight="1" x14ac:dyDescent="0.3">
      <c r="A77" s="41"/>
      <c r="C77" s="91"/>
      <c r="D77" s="91"/>
      <c r="E77" s="92"/>
      <c r="F77" s="104"/>
    </row>
    <row r="78" spans="1:253" ht="15.6" customHeight="1" x14ac:dyDescent="0.3">
      <c r="A78" s="41"/>
      <c r="C78" s="91"/>
      <c r="D78" s="91"/>
      <c r="E78" s="92"/>
      <c r="F78" s="104"/>
    </row>
    <row r="79" spans="1:253" ht="15.6" customHeight="1" x14ac:dyDescent="0.3">
      <c r="A79" s="215"/>
      <c r="B79" s="215"/>
      <c r="C79" s="91"/>
      <c r="D79" s="91"/>
      <c r="E79" s="92"/>
      <c r="F79" s="104"/>
    </row>
    <row r="80" spans="1:253" ht="15.75" customHeight="1" x14ac:dyDescent="0.3">
      <c r="A80" s="174"/>
      <c r="B80" s="174" t="s">
        <v>27</v>
      </c>
      <c r="C80" s="91"/>
      <c r="D80" s="91"/>
      <c r="E80" s="92"/>
      <c r="F80" s="104"/>
    </row>
    <row r="81" spans="1:6" ht="16.5" customHeight="1" x14ac:dyDescent="0.3">
      <c r="A81" s="216"/>
      <c r="B81" s="216"/>
      <c r="C81" s="217" t="s">
        <v>28</v>
      </c>
      <c r="D81" s="217"/>
      <c r="E81" s="217"/>
      <c r="F81" s="217"/>
    </row>
    <row r="82" spans="1:6" x14ac:dyDescent="0.3">
      <c r="A82" s="207"/>
      <c r="B82" s="207"/>
      <c r="C82" s="176"/>
      <c r="D82" s="177"/>
      <c r="E82" s="179"/>
      <c r="F82" s="172"/>
    </row>
    <row r="83" spans="1:6" ht="21.75" customHeight="1" x14ac:dyDescent="0.3">
      <c r="A83" s="176"/>
      <c r="B83" s="176"/>
      <c r="C83" s="171"/>
      <c r="D83" s="171"/>
      <c r="E83" s="211"/>
      <c r="F83" s="211"/>
    </row>
    <row r="84" spans="1:6" ht="16.5" customHeight="1" x14ac:dyDescent="0.3">
      <c r="A84" s="212"/>
      <c r="B84" s="212"/>
      <c r="C84" s="176"/>
      <c r="D84" s="177"/>
      <c r="E84" s="208"/>
      <c r="F84" s="208"/>
    </row>
    <row r="85" spans="1:6" x14ac:dyDescent="0.3">
      <c r="A85" s="207"/>
      <c r="B85" s="207"/>
      <c r="C85" s="176"/>
      <c r="D85" s="177"/>
      <c r="E85" s="208"/>
      <c r="F85" s="208"/>
    </row>
    <row r="86" spans="1:6" ht="10.5" customHeight="1" x14ac:dyDescent="0.3">
      <c r="A86" s="207"/>
      <c r="B86" s="207"/>
      <c r="C86" s="175"/>
      <c r="D86" s="171"/>
      <c r="E86" s="178"/>
      <c r="F86" s="191"/>
    </row>
    <row r="87" spans="1:6" ht="29.25" customHeight="1" x14ac:dyDescent="0.3">
      <c r="A87" s="209"/>
      <c r="B87" s="209"/>
      <c r="C87" s="175"/>
      <c r="D87" s="171"/>
      <c r="E87" s="211"/>
      <c r="F87" s="211"/>
    </row>
    <row r="88" spans="1:6" ht="38.25" customHeight="1" x14ac:dyDescent="0.3">
      <c r="A88" s="210"/>
      <c r="B88" s="210"/>
      <c r="C88" s="176"/>
      <c r="D88" s="177"/>
      <c r="E88" s="208"/>
      <c r="F88" s="208"/>
    </row>
    <row r="89" spans="1:6" ht="10.5" customHeight="1" x14ac:dyDescent="0.3">
      <c r="A89" s="207"/>
      <c r="B89" s="207"/>
      <c r="C89" s="176"/>
      <c r="D89" s="177"/>
      <c r="E89" s="179"/>
      <c r="F89" s="172"/>
    </row>
    <row r="90" spans="1:6" ht="25.5" customHeight="1" x14ac:dyDescent="0.3">
      <c r="A90" s="176"/>
      <c r="B90" s="176"/>
      <c r="C90" s="171"/>
      <c r="D90" s="171"/>
      <c r="E90" s="211"/>
      <c r="F90" s="211"/>
    </row>
    <row r="91" spans="1:6" ht="16.5" customHeight="1" x14ac:dyDescent="0.3">
      <c r="A91" s="212"/>
      <c r="B91" s="212"/>
      <c r="C91" s="176"/>
      <c r="D91" s="177"/>
      <c r="E91" s="208"/>
      <c r="F91" s="208"/>
    </row>
    <row r="92" spans="1:6" x14ac:dyDescent="0.3">
      <c r="A92" s="207"/>
      <c r="B92" s="207"/>
      <c r="C92" s="121"/>
    </row>
    <row r="93" spans="1:6" x14ac:dyDescent="0.3">
      <c r="A93" s="121"/>
      <c r="B93" s="121"/>
    </row>
  </sheetData>
  <mergeCells count="40">
    <mergeCell ref="A91:B91"/>
    <mergeCell ref="E91:F91"/>
    <mergeCell ref="A92:B92"/>
    <mergeCell ref="A87:B87"/>
    <mergeCell ref="E87:F87"/>
    <mergeCell ref="A88:B88"/>
    <mergeCell ref="E88:F88"/>
    <mergeCell ref="A89:B89"/>
    <mergeCell ref="E90:F90"/>
    <mergeCell ref="A86:B86"/>
    <mergeCell ref="A71:B71"/>
    <mergeCell ref="A75:F75"/>
    <mergeCell ref="A79:B79"/>
    <mergeCell ref="A81:B81"/>
    <mergeCell ref="C81:F81"/>
    <mergeCell ref="A82:B82"/>
    <mergeCell ref="E83:F83"/>
    <mergeCell ref="A84:B84"/>
    <mergeCell ref="E84:F84"/>
    <mergeCell ref="A85:B85"/>
    <mergeCell ref="E85:F85"/>
    <mergeCell ref="A70:B70"/>
    <mergeCell ref="B11:F11"/>
    <mergeCell ref="A12:A14"/>
    <mergeCell ref="B12:B14"/>
    <mergeCell ref="C12:C14"/>
    <mergeCell ref="D12:D14"/>
    <mergeCell ref="E12:E14"/>
    <mergeCell ref="F12:F14"/>
    <mergeCell ref="A65:B65"/>
    <mergeCell ref="A66:B66"/>
    <mergeCell ref="A67:B67"/>
    <mergeCell ref="A68:B68"/>
    <mergeCell ref="A69:B69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0"/>
  <sheetViews>
    <sheetView topLeftCell="A13" workbookViewId="0">
      <selection activeCell="B23" sqref="B22:B23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63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88"/>
      <c r="F2" s="188"/>
    </row>
    <row r="3" spans="1:253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89"/>
      <c r="D4" s="189"/>
      <c r="E4" s="66"/>
      <c r="F4" s="189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89"/>
      <c r="D6" s="189"/>
      <c r="E6" s="66"/>
      <c r="F6" s="189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102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/>
    </row>
    <row r="9" spans="1:253" ht="18.75" customHeight="1" x14ac:dyDescent="0.3">
      <c r="A9" s="67"/>
      <c r="B9" s="69"/>
      <c r="C9" s="241"/>
      <c r="D9" s="241"/>
      <c r="E9" s="241"/>
      <c r="F9" s="241"/>
      <c r="J9" s="67"/>
    </row>
    <row r="10" spans="1:253" ht="30" customHeight="1" x14ac:dyDescent="0.3">
      <c r="A10" s="220" t="s">
        <v>150</v>
      </c>
      <c r="B10" s="220"/>
      <c r="C10" s="220"/>
      <c r="D10" s="220"/>
      <c r="E10" s="220"/>
      <c r="F10" s="220"/>
      <c r="J10" s="67"/>
    </row>
    <row r="11" spans="1:253" ht="29.25" customHeight="1" thickBot="1" x14ac:dyDescent="0.35">
      <c r="A11" s="187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  <c r="H13" s="40" t="s">
        <v>33</v>
      </c>
    </row>
    <row r="14" spans="1:253" ht="33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72" t="s">
        <v>151</v>
      </c>
      <c r="C16" s="72"/>
      <c r="D16" s="71"/>
      <c r="E16" s="116"/>
      <c r="F16" s="75"/>
    </row>
    <row r="17" spans="1:253" x14ac:dyDescent="0.3">
      <c r="A17" s="35">
        <v>1</v>
      </c>
      <c r="B17" s="203" t="s">
        <v>152</v>
      </c>
      <c r="C17" s="37"/>
      <c r="D17" s="44"/>
      <c r="E17" s="44"/>
      <c r="F17" s="39"/>
    </row>
    <row r="18" spans="1:253" x14ac:dyDescent="0.3">
      <c r="A18" s="35">
        <v>2</v>
      </c>
      <c r="B18" s="118" t="s">
        <v>153</v>
      </c>
      <c r="C18" s="37" t="s">
        <v>52</v>
      </c>
      <c r="D18" s="44">
        <v>635.59299999999996</v>
      </c>
      <c r="E18" s="58">
        <v>8</v>
      </c>
      <c r="F18" s="56">
        <f t="shared" ref="F18:F25" si="0">D18*E18</f>
        <v>5084.7439999999997</v>
      </c>
    </row>
    <row r="19" spans="1:253" x14ac:dyDescent="0.3">
      <c r="A19" s="35">
        <v>3</v>
      </c>
      <c r="B19" s="118" t="s">
        <v>154</v>
      </c>
      <c r="C19" s="37" t="s">
        <v>52</v>
      </c>
      <c r="D19" s="44">
        <v>1950</v>
      </c>
      <c r="E19" s="58">
        <v>8.5</v>
      </c>
      <c r="F19" s="56">
        <f t="shared" si="0"/>
        <v>16575</v>
      </c>
    </row>
    <row r="20" spans="1:253" x14ac:dyDescent="0.3">
      <c r="A20" s="35">
        <v>4</v>
      </c>
      <c r="B20" s="118" t="s">
        <v>157</v>
      </c>
      <c r="C20" s="37" t="s">
        <v>52</v>
      </c>
      <c r="D20" s="44">
        <v>740</v>
      </c>
      <c r="E20" s="58">
        <v>6.9</v>
      </c>
      <c r="F20" s="56">
        <f t="shared" si="0"/>
        <v>5106</v>
      </c>
    </row>
    <row r="21" spans="1:253" x14ac:dyDescent="0.3">
      <c r="A21" s="35">
        <v>5</v>
      </c>
      <c r="B21" s="118" t="s">
        <v>155</v>
      </c>
      <c r="C21" s="37" t="s">
        <v>156</v>
      </c>
      <c r="D21" s="44">
        <v>215</v>
      </c>
      <c r="E21" s="58">
        <v>69.3</v>
      </c>
      <c r="F21" s="56">
        <f t="shared" si="0"/>
        <v>14899.5</v>
      </c>
    </row>
    <row r="22" spans="1:253" x14ac:dyDescent="0.3">
      <c r="A22" s="35">
        <v>6</v>
      </c>
      <c r="B22" s="139" t="s">
        <v>158</v>
      </c>
      <c r="C22" s="37" t="s">
        <v>52</v>
      </c>
      <c r="D22" s="44">
        <v>730</v>
      </c>
      <c r="E22" s="58">
        <v>3</v>
      </c>
      <c r="F22" s="56">
        <f t="shared" si="0"/>
        <v>2190</v>
      </c>
    </row>
    <row r="23" spans="1:253" x14ac:dyDescent="0.3">
      <c r="A23" s="35">
        <v>7</v>
      </c>
      <c r="B23" s="139" t="s">
        <v>159</v>
      </c>
      <c r="C23" s="37" t="s">
        <v>52</v>
      </c>
      <c r="D23" s="44">
        <v>840</v>
      </c>
      <c r="E23" s="58">
        <v>18.5</v>
      </c>
      <c r="F23" s="56">
        <f t="shared" si="0"/>
        <v>15540</v>
      </c>
    </row>
    <row r="24" spans="1:253" x14ac:dyDescent="0.3">
      <c r="A24" s="35">
        <v>8</v>
      </c>
      <c r="B24" s="139" t="s">
        <v>160</v>
      </c>
      <c r="C24" s="37" t="s">
        <v>52</v>
      </c>
      <c r="D24" s="44">
        <v>740</v>
      </c>
      <c r="E24" s="58">
        <v>0.5</v>
      </c>
      <c r="F24" s="56">
        <f t="shared" si="0"/>
        <v>370</v>
      </c>
    </row>
    <row r="25" spans="1:253" ht="37.5" x14ac:dyDescent="0.3">
      <c r="A25" s="35">
        <v>9</v>
      </c>
      <c r="B25" s="139" t="s">
        <v>390</v>
      </c>
      <c r="C25" s="37" t="s">
        <v>391</v>
      </c>
      <c r="D25" s="44">
        <v>408</v>
      </c>
      <c r="E25" s="119">
        <v>8.5</v>
      </c>
      <c r="F25" s="56">
        <f t="shared" si="0"/>
        <v>3468</v>
      </c>
    </row>
    <row r="26" spans="1:253" ht="19.5" thickBot="1" x14ac:dyDescent="0.35">
      <c r="A26" s="130"/>
      <c r="B26" s="137"/>
      <c r="C26" s="131"/>
      <c r="D26" s="132"/>
      <c r="E26" s="138"/>
      <c r="F26" s="133"/>
    </row>
    <row r="27" spans="1:253" s="120" customFormat="1" ht="21.75" customHeight="1" thickBot="1" x14ac:dyDescent="0.35">
      <c r="A27" s="251" t="s">
        <v>49</v>
      </c>
      <c r="B27" s="252"/>
      <c r="C27" s="134"/>
      <c r="D27" s="134"/>
      <c r="E27" s="135"/>
      <c r="F27" s="136">
        <f>SUM(F17:F26)</f>
        <v>63233.243999999999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</row>
    <row r="28" spans="1:253" s="120" customFormat="1" ht="21.75" customHeight="1" thickBot="1" x14ac:dyDescent="0.35">
      <c r="A28" s="251" t="s">
        <v>47</v>
      </c>
      <c r="B28" s="252"/>
      <c r="C28" s="77"/>
      <c r="D28" s="77"/>
      <c r="E28" s="78"/>
      <c r="F28" s="79">
        <f>F27*0.15</f>
        <v>9484.9866000000002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</row>
    <row r="29" spans="1:253" s="120" customFormat="1" ht="21.75" customHeight="1" thickBot="1" x14ac:dyDescent="0.35">
      <c r="A29" s="251" t="s">
        <v>19</v>
      </c>
      <c r="B29" s="252"/>
      <c r="C29" s="77"/>
      <c r="D29" s="77"/>
      <c r="E29" s="78"/>
      <c r="F29" s="79">
        <f>F27+F28</f>
        <v>72718.230599999995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</row>
    <row r="30" spans="1:253" s="120" customFormat="1" ht="21.75" customHeight="1" thickBot="1" x14ac:dyDescent="0.35">
      <c r="A30" s="251" t="s">
        <v>48</v>
      </c>
      <c r="B30" s="252"/>
      <c r="C30" s="77"/>
      <c r="D30" s="77"/>
      <c r="E30" s="78"/>
      <c r="F30" s="79">
        <f>F29*0.08</f>
        <v>5817.4584479999994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</row>
    <row r="31" spans="1:253" s="120" customFormat="1" ht="21.75" customHeight="1" x14ac:dyDescent="0.3">
      <c r="A31" s="251" t="s">
        <v>19</v>
      </c>
      <c r="B31" s="252"/>
      <c r="C31" s="77"/>
      <c r="D31" s="77"/>
      <c r="E31" s="78"/>
      <c r="F31" s="79">
        <f>F29+F30</f>
        <v>78535.689048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</row>
    <row r="32" spans="1:253" s="120" customFormat="1" ht="21.75" customHeight="1" x14ac:dyDescent="0.3">
      <c r="A32" s="253" t="s">
        <v>20</v>
      </c>
      <c r="B32" s="254"/>
      <c r="C32" s="77"/>
      <c r="D32" s="77"/>
      <c r="E32" s="78"/>
      <c r="F32" s="79">
        <f>F27*0.18</f>
        <v>11381.983919999999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</row>
    <row r="33" spans="1:253" s="120" customFormat="1" ht="21.75" customHeight="1" thickBot="1" x14ac:dyDescent="0.35">
      <c r="A33" s="255" t="s">
        <v>21</v>
      </c>
      <c r="B33" s="256"/>
      <c r="C33" s="81"/>
      <c r="D33" s="81"/>
      <c r="E33" s="82"/>
      <c r="F33" s="83">
        <f>F31+F32</f>
        <v>89917.672967999999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</row>
    <row r="34" spans="1:253" s="120" customFormat="1" ht="18.75" customHeight="1" x14ac:dyDescent="0.3">
      <c r="A34" s="84"/>
      <c r="B34" s="84"/>
      <c r="C34" s="85"/>
      <c r="D34" s="85"/>
      <c r="E34" s="86"/>
      <c r="F34" s="87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</row>
    <row r="35" spans="1:253" s="120" customFormat="1" ht="18.75" customHeight="1" x14ac:dyDescent="0.3">
      <c r="A35" s="84"/>
      <c r="B35" s="84"/>
      <c r="C35" s="85"/>
      <c r="D35" s="85"/>
      <c r="E35" s="86"/>
      <c r="F35" s="87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</row>
    <row r="36" spans="1:253" s="120" customFormat="1" ht="18.75" customHeight="1" x14ac:dyDescent="0.3">
      <c r="A36" s="84"/>
      <c r="B36" s="84"/>
      <c r="C36" s="85"/>
      <c r="D36" s="85"/>
      <c r="E36" s="86"/>
      <c r="F36" s="87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</row>
    <row r="37" spans="1:253" ht="18.75" customHeight="1" x14ac:dyDescent="0.3">
      <c r="A37" s="187"/>
      <c r="B37" s="185"/>
      <c r="C37" s="64"/>
      <c r="D37" s="64"/>
      <c r="E37" s="88"/>
      <c r="F37" s="89"/>
    </row>
    <row r="38" spans="1:253" s="121" customFormat="1" x14ac:dyDescent="0.3">
      <c r="A38" s="209" t="s">
        <v>26</v>
      </c>
      <c r="B38" s="209"/>
      <c r="C38" s="209"/>
      <c r="D38" s="209"/>
      <c r="E38" s="209"/>
      <c r="F38" s="209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</row>
    <row r="39" spans="1:253" ht="18.75" customHeight="1" x14ac:dyDescent="0.3">
      <c r="A39" s="187"/>
      <c r="B39" s="185"/>
      <c r="C39" s="91"/>
      <c r="D39" s="91"/>
      <c r="E39" s="92" t="s">
        <v>28</v>
      </c>
      <c r="F39" s="91"/>
    </row>
    <row r="40" spans="1:253" ht="15.75" customHeight="1" x14ac:dyDescent="0.3">
      <c r="A40" s="41"/>
      <c r="C40" s="91"/>
      <c r="D40" s="91"/>
      <c r="E40" s="92"/>
      <c r="F40" s="91"/>
    </row>
    <row r="41" spans="1:253" ht="15.75" customHeight="1" x14ac:dyDescent="0.3">
      <c r="A41" s="41"/>
      <c r="C41" s="91"/>
      <c r="D41" s="91"/>
      <c r="E41" s="92"/>
      <c r="F41" s="91"/>
    </row>
    <row r="42" spans="1:253" ht="8.4499999999999993" customHeight="1" x14ac:dyDescent="0.3">
      <c r="A42" s="41"/>
      <c r="C42" s="91"/>
      <c r="D42" s="91"/>
      <c r="E42" s="92"/>
      <c r="F42" s="91"/>
    </row>
    <row r="43" spans="1:253" ht="15.6" hidden="1" customHeight="1" x14ac:dyDescent="0.3">
      <c r="A43" s="41"/>
      <c r="C43" s="91"/>
      <c r="D43" s="91"/>
      <c r="E43" s="92"/>
      <c r="F43" s="91"/>
    </row>
    <row r="44" spans="1:253" ht="15.6" hidden="1" customHeight="1" x14ac:dyDescent="0.3">
      <c r="A44" s="41"/>
      <c r="C44" s="91"/>
      <c r="D44" s="91"/>
      <c r="E44" s="92"/>
      <c r="F44" s="91"/>
    </row>
    <row r="45" spans="1:253" ht="15.6" hidden="1" customHeight="1" x14ac:dyDescent="0.3">
      <c r="A45" s="41"/>
      <c r="C45" s="91"/>
      <c r="D45" s="91"/>
      <c r="E45" s="92"/>
      <c r="F45" s="91"/>
    </row>
    <row r="46" spans="1:253" ht="15.6" hidden="1" customHeight="1" x14ac:dyDescent="0.3">
      <c r="A46" s="215"/>
      <c r="B46" s="215"/>
      <c r="C46" s="91"/>
      <c r="D46" s="91"/>
      <c r="E46" s="92"/>
      <c r="F46" s="91"/>
    </row>
    <row r="47" spans="1:253" ht="15.75" customHeight="1" x14ac:dyDescent="0.3">
      <c r="A47" s="185"/>
      <c r="B47" s="185" t="s">
        <v>27</v>
      </c>
      <c r="C47" s="91"/>
      <c r="D47" s="91"/>
      <c r="E47" s="92"/>
      <c r="F47" s="91"/>
    </row>
    <row r="48" spans="1:253" ht="16.5" customHeight="1" x14ac:dyDescent="0.3">
      <c r="A48" s="216"/>
      <c r="B48" s="216"/>
      <c r="C48" s="91"/>
      <c r="D48" s="91"/>
      <c r="E48" s="92"/>
      <c r="F48" s="91"/>
    </row>
    <row r="49" spans="1:6" x14ac:dyDescent="0.3">
      <c r="A49" s="207"/>
      <c r="B49" s="207"/>
      <c r="C49" s="217" t="s">
        <v>28</v>
      </c>
      <c r="D49" s="217"/>
      <c r="E49" s="217"/>
      <c r="F49" s="217"/>
    </row>
    <row r="50" spans="1:6" ht="21.75" customHeight="1" x14ac:dyDescent="0.3">
      <c r="A50" s="181"/>
      <c r="B50" s="181"/>
      <c r="C50" s="181"/>
      <c r="D50" s="186"/>
      <c r="E50" s="182"/>
      <c r="F50" s="182"/>
    </row>
    <row r="51" spans="1:6" ht="16.5" customHeight="1" x14ac:dyDescent="0.3">
      <c r="A51" s="212"/>
      <c r="B51" s="212"/>
      <c r="C51" s="187"/>
      <c r="D51" s="187"/>
      <c r="E51" s="211"/>
      <c r="F51" s="211"/>
    </row>
    <row r="52" spans="1:6" x14ac:dyDescent="0.3">
      <c r="A52" s="207"/>
      <c r="B52" s="207"/>
      <c r="C52" s="181"/>
      <c r="D52" s="186"/>
      <c r="E52" s="208"/>
      <c r="F52" s="208"/>
    </row>
    <row r="53" spans="1:6" ht="10.5" customHeight="1" x14ac:dyDescent="0.3">
      <c r="A53" s="207"/>
      <c r="B53" s="207"/>
      <c r="C53" s="181"/>
      <c r="D53" s="186"/>
      <c r="E53" s="208"/>
      <c r="F53" s="208"/>
    </row>
    <row r="54" spans="1:6" ht="29.25" customHeight="1" x14ac:dyDescent="0.3">
      <c r="A54" s="209"/>
      <c r="B54" s="209"/>
      <c r="C54" s="183"/>
      <c r="D54" s="187"/>
      <c r="E54" s="184"/>
      <c r="F54" s="184"/>
    </row>
    <row r="55" spans="1:6" ht="38.25" customHeight="1" x14ac:dyDescent="0.3">
      <c r="A55" s="210"/>
      <c r="B55" s="257"/>
      <c r="C55" s="183"/>
      <c r="D55" s="187"/>
      <c r="E55" s="211"/>
      <c r="F55" s="211"/>
    </row>
    <row r="56" spans="1:6" ht="10.5" customHeight="1" x14ac:dyDescent="0.3">
      <c r="A56" s="207"/>
      <c r="B56" s="207"/>
      <c r="C56" s="181"/>
      <c r="D56" s="186"/>
      <c r="E56" s="208"/>
      <c r="F56" s="208"/>
    </row>
    <row r="57" spans="1:6" ht="25.5" customHeight="1" x14ac:dyDescent="0.3">
      <c r="A57" s="181"/>
      <c r="B57" s="181"/>
      <c r="C57" s="181"/>
      <c r="D57" s="186"/>
      <c r="E57" s="182"/>
      <c r="F57" s="182"/>
    </row>
    <row r="58" spans="1:6" ht="16.5" customHeight="1" x14ac:dyDescent="0.3">
      <c r="A58" s="212"/>
      <c r="B58" s="212"/>
      <c r="C58" s="187"/>
      <c r="D58" s="187"/>
      <c r="E58" s="211"/>
      <c r="F58" s="211"/>
    </row>
    <row r="59" spans="1:6" x14ac:dyDescent="0.3">
      <c r="A59" s="207"/>
      <c r="B59" s="207"/>
      <c r="C59" s="181"/>
      <c r="D59" s="186"/>
      <c r="E59" s="208"/>
      <c r="F59" s="208"/>
    </row>
    <row r="60" spans="1:6" x14ac:dyDescent="0.3">
      <c r="A60" s="121"/>
      <c r="B60" s="121"/>
      <c r="C60" s="121"/>
    </row>
  </sheetData>
  <mergeCells count="40">
    <mergeCell ref="A10:F10"/>
    <mergeCell ref="E1:F1"/>
    <mergeCell ref="C3:F3"/>
    <mergeCell ref="C5:F5"/>
    <mergeCell ref="C7:G7"/>
    <mergeCell ref="C8:F9"/>
    <mergeCell ref="A32:B32"/>
    <mergeCell ref="B11:F11"/>
    <mergeCell ref="A12:A14"/>
    <mergeCell ref="B12:B14"/>
    <mergeCell ref="C12:C14"/>
    <mergeCell ref="D12:D14"/>
    <mergeCell ref="E12:E14"/>
    <mergeCell ref="F12:F14"/>
    <mergeCell ref="A27:B27"/>
    <mergeCell ref="A28:B28"/>
    <mergeCell ref="A29:B29"/>
    <mergeCell ref="A30:B30"/>
    <mergeCell ref="A31:B31"/>
    <mergeCell ref="A33:B33"/>
    <mergeCell ref="A38:F38"/>
    <mergeCell ref="A46:B46"/>
    <mergeCell ref="A48:B48"/>
    <mergeCell ref="A49:B49"/>
    <mergeCell ref="C49:F49"/>
    <mergeCell ref="A51:B51"/>
    <mergeCell ref="E51:F51"/>
    <mergeCell ref="A52:B52"/>
    <mergeCell ref="E52:F52"/>
    <mergeCell ref="A53:B53"/>
    <mergeCell ref="E53:F53"/>
    <mergeCell ref="A59:B59"/>
    <mergeCell ref="E59:F59"/>
    <mergeCell ref="A54:B54"/>
    <mergeCell ref="A55:B55"/>
    <mergeCell ref="E55:F55"/>
    <mergeCell ref="A56:B56"/>
    <mergeCell ref="E56:F56"/>
    <mergeCell ref="A58:B58"/>
    <mergeCell ref="E58:F58"/>
  </mergeCells>
  <pageMargins left="0.7" right="0.7" top="0.75" bottom="0.75" header="0.3" footer="0.3"/>
  <pageSetup orientation="portrait" horizontalDpi="360" verticalDpi="360" r:id="rId1"/>
  <ignoredErrors>
    <ignoredError sqref="F30 F3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3"/>
  <sheetViews>
    <sheetView topLeftCell="A16" zoomScaleNormal="100" workbookViewId="0">
      <selection activeCell="C27" sqref="C27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1.28515625" style="61" bestFit="1" customWidth="1"/>
    <col min="5" max="5" width="11.28515625" style="63" customWidth="1"/>
    <col min="6" max="6" width="17.140625" style="63" bestFit="1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06"/>
      <c r="F2" s="106"/>
    </row>
    <row r="3" spans="1:253" x14ac:dyDescent="0.3">
      <c r="A3" s="64"/>
      <c r="B3" s="65" t="s">
        <v>8</v>
      </c>
      <c r="C3" s="241" t="s">
        <v>54</v>
      </c>
      <c r="D3" s="241"/>
      <c r="E3" s="241"/>
      <c r="F3" s="241"/>
    </row>
    <row r="4" spans="1:253" ht="6.75" customHeight="1" x14ac:dyDescent="0.3">
      <c r="A4" s="64"/>
      <c r="B4" s="65"/>
      <c r="C4" s="107"/>
      <c r="D4" s="107"/>
      <c r="E4" s="66"/>
      <c r="F4" s="107"/>
    </row>
    <row r="5" spans="1:253" ht="21.75" customHeight="1" x14ac:dyDescent="0.3">
      <c r="A5" s="67"/>
      <c r="B5" s="68" t="s">
        <v>9</v>
      </c>
      <c r="C5" s="241" t="s">
        <v>54</v>
      </c>
      <c r="D5" s="241"/>
      <c r="E5" s="241"/>
      <c r="F5" s="241"/>
    </row>
    <row r="6" spans="1:253" ht="11.25" customHeight="1" x14ac:dyDescent="0.3">
      <c r="A6" s="67"/>
      <c r="B6" s="68"/>
      <c r="C6" s="107"/>
      <c r="D6" s="107"/>
      <c r="E6" s="66"/>
      <c r="F6" s="107"/>
    </row>
    <row r="7" spans="1:253" s="115" customFormat="1" ht="26.25" customHeight="1" x14ac:dyDescent="0.25">
      <c r="A7" s="64"/>
      <c r="B7" s="69" t="s">
        <v>10</v>
      </c>
      <c r="C7" s="215" t="s">
        <v>22</v>
      </c>
      <c r="D7" s="215"/>
      <c r="E7" s="215"/>
      <c r="F7" s="215"/>
      <c r="G7" s="215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102" customHeight="1" x14ac:dyDescent="0.3">
      <c r="A8" s="67"/>
      <c r="B8" s="69" t="s">
        <v>11</v>
      </c>
      <c r="C8" s="241" t="s">
        <v>108</v>
      </c>
      <c r="D8" s="241"/>
      <c r="E8" s="241"/>
      <c r="F8" s="241"/>
      <c r="J8" s="67"/>
    </row>
    <row r="9" spans="1:253" ht="18.75" customHeight="1" x14ac:dyDescent="0.3">
      <c r="A9" s="67"/>
      <c r="B9" s="69"/>
      <c r="C9" s="241"/>
      <c r="D9" s="241"/>
      <c r="E9" s="241"/>
      <c r="F9" s="241"/>
      <c r="J9" s="67"/>
    </row>
    <row r="10" spans="1:253" ht="30" customHeight="1" x14ac:dyDescent="0.3">
      <c r="A10" s="220" t="s">
        <v>162</v>
      </c>
      <c r="B10" s="220"/>
      <c r="C10" s="220"/>
      <c r="D10" s="220"/>
      <c r="E10" s="220"/>
      <c r="F10" s="220"/>
      <c r="J10" s="67"/>
    </row>
    <row r="11" spans="1:253" ht="29.25" customHeight="1" thickBot="1" x14ac:dyDescent="0.35">
      <c r="A11" s="105"/>
      <c r="B11" s="220" t="s">
        <v>12</v>
      </c>
      <c r="C11" s="220"/>
      <c r="D11" s="220"/>
      <c r="E11" s="220"/>
      <c r="F11" s="220"/>
      <c r="J11" s="67"/>
    </row>
    <row r="12" spans="1:253" ht="16.5" customHeight="1" x14ac:dyDescent="0.3">
      <c r="A12" s="221" t="s">
        <v>13</v>
      </c>
      <c r="B12" s="224" t="s">
        <v>0</v>
      </c>
      <c r="C12" s="227" t="s">
        <v>14</v>
      </c>
      <c r="D12" s="224" t="s">
        <v>15</v>
      </c>
      <c r="E12" s="230" t="s">
        <v>16</v>
      </c>
      <c r="F12" s="233" t="s">
        <v>17</v>
      </c>
    </row>
    <row r="13" spans="1:253" ht="21.75" customHeight="1" x14ac:dyDescent="0.3">
      <c r="A13" s="222"/>
      <c r="B13" s="225"/>
      <c r="C13" s="228"/>
      <c r="D13" s="225"/>
      <c r="E13" s="231"/>
      <c r="F13" s="234"/>
    </row>
    <row r="14" spans="1:253" ht="33" customHeight="1" thickBot="1" x14ac:dyDescent="0.35">
      <c r="A14" s="223"/>
      <c r="B14" s="226"/>
      <c r="C14" s="229"/>
      <c r="D14" s="226"/>
      <c r="E14" s="232"/>
      <c r="F14" s="235"/>
    </row>
    <row r="15" spans="1:253" x14ac:dyDescent="0.3">
      <c r="A15" s="70">
        <v>1</v>
      </c>
      <c r="B15" s="71">
        <v>2</v>
      </c>
      <c r="C15" s="72">
        <v>3</v>
      </c>
      <c r="D15" s="71">
        <v>4</v>
      </c>
      <c r="E15" s="74">
        <v>5</v>
      </c>
      <c r="F15" s="75">
        <v>6</v>
      </c>
    </row>
    <row r="16" spans="1:253" x14ac:dyDescent="0.3">
      <c r="A16" s="70"/>
      <c r="B16" s="203" t="s">
        <v>161</v>
      </c>
      <c r="C16" s="72"/>
      <c r="D16" s="71"/>
      <c r="E16" s="116"/>
      <c r="F16" s="75"/>
    </row>
    <row r="17" spans="1:253" x14ac:dyDescent="0.3">
      <c r="A17" s="35">
        <v>1</v>
      </c>
      <c r="B17" s="117" t="s">
        <v>163</v>
      </c>
      <c r="C17" s="37" t="s">
        <v>3</v>
      </c>
      <c r="D17" s="44">
        <v>15</v>
      </c>
      <c r="E17" s="44">
        <v>2.0499999999999998</v>
      </c>
      <c r="F17" s="39">
        <f t="shared" ref="F17:F28" si="0">D17*E17</f>
        <v>30.749999999999996</v>
      </c>
    </row>
    <row r="18" spans="1:253" x14ac:dyDescent="0.3">
      <c r="A18" s="35">
        <v>2</v>
      </c>
      <c r="B18" s="118" t="s">
        <v>164</v>
      </c>
      <c r="C18" s="37" t="s">
        <v>3</v>
      </c>
      <c r="D18" s="44">
        <v>30</v>
      </c>
      <c r="E18" s="58">
        <v>0.64300000000000002</v>
      </c>
      <c r="F18" s="39">
        <f t="shared" si="0"/>
        <v>19.29</v>
      </c>
    </row>
    <row r="19" spans="1:253" x14ac:dyDescent="0.3">
      <c r="A19" s="35">
        <v>3</v>
      </c>
      <c r="B19" s="118" t="s">
        <v>165</v>
      </c>
      <c r="C19" s="37" t="s">
        <v>3</v>
      </c>
      <c r="D19" s="44">
        <v>30</v>
      </c>
      <c r="E19" s="58">
        <v>1.05</v>
      </c>
      <c r="F19" s="39">
        <f t="shared" si="0"/>
        <v>31.5</v>
      </c>
    </row>
    <row r="20" spans="1:253" x14ac:dyDescent="0.3">
      <c r="A20" s="35">
        <v>4</v>
      </c>
      <c r="B20" s="118" t="s">
        <v>166</v>
      </c>
      <c r="C20" s="37" t="s">
        <v>3</v>
      </c>
      <c r="D20" s="44">
        <v>30</v>
      </c>
      <c r="E20" s="58">
        <v>0.81</v>
      </c>
      <c r="F20" s="39">
        <f t="shared" si="0"/>
        <v>24.3</v>
      </c>
    </row>
    <row r="21" spans="1:253" x14ac:dyDescent="0.3">
      <c r="A21" s="35">
        <v>5</v>
      </c>
      <c r="B21" s="118" t="s">
        <v>167</v>
      </c>
      <c r="C21" s="37" t="s">
        <v>3</v>
      </c>
      <c r="D21" s="44">
        <v>30</v>
      </c>
      <c r="E21" s="58">
        <v>0.99</v>
      </c>
      <c r="F21" s="39">
        <f t="shared" si="0"/>
        <v>29.7</v>
      </c>
    </row>
    <row r="22" spans="1:253" x14ac:dyDescent="0.3">
      <c r="A22" s="35">
        <v>6</v>
      </c>
      <c r="B22" s="139" t="s">
        <v>168</v>
      </c>
      <c r="C22" s="37" t="s">
        <v>3</v>
      </c>
      <c r="D22" s="44">
        <v>20</v>
      </c>
      <c r="E22" s="58">
        <v>0.9</v>
      </c>
      <c r="F22" s="39">
        <f t="shared" si="0"/>
        <v>18</v>
      </c>
    </row>
    <row r="23" spans="1:253" x14ac:dyDescent="0.3">
      <c r="A23" s="35">
        <v>7</v>
      </c>
      <c r="B23" s="139" t="s">
        <v>169</v>
      </c>
      <c r="C23" s="37" t="s">
        <v>3</v>
      </c>
      <c r="D23" s="44">
        <v>10</v>
      </c>
      <c r="E23" s="58">
        <v>0.95</v>
      </c>
      <c r="F23" s="39">
        <f t="shared" si="0"/>
        <v>9.5</v>
      </c>
    </row>
    <row r="24" spans="1:253" x14ac:dyDescent="0.3">
      <c r="A24" s="35">
        <v>8</v>
      </c>
      <c r="B24" s="139" t="s">
        <v>170</v>
      </c>
      <c r="C24" s="37" t="s">
        <v>3</v>
      </c>
      <c r="D24" s="44">
        <v>5</v>
      </c>
      <c r="E24" s="58">
        <v>2.3719999999999999</v>
      </c>
      <c r="F24" s="39">
        <f t="shared" si="0"/>
        <v>11.86</v>
      </c>
    </row>
    <row r="25" spans="1:253" x14ac:dyDescent="0.3">
      <c r="A25" s="35">
        <v>9</v>
      </c>
      <c r="B25" s="139" t="s">
        <v>171</v>
      </c>
      <c r="C25" s="37" t="s">
        <v>3</v>
      </c>
      <c r="D25" s="44">
        <v>5</v>
      </c>
      <c r="E25" s="58">
        <v>2.64</v>
      </c>
      <c r="F25" s="39">
        <f t="shared" si="0"/>
        <v>13.200000000000001</v>
      </c>
    </row>
    <row r="26" spans="1:253" x14ac:dyDescent="0.3">
      <c r="A26" s="35">
        <v>10</v>
      </c>
      <c r="B26" s="139" t="s">
        <v>172</v>
      </c>
      <c r="C26" s="37" t="s">
        <v>3</v>
      </c>
      <c r="D26" s="38">
        <v>5</v>
      </c>
      <c r="E26" s="58">
        <v>3.3639999999999999</v>
      </c>
      <c r="F26" s="39">
        <f t="shared" si="0"/>
        <v>16.82</v>
      </c>
    </row>
    <row r="27" spans="1:253" x14ac:dyDescent="0.3">
      <c r="A27" s="35">
        <v>11</v>
      </c>
      <c r="B27" s="36" t="s">
        <v>173</v>
      </c>
      <c r="C27" s="37" t="s">
        <v>3</v>
      </c>
      <c r="D27" s="44">
        <v>14</v>
      </c>
      <c r="E27" s="58">
        <v>12</v>
      </c>
      <c r="F27" s="39">
        <f t="shared" si="0"/>
        <v>168</v>
      </c>
    </row>
    <row r="28" spans="1:253" x14ac:dyDescent="0.3">
      <c r="A28" s="35">
        <v>12</v>
      </c>
      <c r="B28" s="118" t="s">
        <v>174</v>
      </c>
      <c r="C28" s="37" t="s">
        <v>3</v>
      </c>
      <c r="D28" s="44">
        <v>20</v>
      </c>
      <c r="E28" s="58">
        <v>0.46</v>
      </c>
      <c r="F28" s="39">
        <f t="shared" si="0"/>
        <v>9.2000000000000011</v>
      </c>
    </row>
    <row r="29" spans="1:253" ht="19.5" thickBot="1" x14ac:dyDescent="0.35">
      <c r="A29" s="130"/>
      <c r="B29" s="137"/>
      <c r="C29" s="131"/>
      <c r="D29" s="132"/>
      <c r="E29" s="138"/>
      <c r="F29" s="133"/>
    </row>
    <row r="30" spans="1:253" s="120" customFormat="1" ht="21.75" customHeight="1" thickBot="1" x14ac:dyDescent="0.35">
      <c r="A30" s="251" t="s">
        <v>49</v>
      </c>
      <c r="B30" s="252"/>
      <c r="C30" s="134"/>
      <c r="D30" s="134"/>
      <c r="E30" s="135"/>
      <c r="F30" s="136">
        <f>SUM(F17:F29)</f>
        <v>382.11999999999995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</row>
    <row r="31" spans="1:253" s="120" customFormat="1" ht="21.75" customHeight="1" thickBot="1" x14ac:dyDescent="0.35">
      <c r="A31" s="251" t="s">
        <v>47</v>
      </c>
      <c r="B31" s="252"/>
      <c r="C31" s="77"/>
      <c r="D31" s="77"/>
      <c r="E31" s="78"/>
      <c r="F31" s="79">
        <f>F30*0.15</f>
        <v>57.317999999999991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</row>
    <row r="32" spans="1:253" s="120" customFormat="1" ht="21.75" customHeight="1" thickBot="1" x14ac:dyDescent="0.35">
      <c r="A32" s="251" t="s">
        <v>19</v>
      </c>
      <c r="B32" s="252"/>
      <c r="C32" s="77"/>
      <c r="D32" s="77"/>
      <c r="E32" s="78"/>
      <c r="F32" s="79">
        <f>F30+F31</f>
        <v>439.43799999999993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</row>
    <row r="33" spans="1:253" s="120" customFormat="1" ht="21.75" customHeight="1" thickBot="1" x14ac:dyDescent="0.35">
      <c r="A33" s="251" t="s">
        <v>48</v>
      </c>
      <c r="B33" s="252"/>
      <c r="C33" s="77"/>
      <c r="D33" s="77"/>
      <c r="E33" s="78"/>
      <c r="F33" s="79">
        <f>F32*0.08</f>
        <v>35.155039999999993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</row>
    <row r="34" spans="1:253" s="120" customFormat="1" ht="21.75" customHeight="1" x14ac:dyDescent="0.3">
      <c r="A34" s="251" t="s">
        <v>19</v>
      </c>
      <c r="B34" s="252"/>
      <c r="C34" s="77"/>
      <c r="D34" s="77"/>
      <c r="E34" s="78"/>
      <c r="F34" s="79">
        <f>F32+F33</f>
        <v>474.59303999999992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</row>
    <row r="35" spans="1:253" s="120" customFormat="1" ht="21.75" customHeight="1" x14ac:dyDescent="0.3">
      <c r="A35" s="253" t="s">
        <v>20</v>
      </c>
      <c r="B35" s="254"/>
      <c r="C35" s="77"/>
      <c r="D35" s="77"/>
      <c r="E35" s="78"/>
      <c r="F35" s="79">
        <f>F30*0.18</f>
        <v>68.781599999999983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</row>
    <row r="36" spans="1:253" s="120" customFormat="1" ht="21.75" customHeight="1" thickBot="1" x14ac:dyDescent="0.35">
      <c r="A36" s="255" t="s">
        <v>21</v>
      </c>
      <c r="B36" s="256"/>
      <c r="C36" s="81"/>
      <c r="D36" s="81"/>
      <c r="E36" s="82"/>
      <c r="F36" s="83">
        <f>F34+F35</f>
        <v>543.37463999999989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</row>
    <row r="37" spans="1:253" s="120" customFormat="1" ht="18.75" customHeight="1" x14ac:dyDescent="0.3">
      <c r="A37" s="84"/>
      <c r="B37" s="84"/>
      <c r="C37" s="85"/>
      <c r="D37" s="85"/>
      <c r="E37" s="86"/>
      <c r="F37" s="87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</row>
    <row r="38" spans="1:253" s="120" customFormat="1" ht="18.75" customHeight="1" x14ac:dyDescent="0.3">
      <c r="A38" s="84"/>
      <c r="B38" s="84"/>
      <c r="C38" s="85"/>
      <c r="D38" s="85"/>
      <c r="E38" s="86"/>
      <c r="F38" s="87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</row>
    <row r="39" spans="1:253" s="120" customFormat="1" ht="18.75" customHeight="1" x14ac:dyDescent="0.3">
      <c r="A39" s="84"/>
      <c r="B39" s="84"/>
      <c r="C39" s="85"/>
      <c r="D39" s="85"/>
      <c r="E39" s="86"/>
      <c r="F39" s="87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</row>
    <row r="40" spans="1:253" ht="18.75" customHeight="1" x14ac:dyDescent="0.3">
      <c r="A40" s="105"/>
      <c r="B40" s="108"/>
      <c r="C40" s="64"/>
      <c r="D40" s="64"/>
      <c r="E40" s="88"/>
      <c r="F40" s="89"/>
    </row>
    <row r="41" spans="1:253" s="121" customFormat="1" x14ac:dyDescent="0.3">
      <c r="A41" s="209" t="s">
        <v>26</v>
      </c>
      <c r="B41" s="209"/>
      <c r="C41" s="209"/>
      <c r="D41" s="209"/>
      <c r="E41" s="209"/>
      <c r="F41" s="209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0"/>
      <c r="EL41" s="90"/>
      <c r="EM41" s="90"/>
      <c r="EN41" s="90"/>
      <c r="EO41" s="90"/>
      <c r="EP41" s="90"/>
      <c r="EQ41" s="90"/>
      <c r="ER41" s="90"/>
      <c r="ES41" s="90"/>
      <c r="ET41" s="90"/>
      <c r="EU41" s="90"/>
      <c r="EV41" s="90"/>
      <c r="EW41" s="90"/>
      <c r="EX41" s="90"/>
      <c r="EY41" s="90"/>
      <c r="EZ41" s="90"/>
      <c r="FA41" s="90"/>
      <c r="FB41" s="90"/>
      <c r="FC41" s="90"/>
      <c r="FD41" s="90"/>
      <c r="FE41" s="90"/>
      <c r="FF41" s="90"/>
      <c r="FG41" s="90"/>
      <c r="FH41" s="90"/>
      <c r="FI41" s="90"/>
      <c r="FJ41" s="90"/>
      <c r="FK41" s="90"/>
      <c r="FL41" s="90"/>
      <c r="FM41" s="90"/>
      <c r="FN41" s="90"/>
      <c r="FO41" s="90"/>
      <c r="FP41" s="90"/>
      <c r="FQ41" s="90"/>
      <c r="FR41" s="90"/>
      <c r="FS41" s="90"/>
      <c r="FT41" s="90"/>
      <c r="FU41" s="90"/>
      <c r="FV41" s="90"/>
      <c r="FW41" s="90"/>
      <c r="FX41" s="90"/>
      <c r="FY41" s="90"/>
      <c r="FZ41" s="90"/>
      <c r="GA41" s="90"/>
      <c r="GB41" s="90"/>
      <c r="GC41" s="90"/>
      <c r="GD41" s="90"/>
      <c r="GE41" s="90"/>
      <c r="GF41" s="90"/>
      <c r="GG41" s="90"/>
      <c r="GH41" s="90"/>
      <c r="GI41" s="90"/>
      <c r="GJ41" s="90"/>
      <c r="GK41" s="90"/>
      <c r="GL41" s="90"/>
      <c r="GM41" s="90"/>
      <c r="GN41" s="90"/>
      <c r="GO41" s="90"/>
      <c r="GP41" s="90"/>
      <c r="GQ41" s="90"/>
      <c r="GR41" s="90"/>
      <c r="GS41" s="90"/>
      <c r="GT41" s="90"/>
      <c r="GU41" s="90"/>
      <c r="GV41" s="90"/>
      <c r="GW41" s="90"/>
      <c r="GX41" s="90"/>
      <c r="GY41" s="90"/>
      <c r="GZ41" s="90"/>
      <c r="HA41" s="90"/>
      <c r="HB41" s="90"/>
      <c r="HC41" s="90"/>
      <c r="HD41" s="90"/>
      <c r="HE41" s="90"/>
      <c r="HF41" s="90"/>
      <c r="HG41" s="90"/>
      <c r="HH41" s="90"/>
      <c r="HI41" s="90"/>
      <c r="HJ41" s="90"/>
      <c r="HK41" s="90"/>
      <c r="HL41" s="90"/>
      <c r="HM41" s="90"/>
      <c r="HN41" s="90"/>
      <c r="HO41" s="90"/>
      <c r="HP41" s="90"/>
      <c r="HQ41" s="90"/>
      <c r="HR41" s="90"/>
      <c r="HS41" s="90"/>
      <c r="HT41" s="90"/>
      <c r="HU41" s="90"/>
      <c r="HV41" s="90"/>
      <c r="HW41" s="90"/>
      <c r="HX41" s="90"/>
      <c r="HY41" s="90"/>
      <c r="HZ41" s="90"/>
      <c r="IA41" s="90"/>
      <c r="IB41" s="90"/>
      <c r="IC41" s="90"/>
      <c r="ID41" s="90"/>
      <c r="IE41" s="90"/>
      <c r="IF41" s="90"/>
      <c r="IG41" s="90"/>
      <c r="IH41" s="90"/>
      <c r="II41" s="90"/>
      <c r="IJ41" s="90"/>
      <c r="IK41" s="90"/>
      <c r="IL41" s="90"/>
      <c r="IM41" s="90"/>
      <c r="IN41" s="90"/>
      <c r="IO41" s="90"/>
      <c r="IP41" s="90"/>
      <c r="IQ41" s="90"/>
      <c r="IR41" s="90"/>
      <c r="IS41" s="90"/>
    </row>
    <row r="42" spans="1:253" ht="18.75" customHeight="1" x14ac:dyDescent="0.3">
      <c r="A42" s="105"/>
      <c r="B42" s="108"/>
      <c r="C42" s="91"/>
      <c r="D42" s="91"/>
      <c r="E42" s="92" t="s">
        <v>28</v>
      </c>
      <c r="F42" s="91"/>
    </row>
    <row r="43" spans="1:253" ht="15.75" customHeight="1" x14ac:dyDescent="0.3">
      <c r="A43" s="41"/>
      <c r="C43" s="91"/>
      <c r="D43" s="91"/>
      <c r="E43" s="92"/>
      <c r="F43" s="91"/>
    </row>
    <row r="44" spans="1:253" ht="15.75" customHeight="1" x14ac:dyDescent="0.3">
      <c r="A44" s="41"/>
      <c r="C44" s="91"/>
      <c r="D44" s="91"/>
      <c r="E44" s="92"/>
      <c r="F44" s="91"/>
    </row>
    <row r="45" spans="1:253" ht="8.4499999999999993" customHeight="1" x14ac:dyDescent="0.3">
      <c r="A45" s="41"/>
      <c r="C45" s="91"/>
      <c r="D45" s="91"/>
      <c r="E45" s="92"/>
      <c r="F45" s="91"/>
    </row>
    <row r="46" spans="1:253" ht="15.6" hidden="1" customHeight="1" x14ac:dyDescent="0.3">
      <c r="A46" s="41"/>
      <c r="C46" s="91"/>
      <c r="D46" s="91"/>
      <c r="E46" s="92"/>
      <c r="F46" s="91"/>
    </row>
    <row r="47" spans="1:253" ht="15.6" hidden="1" customHeight="1" x14ac:dyDescent="0.3">
      <c r="A47" s="41"/>
      <c r="C47" s="91"/>
      <c r="D47" s="91"/>
      <c r="E47" s="92"/>
      <c r="F47" s="91"/>
    </row>
    <row r="48" spans="1:253" ht="15.6" hidden="1" customHeight="1" x14ac:dyDescent="0.3">
      <c r="A48" s="41"/>
      <c r="C48" s="91"/>
      <c r="D48" s="91"/>
      <c r="E48" s="92"/>
      <c r="F48" s="91"/>
    </row>
    <row r="49" spans="1:6" ht="15.6" hidden="1" customHeight="1" x14ac:dyDescent="0.3">
      <c r="A49" s="215"/>
      <c r="B49" s="215"/>
      <c r="C49" s="91"/>
      <c r="D49" s="91"/>
      <c r="E49" s="92"/>
      <c r="F49" s="91"/>
    </row>
    <row r="50" spans="1:6" ht="15.75" customHeight="1" x14ac:dyDescent="0.3">
      <c r="A50" s="108"/>
      <c r="B50" s="108" t="s">
        <v>27</v>
      </c>
      <c r="C50" s="91"/>
      <c r="D50" s="91"/>
      <c r="E50" s="92"/>
      <c r="F50" s="91"/>
    </row>
    <row r="51" spans="1:6" ht="16.5" customHeight="1" x14ac:dyDescent="0.3">
      <c r="A51" s="216"/>
      <c r="B51" s="216"/>
      <c r="C51" s="91"/>
      <c r="D51" s="91"/>
      <c r="E51" s="92"/>
      <c r="F51" s="91"/>
    </row>
    <row r="52" spans="1:6" x14ac:dyDescent="0.3">
      <c r="A52" s="207"/>
      <c r="B52" s="207"/>
      <c r="C52" s="217" t="s">
        <v>28</v>
      </c>
      <c r="D52" s="217"/>
      <c r="E52" s="217"/>
      <c r="F52" s="217"/>
    </row>
    <row r="53" spans="1:6" ht="21.75" customHeight="1" x14ac:dyDescent="0.3">
      <c r="A53" s="110"/>
      <c r="B53" s="110"/>
      <c r="C53" s="110"/>
      <c r="D53" s="111"/>
      <c r="E53" s="113"/>
      <c r="F53" s="113"/>
    </row>
    <row r="54" spans="1:6" ht="16.5" customHeight="1" x14ac:dyDescent="0.3">
      <c r="A54" s="212"/>
      <c r="B54" s="212"/>
      <c r="C54" s="105"/>
      <c r="D54" s="105"/>
      <c r="E54" s="211"/>
      <c r="F54" s="211"/>
    </row>
    <row r="55" spans="1:6" x14ac:dyDescent="0.3">
      <c r="A55" s="207"/>
      <c r="B55" s="207"/>
      <c r="C55" s="110"/>
      <c r="D55" s="111"/>
      <c r="E55" s="208"/>
      <c r="F55" s="208"/>
    </row>
    <row r="56" spans="1:6" ht="10.5" customHeight="1" x14ac:dyDescent="0.3">
      <c r="A56" s="207"/>
      <c r="B56" s="207"/>
      <c r="C56" s="110"/>
      <c r="D56" s="111"/>
      <c r="E56" s="208"/>
      <c r="F56" s="208"/>
    </row>
    <row r="57" spans="1:6" ht="29.25" customHeight="1" x14ac:dyDescent="0.3">
      <c r="A57" s="209"/>
      <c r="B57" s="209"/>
      <c r="C57" s="109"/>
      <c r="D57" s="105"/>
      <c r="E57" s="112"/>
      <c r="F57" s="112"/>
    </row>
    <row r="58" spans="1:6" ht="38.25" customHeight="1" x14ac:dyDescent="0.3">
      <c r="A58" s="210"/>
      <c r="B58" s="257"/>
      <c r="C58" s="109"/>
      <c r="D58" s="105"/>
      <c r="E58" s="211"/>
      <c r="F58" s="211"/>
    </row>
    <row r="59" spans="1:6" ht="10.5" customHeight="1" x14ac:dyDescent="0.3">
      <c r="A59" s="207"/>
      <c r="B59" s="207"/>
      <c r="C59" s="110"/>
      <c r="D59" s="111"/>
      <c r="E59" s="208"/>
      <c r="F59" s="208"/>
    </row>
    <row r="60" spans="1:6" ht="25.5" customHeight="1" x14ac:dyDescent="0.3">
      <c r="A60" s="110"/>
      <c r="B60" s="110"/>
      <c r="C60" s="110"/>
      <c r="D60" s="111"/>
      <c r="E60" s="113"/>
      <c r="F60" s="113"/>
    </row>
    <row r="61" spans="1:6" ht="16.5" customHeight="1" x14ac:dyDescent="0.3">
      <c r="A61" s="212"/>
      <c r="B61" s="212"/>
      <c r="C61" s="105"/>
      <c r="D61" s="105"/>
      <c r="E61" s="211"/>
      <c r="F61" s="211"/>
    </row>
    <row r="62" spans="1:6" x14ac:dyDescent="0.3">
      <c r="A62" s="207"/>
      <c r="B62" s="207"/>
      <c r="C62" s="110"/>
      <c r="D62" s="111"/>
      <c r="E62" s="208"/>
      <c r="F62" s="208"/>
    </row>
    <row r="63" spans="1:6" x14ac:dyDescent="0.3">
      <c r="A63" s="121"/>
      <c r="B63" s="121"/>
      <c r="C63" s="121"/>
    </row>
  </sheetData>
  <mergeCells count="40">
    <mergeCell ref="A62:B62"/>
    <mergeCell ref="E62:F62"/>
    <mergeCell ref="A58:B58"/>
    <mergeCell ref="E58:F58"/>
    <mergeCell ref="A59:B59"/>
    <mergeCell ref="E59:F59"/>
    <mergeCell ref="A61:B61"/>
    <mergeCell ref="E61:F61"/>
    <mergeCell ref="A56:B56"/>
    <mergeCell ref="E56:F56"/>
    <mergeCell ref="A57:B57"/>
    <mergeCell ref="A52:B52"/>
    <mergeCell ref="C52:F52"/>
    <mergeCell ref="A54:B54"/>
    <mergeCell ref="E54:F54"/>
    <mergeCell ref="A55:B55"/>
    <mergeCell ref="E55:F55"/>
    <mergeCell ref="A51:B51"/>
    <mergeCell ref="B11:F11"/>
    <mergeCell ref="A12:A14"/>
    <mergeCell ref="B12:B14"/>
    <mergeCell ref="C12:C14"/>
    <mergeCell ref="D12:D14"/>
    <mergeCell ref="E12:E14"/>
    <mergeCell ref="F12:F14"/>
    <mergeCell ref="A34:B34"/>
    <mergeCell ref="A35:B35"/>
    <mergeCell ref="A36:B36"/>
    <mergeCell ref="A41:F41"/>
    <mergeCell ref="A49:B49"/>
    <mergeCell ref="A30:B30"/>
    <mergeCell ref="A31:B31"/>
    <mergeCell ref="A32:B32"/>
    <mergeCell ref="A33:B33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orientation="portrait" horizontalDpi="360" verticalDpi="360" r:id="rId1"/>
  <ignoredErrors>
    <ignoredError sqref="F35 F3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25"/>
  <sheetViews>
    <sheetView topLeftCell="A92" zoomScaleNormal="100" workbookViewId="0">
      <selection activeCell="D100" sqref="D100"/>
    </sheetView>
  </sheetViews>
  <sheetFormatPr defaultColWidth="9.140625" defaultRowHeight="18.75" x14ac:dyDescent="0.3"/>
  <cols>
    <col min="1" max="1" width="6.42578125" style="61" bestFit="1" customWidth="1"/>
    <col min="2" max="2" width="72.7109375" style="41" customWidth="1"/>
    <col min="3" max="3" width="9" style="62" bestFit="1" customWidth="1"/>
    <col min="4" max="4" width="12.28515625" style="61" bestFit="1" customWidth="1"/>
    <col min="5" max="5" width="11.28515625" style="63" customWidth="1"/>
    <col min="6" max="6" width="18.42578125" style="63" customWidth="1"/>
    <col min="7" max="253" width="9.140625" style="40"/>
    <col min="254" max="16384" width="9.140625" style="41"/>
  </cols>
  <sheetData>
    <row r="1" spans="1:253" x14ac:dyDescent="0.3">
      <c r="E1" s="240" t="s">
        <v>7</v>
      </c>
      <c r="F1" s="240"/>
    </row>
    <row r="2" spans="1:253" x14ac:dyDescent="0.3">
      <c r="E2" s="128"/>
      <c r="F2" s="128"/>
    </row>
    <row r="3" spans="1:253" ht="4.9000000000000004" customHeight="1" x14ac:dyDescent="0.3">
      <c r="E3" s="128"/>
      <c r="F3" s="128"/>
    </row>
    <row r="4" spans="1:253" ht="18" customHeight="1" x14ac:dyDescent="0.3">
      <c r="A4" s="64"/>
      <c r="B4" s="65" t="s">
        <v>8</v>
      </c>
      <c r="C4" s="241" t="s">
        <v>54</v>
      </c>
      <c r="D4" s="241"/>
      <c r="E4" s="241"/>
      <c r="F4" s="241"/>
    </row>
    <row r="5" spans="1:253" ht="18" customHeight="1" x14ac:dyDescent="0.3">
      <c r="A5" s="64"/>
      <c r="B5" s="65"/>
      <c r="C5" s="125"/>
      <c r="D5" s="125"/>
      <c r="E5" s="66"/>
      <c r="F5" s="125"/>
    </row>
    <row r="6" spans="1:253" ht="18" customHeight="1" x14ac:dyDescent="0.3">
      <c r="A6" s="67"/>
      <c r="B6" s="68" t="s">
        <v>9</v>
      </c>
      <c r="C6" s="241" t="s">
        <v>54</v>
      </c>
      <c r="D6" s="241"/>
      <c r="E6" s="241"/>
      <c r="F6" s="241"/>
    </row>
    <row r="7" spans="1:253" s="115" customFormat="1" ht="26.25" customHeight="1" x14ac:dyDescent="0.3">
      <c r="A7" s="67"/>
      <c r="B7" s="68"/>
      <c r="C7" s="125"/>
      <c r="D7" s="125"/>
      <c r="E7" s="66"/>
      <c r="F7" s="125"/>
      <c r="G7" s="40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14"/>
      <c r="BK7" s="114"/>
      <c r="BL7" s="114"/>
      <c r="BM7" s="114"/>
      <c r="BN7" s="114"/>
      <c r="BO7" s="114"/>
      <c r="BP7" s="114"/>
      <c r="BQ7" s="114"/>
      <c r="BR7" s="114"/>
      <c r="BS7" s="114"/>
      <c r="BT7" s="114"/>
      <c r="BU7" s="114"/>
      <c r="BV7" s="114"/>
      <c r="BW7" s="114"/>
      <c r="BX7" s="114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  <c r="GC7" s="114"/>
      <c r="GD7" s="114"/>
      <c r="GE7" s="114"/>
      <c r="GF7" s="114"/>
      <c r="GG7" s="114"/>
      <c r="GH7" s="114"/>
      <c r="GI7" s="114"/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</row>
    <row r="8" spans="1:253" ht="60" customHeight="1" x14ac:dyDescent="0.3">
      <c r="A8" s="64"/>
      <c r="B8" s="69" t="s">
        <v>10</v>
      </c>
      <c r="C8" s="215" t="s">
        <v>22</v>
      </c>
      <c r="D8" s="215"/>
      <c r="E8" s="215"/>
      <c r="F8" s="215"/>
      <c r="G8" s="215"/>
      <c r="J8" s="67"/>
    </row>
    <row r="9" spans="1:253" ht="24" customHeight="1" x14ac:dyDescent="0.3">
      <c r="A9" s="67"/>
      <c r="B9" s="69" t="s">
        <v>11</v>
      </c>
      <c r="C9" s="241" t="s">
        <v>108</v>
      </c>
      <c r="D9" s="241"/>
      <c r="E9" s="241"/>
      <c r="F9" s="241"/>
      <c r="J9" s="67"/>
    </row>
    <row r="10" spans="1:253" ht="53.25" customHeight="1" x14ac:dyDescent="0.3">
      <c r="A10" s="67"/>
      <c r="B10" s="91"/>
      <c r="C10" s="241"/>
      <c r="D10" s="241"/>
      <c r="E10" s="241"/>
      <c r="F10" s="241"/>
      <c r="J10" s="67"/>
    </row>
    <row r="11" spans="1:253" ht="25.5" customHeight="1" x14ac:dyDescent="0.3">
      <c r="A11" s="67"/>
      <c r="B11" s="220" t="s">
        <v>175</v>
      </c>
      <c r="C11" s="220"/>
      <c r="D11" s="220"/>
      <c r="E11" s="220"/>
      <c r="F11" s="220"/>
      <c r="G11" s="220"/>
      <c r="J11" s="67"/>
    </row>
    <row r="12" spans="1:253" ht="23.25" customHeight="1" thickBot="1" x14ac:dyDescent="0.35">
      <c r="A12" s="129"/>
      <c r="B12" s="258" t="s">
        <v>12</v>
      </c>
      <c r="C12" s="258"/>
      <c r="D12" s="258"/>
      <c r="E12" s="258"/>
      <c r="F12" s="258"/>
      <c r="J12" s="67"/>
    </row>
    <row r="13" spans="1:253" ht="16.5" customHeight="1" x14ac:dyDescent="0.3">
      <c r="A13" s="221" t="s">
        <v>13</v>
      </c>
      <c r="B13" s="224" t="s">
        <v>0</v>
      </c>
      <c r="C13" s="227" t="s">
        <v>14</v>
      </c>
      <c r="D13" s="224" t="s">
        <v>15</v>
      </c>
      <c r="E13" s="230" t="s">
        <v>16</v>
      </c>
      <c r="F13" s="233" t="s">
        <v>17</v>
      </c>
    </row>
    <row r="14" spans="1:253" ht="21.75" customHeight="1" x14ac:dyDescent="0.3">
      <c r="A14" s="222"/>
      <c r="B14" s="225"/>
      <c r="C14" s="228"/>
      <c r="D14" s="225"/>
      <c r="E14" s="231"/>
      <c r="F14" s="234"/>
    </row>
    <row r="15" spans="1:253" ht="33" customHeight="1" thickBot="1" x14ac:dyDescent="0.35">
      <c r="A15" s="223"/>
      <c r="B15" s="226"/>
      <c r="C15" s="229"/>
      <c r="D15" s="226"/>
      <c r="E15" s="232"/>
      <c r="F15" s="235"/>
    </row>
    <row r="16" spans="1:253" x14ac:dyDescent="0.3">
      <c r="A16" s="70">
        <v>1</v>
      </c>
      <c r="B16" s="71">
        <v>2</v>
      </c>
      <c r="C16" s="72">
        <v>3</v>
      </c>
      <c r="D16" s="71">
        <v>4</v>
      </c>
      <c r="E16" s="74">
        <v>5</v>
      </c>
      <c r="F16" s="75">
        <v>6</v>
      </c>
    </row>
    <row r="17" spans="1:6" x14ac:dyDescent="0.3">
      <c r="A17" s="70"/>
      <c r="B17" s="72" t="s">
        <v>176</v>
      </c>
      <c r="C17" s="72"/>
      <c r="D17" s="71"/>
      <c r="E17" s="74"/>
      <c r="F17" s="75"/>
    </row>
    <row r="18" spans="1:6" x14ac:dyDescent="0.3">
      <c r="A18" s="35">
        <v>1</v>
      </c>
      <c r="B18" s="204" t="s">
        <v>177</v>
      </c>
      <c r="C18" s="37" t="s">
        <v>52</v>
      </c>
      <c r="D18" s="38">
        <f>(3434+1649.8+2249.6)*2</f>
        <v>14666.8</v>
      </c>
      <c r="E18" s="58"/>
      <c r="F18" s="56">
        <f>D18*E18</f>
        <v>0</v>
      </c>
    </row>
    <row r="19" spans="1:6" x14ac:dyDescent="0.3">
      <c r="A19" s="35">
        <v>2</v>
      </c>
      <c r="B19" s="45" t="s">
        <v>195</v>
      </c>
      <c r="C19" s="37" t="s">
        <v>196</v>
      </c>
      <c r="D19" s="38">
        <f>80+690</f>
        <v>770</v>
      </c>
      <c r="E19" s="58">
        <v>4.8099999999999996</v>
      </c>
      <c r="F19" s="56">
        <f t="shared" ref="F19:F62" si="0">D19*E19</f>
        <v>3703.7</v>
      </c>
    </row>
    <row r="20" spans="1:6" x14ac:dyDescent="0.3">
      <c r="A20" s="35">
        <v>3</v>
      </c>
      <c r="B20" s="45" t="s">
        <v>197</v>
      </c>
      <c r="C20" s="37" t="s">
        <v>196</v>
      </c>
      <c r="D20" s="38">
        <f>75+135</f>
        <v>210</v>
      </c>
      <c r="E20" s="58">
        <v>2.9</v>
      </c>
      <c r="F20" s="56">
        <f t="shared" si="0"/>
        <v>609</v>
      </c>
    </row>
    <row r="21" spans="1:6" x14ac:dyDescent="0.3">
      <c r="A21" s="35">
        <v>4</v>
      </c>
      <c r="B21" s="45" t="s">
        <v>198</v>
      </c>
      <c r="C21" s="37" t="s">
        <v>196</v>
      </c>
      <c r="D21" s="38">
        <f>1640+3673</f>
        <v>5313</v>
      </c>
      <c r="E21" s="58">
        <v>3.41</v>
      </c>
      <c r="F21" s="56">
        <f t="shared" si="0"/>
        <v>18117.330000000002</v>
      </c>
    </row>
    <row r="22" spans="1:6" x14ac:dyDescent="0.3">
      <c r="A22" s="35">
        <v>5</v>
      </c>
      <c r="B22" s="45" t="s">
        <v>199</v>
      </c>
      <c r="C22" s="37" t="s">
        <v>196</v>
      </c>
      <c r="D22" s="38">
        <v>270</v>
      </c>
      <c r="E22" s="58">
        <v>5.53</v>
      </c>
      <c r="F22" s="56">
        <f t="shared" si="0"/>
        <v>1493.1000000000001</v>
      </c>
    </row>
    <row r="23" spans="1:6" x14ac:dyDescent="0.3">
      <c r="A23" s="35">
        <v>6</v>
      </c>
      <c r="B23" s="45" t="s">
        <v>200</v>
      </c>
      <c r="C23" s="37" t="s">
        <v>196</v>
      </c>
      <c r="D23" s="38">
        <v>14</v>
      </c>
      <c r="E23" s="58">
        <v>25</v>
      </c>
      <c r="F23" s="56">
        <f t="shared" si="0"/>
        <v>350</v>
      </c>
    </row>
    <row r="24" spans="1:6" x14ac:dyDescent="0.3">
      <c r="A24" s="35">
        <v>7</v>
      </c>
      <c r="B24" s="45" t="s">
        <v>225</v>
      </c>
      <c r="C24" s="37" t="s">
        <v>243</v>
      </c>
      <c r="D24" s="38">
        <v>50.1</v>
      </c>
      <c r="E24" s="58">
        <v>4.68</v>
      </c>
      <c r="F24" s="56">
        <f t="shared" si="0"/>
        <v>234.46799999999999</v>
      </c>
    </row>
    <row r="25" spans="1:6" x14ac:dyDescent="0.3">
      <c r="A25" s="35">
        <v>8</v>
      </c>
      <c r="B25" s="45" t="s">
        <v>242</v>
      </c>
      <c r="C25" s="37" t="s">
        <v>243</v>
      </c>
      <c r="D25" s="38">
        <v>20</v>
      </c>
      <c r="E25" s="58">
        <v>4.24</v>
      </c>
      <c r="F25" s="56">
        <f t="shared" si="0"/>
        <v>84.800000000000011</v>
      </c>
    </row>
    <row r="26" spans="1:6" x14ac:dyDescent="0.3">
      <c r="A26" s="35">
        <v>9</v>
      </c>
      <c r="B26" s="45" t="s">
        <v>226</v>
      </c>
      <c r="C26" s="37" t="s">
        <v>91</v>
      </c>
      <c r="D26" s="38">
        <v>593</v>
      </c>
      <c r="E26" s="58">
        <v>0.11</v>
      </c>
      <c r="F26" s="56">
        <f t="shared" si="0"/>
        <v>65.23</v>
      </c>
    </row>
    <row r="27" spans="1:6" x14ac:dyDescent="0.3">
      <c r="A27" s="35">
        <v>10</v>
      </c>
      <c r="B27" s="45" t="s">
        <v>237</v>
      </c>
      <c r="C27" s="37" t="s">
        <v>196</v>
      </c>
      <c r="D27" s="38">
        <v>10</v>
      </c>
      <c r="E27" s="58">
        <v>6.12</v>
      </c>
      <c r="F27" s="56">
        <f t="shared" si="0"/>
        <v>61.2</v>
      </c>
    </row>
    <row r="28" spans="1:6" x14ac:dyDescent="0.3">
      <c r="A28" s="35">
        <v>11</v>
      </c>
      <c r="B28" s="45" t="s">
        <v>246</v>
      </c>
      <c r="C28" s="37" t="s">
        <v>91</v>
      </c>
      <c r="D28" s="38">
        <v>100</v>
      </c>
      <c r="E28" s="58">
        <v>0.82</v>
      </c>
      <c r="F28" s="56">
        <f t="shared" si="0"/>
        <v>82</v>
      </c>
    </row>
    <row r="29" spans="1:6" x14ac:dyDescent="0.3">
      <c r="A29" s="35">
        <v>12</v>
      </c>
      <c r="B29" s="53" t="s">
        <v>296</v>
      </c>
      <c r="C29" s="37" t="s">
        <v>3</v>
      </c>
      <c r="D29" s="44">
        <v>310</v>
      </c>
      <c r="E29" s="57">
        <v>2.1709999999999998</v>
      </c>
      <c r="F29" s="56">
        <f>D29*E29</f>
        <v>673.01</v>
      </c>
    </row>
    <row r="30" spans="1:6" x14ac:dyDescent="0.3">
      <c r="A30" s="35"/>
      <c r="B30" s="45"/>
      <c r="C30" s="37"/>
      <c r="D30" s="38"/>
      <c r="E30" s="58"/>
      <c r="F30" s="56"/>
    </row>
    <row r="31" spans="1:6" x14ac:dyDescent="0.3">
      <c r="A31" s="35">
        <v>13</v>
      </c>
      <c r="B31" s="204" t="s">
        <v>218</v>
      </c>
      <c r="C31" s="37" t="s">
        <v>52</v>
      </c>
      <c r="D31" s="38">
        <v>2270</v>
      </c>
      <c r="E31" s="58"/>
      <c r="F31" s="56"/>
    </row>
    <row r="32" spans="1:6" x14ac:dyDescent="0.3">
      <c r="A32" s="35">
        <v>14</v>
      </c>
      <c r="B32" s="45" t="s">
        <v>219</v>
      </c>
      <c r="C32" s="37" t="s">
        <v>52</v>
      </c>
      <c r="D32" s="38">
        <v>370</v>
      </c>
      <c r="E32" s="58">
        <v>18</v>
      </c>
      <c r="F32" s="56">
        <f t="shared" si="0"/>
        <v>6660</v>
      </c>
    </row>
    <row r="33" spans="1:6" x14ac:dyDescent="0.3">
      <c r="A33" s="35">
        <v>15</v>
      </c>
      <c r="B33" s="45" t="s">
        <v>403</v>
      </c>
      <c r="C33" s="37" t="s">
        <v>52</v>
      </c>
      <c r="D33" s="38">
        <v>139.584</v>
      </c>
      <c r="E33" s="58">
        <v>43.5</v>
      </c>
      <c r="F33" s="56">
        <f t="shared" si="0"/>
        <v>6071.9040000000005</v>
      </c>
    </row>
    <row r="34" spans="1:6" x14ac:dyDescent="0.3">
      <c r="A34" s="35">
        <v>16</v>
      </c>
      <c r="B34" s="45" t="s">
        <v>220</v>
      </c>
      <c r="C34" s="37" t="s">
        <v>52</v>
      </c>
      <c r="D34" s="38">
        <v>1900</v>
      </c>
      <c r="E34" s="58">
        <v>13</v>
      </c>
      <c r="F34" s="56">
        <f t="shared" si="0"/>
        <v>24700</v>
      </c>
    </row>
    <row r="35" spans="1:6" x14ac:dyDescent="0.3">
      <c r="A35" s="35">
        <v>17</v>
      </c>
      <c r="B35" s="45" t="s">
        <v>201</v>
      </c>
      <c r="C35" s="37" t="s">
        <v>196</v>
      </c>
      <c r="D35" s="38">
        <f>515+1336</f>
        <v>1851</v>
      </c>
      <c r="E35" s="58">
        <v>3.7</v>
      </c>
      <c r="F35" s="56">
        <f t="shared" si="0"/>
        <v>6848.7000000000007</v>
      </c>
    </row>
    <row r="36" spans="1:6" x14ac:dyDescent="0.3">
      <c r="A36" s="35">
        <v>18</v>
      </c>
      <c r="B36" s="45" t="s">
        <v>221</v>
      </c>
      <c r="C36" s="37" t="s">
        <v>91</v>
      </c>
      <c r="D36" s="38">
        <v>5</v>
      </c>
      <c r="E36" s="58">
        <v>13.1</v>
      </c>
      <c r="F36" s="56">
        <f t="shared" si="0"/>
        <v>65.5</v>
      </c>
    </row>
    <row r="37" spans="1:6" x14ac:dyDescent="0.3">
      <c r="A37" s="35">
        <v>19</v>
      </c>
      <c r="B37" s="45" t="s">
        <v>222</v>
      </c>
      <c r="C37" s="37" t="s">
        <v>91</v>
      </c>
      <c r="D37" s="38">
        <v>10</v>
      </c>
      <c r="E37" s="58">
        <v>7</v>
      </c>
      <c r="F37" s="56">
        <f t="shared" si="0"/>
        <v>70</v>
      </c>
    </row>
    <row r="38" spans="1:6" x14ac:dyDescent="0.3">
      <c r="A38" s="35">
        <v>20</v>
      </c>
      <c r="B38" s="45" t="s">
        <v>223</v>
      </c>
      <c r="C38" s="37" t="s">
        <v>91</v>
      </c>
      <c r="D38" s="38">
        <v>25</v>
      </c>
      <c r="E38" s="58">
        <v>2.8</v>
      </c>
      <c r="F38" s="56">
        <f t="shared" si="0"/>
        <v>70</v>
      </c>
    </row>
    <row r="39" spans="1:6" x14ac:dyDescent="0.3">
      <c r="A39" s="35">
        <v>21</v>
      </c>
      <c r="B39" s="45" t="s">
        <v>224</v>
      </c>
      <c r="C39" s="37" t="s">
        <v>91</v>
      </c>
      <c r="D39" s="38">
        <v>4.0999999999999996</v>
      </c>
      <c r="E39" s="58">
        <v>25</v>
      </c>
      <c r="F39" s="56">
        <f t="shared" si="0"/>
        <v>102.49999999999999</v>
      </c>
    </row>
    <row r="40" spans="1:6" x14ac:dyDescent="0.3">
      <c r="A40" s="35">
        <v>22</v>
      </c>
      <c r="B40" s="45" t="s">
        <v>188</v>
      </c>
      <c r="C40" s="37" t="s">
        <v>91</v>
      </c>
      <c r="D40" s="38">
        <v>381</v>
      </c>
      <c r="E40" s="58">
        <v>1.06</v>
      </c>
      <c r="F40" s="56">
        <f t="shared" si="0"/>
        <v>403.86</v>
      </c>
    </row>
    <row r="41" spans="1:6" x14ac:dyDescent="0.3">
      <c r="A41" s="35">
        <v>23</v>
      </c>
      <c r="B41" s="45" t="s">
        <v>189</v>
      </c>
      <c r="C41" s="37" t="s">
        <v>91</v>
      </c>
      <c r="D41" s="38">
        <v>796</v>
      </c>
      <c r="E41" s="58">
        <v>2.504</v>
      </c>
      <c r="F41" s="56">
        <f t="shared" si="0"/>
        <v>1993.184</v>
      </c>
    </row>
    <row r="42" spans="1:6" x14ac:dyDescent="0.3">
      <c r="A42" s="35">
        <v>24</v>
      </c>
      <c r="B42" s="45" t="s">
        <v>202</v>
      </c>
      <c r="C42" s="37" t="s">
        <v>91</v>
      </c>
      <c r="D42" s="38">
        <v>10</v>
      </c>
      <c r="E42" s="58">
        <v>1.35</v>
      </c>
      <c r="F42" s="56">
        <f t="shared" si="0"/>
        <v>13.5</v>
      </c>
    </row>
    <row r="43" spans="1:6" x14ac:dyDescent="0.3">
      <c r="A43" s="35">
        <v>25</v>
      </c>
      <c r="B43" s="45" t="s">
        <v>203</v>
      </c>
      <c r="C43" s="37" t="s">
        <v>91</v>
      </c>
      <c r="D43" s="38">
        <v>10</v>
      </c>
      <c r="E43" s="58">
        <v>3.1</v>
      </c>
      <c r="F43" s="56">
        <f t="shared" si="0"/>
        <v>31</v>
      </c>
    </row>
    <row r="44" spans="1:6" x14ac:dyDescent="0.3">
      <c r="A44" s="35">
        <v>26</v>
      </c>
      <c r="B44" s="45" t="s">
        <v>204</v>
      </c>
      <c r="C44" s="37" t="s">
        <v>91</v>
      </c>
      <c r="D44" s="38">
        <v>1</v>
      </c>
      <c r="E44" s="58">
        <v>6</v>
      </c>
      <c r="F44" s="56">
        <f t="shared" si="0"/>
        <v>6</v>
      </c>
    </row>
    <row r="45" spans="1:6" x14ac:dyDescent="0.3">
      <c r="A45" s="35">
        <v>27</v>
      </c>
      <c r="B45" s="45" t="s">
        <v>205</v>
      </c>
      <c r="C45" s="37" t="s">
        <v>91</v>
      </c>
      <c r="D45" s="38">
        <v>2</v>
      </c>
      <c r="E45" s="58">
        <v>46</v>
      </c>
      <c r="F45" s="56">
        <f t="shared" si="0"/>
        <v>92</v>
      </c>
    </row>
    <row r="46" spans="1:6" x14ac:dyDescent="0.3">
      <c r="A46" s="35">
        <v>28</v>
      </c>
      <c r="B46" s="45" t="s">
        <v>206</v>
      </c>
      <c r="C46" s="37" t="s">
        <v>91</v>
      </c>
      <c r="D46" s="38">
        <v>12</v>
      </c>
      <c r="E46" s="58">
        <v>3.4</v>
      </c>
      <c r="F46" s="56">
        <f t="shared" si="0"/>
        <v>40.799999999999997</v>
      </c>
    </row>
    <row r="47" spans="1:6" x14ac:dyDescent="0.3">
      <c r="A47" s="35">
        <v>29</v>
      </c>
      <c r="B47" s="45" t="s">
        <v>207</v>
      </c>
      <c r="C47" s="37" t="s">
        <v>91</v>
      </c>
      <c r="D47" s="38">
        <v>26</v>
      </c>
      <c r="E47" s="58">
        <v>4.2</v>
      </c>
      <c r="F47" s="56">
        <f t="shared" si="0"/>
        <v>109.2</v>
      </c>
    </row>
    <row r="48" spans="1:6" x14ac:dyDescent="0.3">
      <c r="A48" s="35">
        <v>30</v>
      </c>
      <c r="B48" s="45" t="s">
        <v>208</v>
      </c>
      <c r="C48" s="37" t="s">
        <v>91</v>
      </c>
      <c r="D48" s="38">
        <v>20</v>
      </c>
      <c r="E48" s="58">
        <v>5.2</v>
      </c>
      <c r="F48" s="56">
        <f t="shared" si="0"/>
        <v>104</v>
      </c>
    </row>
    <row r="49" spans="1:6" x14ac:dyDescent="0.3">
      <c r="A49" s="35">
        <v>31</v>
      </c>
      <c r="B49" s="45" t="s">
        <v>209</v>
      </c>
      <c r="C49" s="37" t="s">
        <v>196</v>
      </c>
      <c r="D49" s="38">
        <v>150</v>
      </c>
      <c r="E49" s="58">
        <v>4.58</v>
      </c>
      <c r="F49" s="56">
        <f t="shared" si="0"/>
        <v>687</v>
      </c>
    </row>
    <row r="50" spans="1:6" x14ac:dyDescent="0.3">
      <c r="A50" s="35">
        <v>32</v>
      </c>
      <c r="B50" s="45" t="s">
        <v>210</v>
      </c>
      <c r="C50" s="37" t="s">
        <v>196</v>
      </c>
      <c r="D50" s="38">
        <v>200</v>
      </c>
      <c r="E50" s="58">
        <v>4.8</v>
      </c>
      <c r="F50" s="56">
        <f t="shared" si="0"/>
        <v>960</v>
      </c>
    </row>
    <row r="51" spans="1:6" x14ac:dyDescent="0.3">
      <c r="A51" s="35">
        <v>33</v>
      </c>
      <c r="B51" s="45" t="s">
        <v>211</v>
      </c>
      <c r="C51" s="37" t="s">
        <v>196</v>
      </c>
      <c r="D51" s="38">
        <v>20</v>
      </c>
      <c r="E51" s="58">
        <v>9</v>
      </c>
      <c r="F51" s="56">
        <f t="shared" si="0"/>
        <v>180</v>
      </c>
    </row>
    <row r="52" spans="1:6" x14ac:dyDescent="0.3">
      <c r="A52" s="35">
        <v>34</v>
      </c>
      <c r="B52" s="45" t="s">
        <v>212</v>
      </c>
      <c r="C52" s="37" t="s">
        <v>196</v>
      </c>
      <c r="D52" s="38">
        <v>40</v>
      </c>
      <c r="E52" s="58">
        <v>1.35</v>
      </c>
      <c r="F52" s="56">
        <f t="shared" si="0"/>
        <v>54</v>
      </c>
    </row>
    <row r="53" spans="1:6" x14ac:dyDescent="0.3">
      <c r="A53" s="35">
        <v>35</v>
      </c>
      <c r="B53" s="45" t="s">
        <v>213</v>
      </c>
      <c r="C53" s="37" t="s">
        <v>196</v>
      </c>
      <c r="D53" s="38">
        <v>20</v>
      </c>
      <c r="E53" s="58">
        <v>1.2</v>
      </c>
      <c r="F53" s="56">
        <f t="shared" si="0"/>
        <v>24</v>
      </c>
    </row>
    <row r="54" spans="1:6" x14ac:dyDescent="0.3">
      <c r="A54" s="35">
        <v>36</v>
      </c>
      <c r="B54" s="45" t="s">
        <v>214</v>
      </c>
      <c r="C54" s="37" t="s">
        <v>196</v>
      </c>
      <c r="D54" s="38">
        <v>15</v>
      </c>
      <c r="E54" s="58">
        <v>11.8</v>
      </c>
      <c r="F54" s="56">
        <f t="shared" si="0"/>
        <v>177</v>
      </c>
    </row>
    <row r="55" spans="1:6" x14ac:dyDescent="0.3">
      <c r="A55" s="35">
        <v>37</v>
      </c>
      <c r="B55" s="45" t="s">
        <v>215</v>
      </c>
      <c r="C55" s="37" t="s">
        <v>91</v>
      </c>
      <c r="D55" s="38">
        <v>35</v>
      </c>
      <c r="E55" s="58">
        <v>3.46</v>
      </c>
      <c r="F55" s="56">
        <f t="shared" si="0"/>
        <v>121.1</v>
      </c>
    </row>
    <row r="56" spans="1:6" x14ac:dyDescent="0.3">
      <c r="A56" s="35">
        <v>38</v>
      </c>
      <c r="B56" s="45" t="s">
        <v>216</v>
      </c>
      <c r="C56" s="37" t="s">
        <v>91</v>
      </c>
      <c r="D56" s="38">
        <v>183</v>
      </c>
      <c r="E56" s="58">
        <v>1.224</v>
      </c>
      <c r="F56" s="56">
        <f t="shared" si="0"/>
        <v>223.99199999999999</v>
      </c>
    </row>
    <row r="57" spans="1:6" x14ac:dyDescent="0.3">
      <c r="A57" s="35">
        <v>39</v>
      </c>
      <c r="B57" s="45" t="s">
        <v>217</v>
      </c>
      <c r="C57" s="37" t="s">
        <v>196</v>
      </c>
      <c r="D57" s="38">
        <v>142</v>
      </c>
      <c r="E57" s="58">
        <v>4.6100000000000003</v>
      </c>
      <c r="F57" s="56">
        <f t="shared" si="0"/>
        <v>654.62</v>
      </c>
    </row>
    <row r="58" spans="1:6" x14ac:dyDescent="0.3">
      <c r="A58" s="35">
        <v>40</v>
      </c>
      <c r="B58" s="45" t="s">
        <v>238</v>
      </c>
      <c r="C58" s="37" t="s">
        <v>91</v>
      </c>
      <c r="D58" s="38">
        <v>10</v>
      </c>
      <c r="E58" s="58">
        <v>15.26</v>
      </c>
      <c r="F58" s="56">
        <f t="shared" si="0"/>
        <v>152.6</v>
      </c>
    </row>
    <row r="59" spans="1:6" x14ac:dyDescent="0.3">
      <c r="A59" s="35">
        <v>41</v>
      </c>
      <c r="B59" s="45" t="s">
        <v>239</v>
      </c>
      <c r="C59" s="37" t="s">
        <v>30</v>
      </c>
      <c r="D59" s="38">
        <v>78</v>
      </c>
      <c r="E59" s="58">
        <v>9.4</v>
      </c>
      <c r="F59" s="56">
        <f t="shared" si="0"/>
        <v>733.2</v>
      </c>
    </row>
    <row r="60" spans="1:6" x14ac:dyDescent="0.3">
      <c r="A60" s="35">
        <v>42</v>
      </c>
      <c r="B60" s="45" t="s">
        <v>240</v>
      </c>
      <c r="C60" s="37" t="s">
        <v>30</v>
      </c>
      <c r="D60" s="38">
        <v>44</v>
      </c>
      <c r="E60" s="58">
        <v>5.2</v>
      </c>
      <c r="F60" s="56">
        <f t="shared" si="0"/>
        <v>228.8</v>
      </c>
    </row>
    <row r="61" spans="1:6" x14ac:dyDescent="0.3">
      <c r="A61" s="35">
        <v>43</v>
      </c>
      <c r="B61" s="45" t="s">
        <v>241</v>
      </c>
      <c r="C61" s="37" t="s">
        <v>30</v>
      </c>
      <c r="D61" s="38">
        <v>2.74</v>
      </c>
      <c r="E61" s="58">
        <v>10</v>
      </c>
      <c r="F61" s="56">
        <f t="shared" si="0"/>
        <v>27.400000000000002</v>
      </c>
    </row>
    <row r="62" spans="1:6" x14ac:dyDescent="0.3">
      <c r="A62" s="35">
        <v>44</v>
      </c>
      <c r="B62" s="45" t="s">
        <v>290</v>
      </c>
      <c r="C62" s="37" t="s">
        <v>91</v>
      </c>
      <c r="D62" s="38">
        <v>5</v>
      </c>
      <c r="E62" s="58">
        <v>43</v>
      </c>
      <c r="F62" s="56">
        <f t="shared" si="0"/>
        <v>215</v>
      </c>
    </row>
    <row r="63" spans="1:6" x14ac:dyDescent="0.3">
      <c r="A63" s="35"/>
      <c r="B63" s="45"/>
      <c r="C63" s="37"/>
      <c r="D63" s="38"/>
      <c r="E63" s="58"/>
      <c r="F63" s="56"/>
    </row>
    <row r="64" spans="1:6" x14ac:dyDescent="0.3">
      <c r="A64" s="35"/>
      <c r="B64" s="204" t="s">
        <v>227</v>
      </c>
      <c r="C64" s="37"/>
      <c r="D64" s="38"/>
      <c r="E64" s="58"/>
      <c r="F64" s="56"/>
    </row>
    <row r="65" spans="1:6" x14ac:dyDescent="0.3">
      <c r="A65" s="35">
        <v>45</v>
      </c>
      <c r="B65" s="43" t="s">
        <v>178</v>
      </c>
      <c r="C65" s="37" t="s">
        <v>91</v>
      </c>
      <c r="D65" s="38">
        <v>2</v>
      </c>
      <c r="E65" s="58">
        <v>37</v>
      </c>
      <c r="F65" s="56">
        <f t="shared" ref="F65:F98" si="1">D65*E65</f>
        <v>74</v>
      </c>
    </row>
    <row r="66" spans="1:6" x14ac:dyDescent="0.3">
      <c r="A66" s="35">
        <v>46</v>
      </c>
      <c r="B66" s="36" t="s">
        <v>179</v>
      </c>
      <c r="C66" s="37" t="s">
        <v>91</v>
      </c>
      <c r="D66" s="38">
        <v>10</v>
      </c>
      <c r="E66" s="58">
        <v>5</v>
      </c>
      <c r="F66" s="56">
        <f t="shared" si="1"/>
        <v>50</v>
      </c>
    </row>
    <row r="67" spans="1:6" x14ac:dyDescent="0.3">
      <c r="A67" s="35">
        <v>47</v>
      </c>
      <c r="B67" s="36" t="s">
        <v>180</v>
      </c>
      <c r="C67" s="37" t="s">
        <v>91</v>
      </c>
      <c r="D67" s="38">
        <v>2</v>
      </c>
      <c r="E67" s="58">
        <v>38</v>
      </c>
      <c r="F67" s="56">
        <f t="shared" si="1"/>
        <v>76</v>
      </c>
    </row>
    <row r="68" spans="1:6" x14ac:dyDescent="0.3">
      <c r="A68" s="35">
        <v>48</v>
      </c>
      <c r="B68" s="36" t="s">
        <v>181</v>
      </c>
      <c r="C68" s="37" t="s">
        <v>91</v>
      </c>
      <c r="D68" s="38">
        <v>35</v>
      </c>
      <c r="E68" s="58">
        <v>1.65</v>
      </c>
      <c r="F68" s="56">
        <f t="shared" si="1"/>
        <v>57.75</v>
      </c>
    </row>
    <row r="69" spans="1:6" x14ac:dyDescent="0.3">
      <c r="A69" s="35">
        <v>49</v>
      </c>
      <c r="B69" s="36" t="s">
        <v>182</v>
      </c>
      <c r="C69" s="37" t="s">
        <v>91</v>
      </c>
      <c r="D69" s="44">
        <v>100</v>
      </c>
      <c r="E69" s="58">
        <v>3.4</v>
      </c>
      <c r="F69" s="56">
        <f t="shared" si="1"/>
        <v>340</v>
      </c>
    </row>
    <row r="70" spans="1:6" x14ac:dyDescent="0.3">
      <c r="A70" s="35">
        <v>50</v>
      </c>
      <c r="B70" s="36" t="s">
        <v>183</v>
      </c>
      <c r="C70" s="37" t="s">
        <v>91</v>
      </c>
      <c r="D70" s="38">
        <v>1</v>
      </c>
      <c r="E70" s="58">
        <v>2.4300000000000002</v>
      </c>
      <c r="F70" s="56">
        <f t="shared" si="1"/>
        <v>2.4300000000000002</v>
      </c>
    </row>
    <row r="71" spans="1:6" x14ac:dyDescent="0.3">
      <c r="A71" s="35">
        <v>51</v>
      </c>
      <c r="B71" s="36" t="s">
        <v>184</v>
      </c>
      <c r="C71" s="37" t="s">
        <v>91</v>
      </c>
      <c r="D71" s="38">
        <v>100</v>
      </c>
      <c r="E71" s="58">
        <v>3.6</v>
      </c>
      <c r="F71" s="56">
        <f t="shared" si="1"/>
        <v>360</v>
      </c>
    </row>
    <row r="72" spans="1:6" x14ac:dyDescent="0.3">
      <c r="A72" s="35">
        <v>52</v>
      </c>
      <c r="B72" s="36" t="s">
        <v>185</v>
      </c>
      <c r="C72" s="37" t="s">
        <v>91</v>
      </c>
      <c r="D72" s="38">
        <v>30</v>
      </c>
      <c r="E72" s="58">
        <v>17.2</v>
      </c>
      <c r="F72" s="56">
        <f t="shared" si="1"/>
        <v>516</v>
      </c>
    </row>
    <row r="73" spans="1:6" x14ac:dyDescent="0.3">
      <c r="A73" s="35">
        <v>53</v>
      </c>
      <c r="B73" s="36" t="s">
        <v>186</v>
      </c>
      <c r="C73" s="37" t="s">
        <v>91</v>
      </c>
      <c r="D73" s="38">
        <v>18</v>
      </c>
      <c r="E73" s="58">
        <v>4.5599999999999996</v>
      </c>
      <c r="F73" s="56">
        <f t="shared" si="1"/>
        <v>82.08</v>
      </c>
    </row>
    <row r="74" spans="1:6" x14ac:dyDescent="0.3">
      <c r="A74" s="35">
        <v>54</v>
      </c>
      <c r="B74" s="36" t="s">
        <v>187</v>
      </c>
      <c r="C74" s="37" t="s">
        <v>91</v>
      </c>
      <c r="D74" s="38">
        <v>50</v>
      </c>
      <c r="E74" s="58">
        <v>14</v>
      </c>
      <c r="F74" s="56">
        <f t="shared" si="1"/>
        <v>700</v>
      </c>
    </row>
    <row r="75" spans="1:6" x14ac:dyDescent="0.3">
      <c r="A75" s="35">
        <v>55</v>
      </c>
      <c r="B75" s="36" t="s">
        <v>188</v>
      </c>
      <c r="C75" s="37" t="s">
        <v>91</v>
      </c>
      <c r="D75" s="38">
        <v>80</v>
      </c>
      <c r="E75" s="58">
        <v>1</v>
      </c>
      <c r="F75" s="56">
        <f t="shared" si="1"/>
        <v>80</v>
      </c>
    </row>
    <row r="76" spans="1:6" x14ac:dyDescent="0.3">
      <c r="A76" s="35">
        <v>56</v>
      </c>
      <c r="B76" s="36" t="s">
        <v>189</v>
      </c>
      <c r="C76" s="37" t="s">
        <v>91</v>
      </c>
      <c r="D76" s="38">
        <v>90</v>
      </c>
      <c r="E76" s="58">
        <v>2.4</v>
      </c>
      <c r="F76" s="56">
        <f t="shared" si="1"/>
        <v>216</v>
      </c>
    </row>
    <row r="77" spans="1:6" x14ac:dyDescent="0.3">
      <c r="A77" s="35">
        <v>57</v>
      </c>
      <c r="B77" s="36" t="s">
        <v>190</v>
      </c>
      <c r="C77" s="37" t="s">
        <v>52</v>
      </c>
      <c r="D77" s="38">
        <v>332</v>
      </c>
      <c r="E77" s="58">
        <v>3.26</v>
      </c>
      <c r="F77" s="56">
        <f t="shared" si="1"/>
        <v>1082.32</v>
      </c>
    </row>
    <row r="78" spans="1:6" x14ac:dyDescent="0.3">
      <c r="A78" s="35">
        <v>58</v>
      </c>
      <c r="B78" s="36" t="s">
        <v>191</v>
      </c>
      <c r="C78" s="37" t="s">
        <v>52</v>
      </c>
      <c r="D78" s="38">
        <v>300</v>
      </c>
      <c r="E78" s="58">
        <v>2.75</v>
      </c>
      <c r="F78" s="56">
        <f t="shared" si="1"/>
        <v>825</v>
      </c>
    </row>
    <row r="79" spans="1:6" x14ac:dyDescent="0.3">
      <c r="A79" s="35">
        <v>59</v>
      </c>
      <c r="B79" s="36" t="s">
        <v>192</v>
      </c>
      <c r="C79" s="37" t="s">
        <v>52</v>
      </c>
      <c r="D79" s="38">
        <v>720</v>
      </c>
      <c r="E79" s="58">
        <v>1.1499999999999999</v>
      </c>
      <c r="F79" s="56">
        <f t="shared" si="1"/>
        <v>827.99999999999989</v>
      </c>
    </row>
    <row r="80" spans="1:6" x14ac:dyDescent="0.3">
      <c r="A80" s="35">
        <v>60</v>
      </c>
      <c r="B80" s="36" t="s">
        <v>193</v>
      </c>
      <c r="C80" s="37" t="s">
        <v>89</v>
      </c>
      <c r="D80" s="38">
        <v>8</v>
      </c>
      <c r="E80" s="58">
        <v>6.2</v>
      </c>
      <c r="F80" s="56">
        <f t="shared" si="1"/>
        <v>49.6</v>
      </c>
    </row>
    <row r="81" spans="1:6" x14ac:dyDescent="0.3">
      <c r="A81" s="35">
        <v>61</v>
      </c>
      <c r="B81" s="36" t="s">
        <v>194</v>
      </c>
      <c r="C81" s="37" t="s">
        <v>30</v>
      </c>
      <c r="D81" s="38">
        <v>514</v>
      </c>
      <c r="E81" s="58">
        <v>2.4500000000000002</v>
      </c>
      <c r="F81" s="56">
        <f t="shared" si="1"/>
        <v>1259.3000000000002</v>
      </c>
    </row>
    <row r="82" spans="1:6" x14ac:dyDescent="0.3">
      <c r="A82" s="35">
        <v>62</v>
      </c>
      <c r="B82" s="36" t="s">
        <v>228</v>
      </c>
      <c r="C82" s="37" t="s">
        <v>89</v>
      </c>
      <c r="D82" s="38">
        <v>25</v>
      </c>
      <c r="E82" s="58">
        <v>6.3</v>
      </c>
      <c r="F82" s="56">
        <f t="shared" si="1"/>
        <v>157.5</v>
      </c>
    </row>
    <row r="83" spans="1:6" x14ac:dyDescent="0.3">
      <c r="A83" s="35">
        <v>63</v>
      </c>
      <c r="B83" s="36" t="s">
        <v>229</v>
      </c>
      <c r="C83" s="37" t="s">
        <v>89</v>
      </c>
      <c r="D83" s="38">
        <v>100</v>
      </c>
      <c r="E83" s="58">
        <v>2.4</v>
      </c>
      <c r="F83" s="56">
        <f t="shared" si="1"/>
        <v>240</v>
      </c>
    </row>
    <row r="84" spans="1:6" x14ac:dyDescent="0.3">
      <c r="A84" s="35">
        <v>64</v>
      </c>
      <c r="B84" s="36" t="s">
        <v>230</v>
      </c>
      <c r="C84" s="37" t="s">
        <v>89</v>
      </c>
      <c r="D84" s="38">
        <v>150</v>
      </c>
      <c r="E84" s="58">
        <v>2.4300000000000002</v>
      </c>
      <c r="F84" s="56">
        <f t="shared" si="1"/>
        <v>364.5</v>
      </c>
    </row>
    <row r="85" spans="1:6" x14ac:dyDescent="0.3">
      <c r="A85" s="35">
        <v>65</v>
      </c>
      <c r="B85" s="36" t="s">
        <v>231</v>
      </c>
      <c r="C85" s="37" t="s">
        <v>89</v>
      </c>
      <c r="D85" s="38">
        <v>150</v>
      </c>
      <c r="E85" s="58">
        <v>1.35</v>
      </c>
      <c r="F85" s="56">
        <f t="shared" si="1"/>
        <v>202.5</v>
      </c>
    </row>
    <row r="86" spans="1:6" x14ac:dyDescent="0.3">
      <c r="A86" s="35">
        <v>66</v>
      </c>
      <c r="B86" s="36" t="s">
        <v>232</v>
      </c>
      <c r="C86" s="37" t="s">
        <v>89</v>
      </c>
      <c r="D86" s="38">
        <v>55</v>
      </c>
      <c r="E86" s="58">
        <v>1.2</v>
      </c>
      <c r="F86" s="56">
        <f t="shared" si="1"/>
        <v>66</v>
      </c>
    </row>
    <row r="87" spans="1:6" x14ac:dyDescent="0.3">
      <c r="A87" s="35">
        <v>67</v>
      </c>
      <c r="B87" s="36" t="s">
        <v>233</v>
      </c>
      <c r="C87" s="37" t="s">
        <v>89</v>
      </c>
      <c r="D87" s="38">
        <v>100</v>
      </c>
      <c r="E87" s="58">
        <v>2.2999999999999998</v>
      </c>
      <c r="F87" s="56">
        <f t="shared" si="1"/>
        <v>229.99999999999997</v>
      </c>
    </row>
    <row r="88" spans="1:6" x14ac:dyDescent="0.3">
      <c r="A88" s="35">
        <v>68</v>
      </c>
      <c r="B88" s="36" t="s">
        <v>194</v>
      </c>
      <c r="C88" s="37" t="s">
        <v>30</v>
      </c>
      <c r="D88" s="38">
        <v>50</v>
      </c>
      <c r="E88" s="58">
        <v>3.15</v>
      </c>
      <c r="F88" s="56">
        <f t="shared" si="1"/>
        <v>157.5</v>
      </c>
    </row>
    <row r="89" spans="1:6" x14ac:dyDescent="0.3">
      <c r="A89" s="35">
        <v>69</v>
      </c>
      <c r="B89" s="36" t="s">
        <v>234</v>
      </c>
      <c r="C89" s="37" t="s">
        <v>91</v>
      </c>
      <c r="D89" s="38">
        <v>2880</v>
      </c>
      <c r="E89" s="58">
        <v>0.05</v>
      </c>
      <c r="F89" s="56">
        <f t="shared" si="1"/>
        <v>144</v>
      </c>
    </row>
    <row r="90" spans="1:6" x14ac:dyDescent="0.3">
      <c r="A90" s="35">
        <v>70</v>
      </c>
      <c r="B90" s="36" t="s">
        <v>235</v>
      </c>
      <c r="C90" s="37" t="s">
        <v>91</v>
      </c>
      <c r="D90" s="38">
        <v>28000</v>
      </c>
      <c r="E90" s="58">
        <v>0.01</v>
      </c>
      <c r="F90" s="56">
        <f t="shared" si="1"/>
        <v>280</v>
      </c>
    </row>
    <row r="91" spans="1:6" x14ac:dyDescent="0.3">
      <c r="A91" s="35">
        <v>71</v>
      </c>
      <c r="B91" s="36" t="s">
        <v>236</v>
      </c>
      <c r="C91" s="37" t="s">
        <v>91</v>
      </c>
      <c r="D91" s="38">
        <v>14513</v>
      </c>
      <c r="E91" s="58">
        <v>1.4E-2</v>
      </c>
      <c r="F91" s="56">
        <f t="shared" si="1"/>
        <v>203.18200000000002</v>
      </c>
    </row>
    <row r="92" spans="1:6" x14ac:dyDescent="0.3">
      <c r="A92" s="35">
        <v>72</v>
      </c>
      <c r="B92" s="36" t="s">
        <v>244</v>
      </c>
      <c r="C92" s="37" t="s">
        <v>245</v>
      </c>
      <c r="D92" s="38">
        <v>152.96</v>
      </c>
      <c r="E92" s="58">
        <v>7.63</v>
      </c>
      <c r="F92" s="56">
        <f t="shared" si="1"/>
        <v>1167.0848000000001</v>
      </c>
    </row>
    <row r="93" spans="1:6" x14ac:dyDescent="0.3">
      <c r="A93" s="35">
        <v>73</v>
      </c>
      <c r="B93" s="36" t="s">
        <v>247</v>
      </c>
      <c r="C93" s="37" t="s">
        <v>91</v>
      </c>
      <c r="D93" s="38">
        <v>18000</v>
      </c>
      <c r="E93" s="58">
        <v>8.0000000000000002E-3</v>
      </c>
      <c r="F93" s="56">
        <f t="shared" si="1"/>
        <v>144</v>
      </c>
    </row>
    <row r="94" spans="1:6" x14ac:dyDescent="0.3">
      <c r="A94" s="35">
        <v>74</v>
      </c>
      <c r="B94" s="36" t="s">
        <v>248</v>
      </c>
      <c r="C94" s="37" t="s">
        <v>91</v>
      </c>
      <c r="D94" s="38">
        <v>20000</v>
      </c>
      <c r="E94" s="58">
        <v>8.9999999999999993E-3</v>
      </c>
      <c r="F94" s="56">
        <f t="shared" si="1"/>
        <v>180</v>
      </c>
    </row>
    <row r="95" spans="1:6" x14ac:dyDescent="0.3">
      <c r="A95" s="35">
        <v>75</v>
      </c>
      <c r="B95" s="36" t="s">
        <v>249</v>
      </c>
      <c r="C95" s="37" t="s">
        <v>91</v>
      </c>
      <c r="D95" s="38">
        <v>20000</v>
      </c>
      <c r="E95" s="58">
        <v>0.01</v>
      </c>
      <c r="F95" s="56">
        <f t="shared" si="1"/>
        <v>200</v>
      </c>
    </row>
    <row r="96" spans="1:6" x14ac:dyDescent="0.3">
      <c r="A96" s="35"/>
      <c r="B96" s="36"/>
      <c r="C96" s="37"/>
      <c r="D96" s="38"/>
      <c r="E96" s="58"/>
      <c r="F96" s="56"/>
    </row>
    <row r="97" spans="1:253" x14ac:dyDescent="0.3">
      <c r="A97" s="35">
        <v>76</v>
      </c>
      <c r="B97" s="206" t="s">
        <v>297</v>
      </c>
      <c r="C97" s="37"/>
      <c r="D97" s="38"/>
      <c r="E97" s="58"/>
      <c r="F97" s="56"/>
    </row>
    <row r="98" spans="1:253" ht="37.5" x14ac:dyDescent="0.3">
      <c r="A98" s="35">
        <v>77</v>
      </c>
      <c r="B98" s="205" t="s">
        <v>298</v>
      </c>
      <c r="C98" s="37" t="s">
        <v>299</v>
      </c>
      <c r="D98" s="38">
        <v>114</v>
      </c>
      <c r="E98" s="57">
        <v>4.5999999999999996</v>
      </c>
      <c r="F98" s="56">
        <f t="shared" si="1"/>
        <v>524.4</v>
      </c>
    </row>
    <row r="99" spans="1:253" x14ac:dyDescent="0.3">
      <c r="A99" s="35"/>
      <c r="B99" s="36"/>
      <c r="C99" s="37"/>
      <c r="D99" s="38"/>
      <c r="E99" s="58"/>
      <c r="F99" s="56"/>
    </row>
    <row r="100" spans="1:253" x14ac:dyDescent="0.3">
      <c r="A100" s="35"/>
      <c r="B100" s="36"/>
      <c r="C100" s="37"/>
      <c r="D100" s="38"/>
      <c r="E100" s="58"/>
      <c r="F100" s="56"/>
    </row>
    <row r="101" spans="1:253" s="120" customFormat="1" ht="21.75" customHeight="1" x14ac:dyDescent="0.3">
      <c r="A101" s="218" t="s">
        <v>19</v>
      </c>
      <c r="B101" s="219"/>
      <c r="C101" s="77"/>
      <c r="D101" s="77"/>
      <c r="E101" s="78"/>
      <c r="F101" s="79">
        <f>SUM(F18:F100)</f>
        <v>88153.844799999992</v>
      </c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  <c r="DS101" s="80"/>
      <c r="DT101" s="80"/>
      <c r="DU101" s="80"/>
      <c r="DV101" s="80"/>
      <c r="DW101" s="80"/>
      <c r="DX101" s="80"/>
      <c r="DY101" s="80"/>
      <c r="DZ101" s="80"/>
      <c r="EA101" s="80"/>
      <c r="EB101" s="80"/>
      <c r="EC101" s="80"/>
      <c r="ED101" s="80"/>
      <c r="EE101" s="80"/>
      <c r="EF101" s="80"/>
      <c r="EG101" s="80"/>
      <c r="EH101" s="80"/>
      <c r="EI101" s="80"/>
      <c r="EJ101" s="80"/>
      <c r="EK101" s="80"/>
      <c r="EL101" s="80"/>
      <c r="EM101" s="80"/>
      <c r="EN101" s="80"/>
      <c r="EO101" s="80"/>
      <c r="EP101" s="80"/>
      <c r="EQ101" s="80"/>
      <c r="ER101" s="80"/>
      <c r="ES101" s="80"/>
      <c r="ET101" s="80"/>
      <c r="EU101" s="80"/>
      <c r="EV101" s="80"/>
      <c r="EW101" s="80"/>
      <c r="EX101" s="80"/>
      <c r="EY101" s="80"/>
      <c r="EZ101" s="80"/>
      <c r="FA101" s="80"/>
      <c r="FB101" s="80"/>
      <c r="FC101" s="80"/>
      <c r="FD101" s="80"/>
      <c r="FE101" s="80"/>
      <c r="FF101" s="80"/>
      <c r="FG101" s="80"/>
      <c r="FH101" s="80"/>
      <c r="FI101" s="80"/>
      <c r="FJ101" s="80"/>
      <c r="FK101" s="80"/>
      <c r="FL101" s="80"/>
      <c r="FM101" s="80"/>
      <c r="FN101" s="80"/>
      <c r="FO101" s="80"/>
      <c r="FP101" s="80"/>
      <c r="FQ101" s="80"/>
      <c r="FR101" s="80"/>
      <c r="FS101" s="80"/>
      <c r="FT101" s="80"/>
      <c r="FU101" s="80"/>
      <c r="FV101" s="80"/>
      <c r="FW101" s="80"/>
      <c r="FX101" s="80"/>
      <c r="FY101" s="80"/>
      <c r="FZ101" s="80"/>
      <c r="GA101" s="80"/>
      <c r="GB101" s="80"/>
      <c r="GC101" s="80"/>
      <c r="GD101" s="80"/>
      <c r="GE101" s="80"/>
      <c r="GF101" s="80"/>
      <c r="GG101" s="80"/>
      <c r="GH101" s="80"/>
      <c r="GI101" s="80"/>
      <c r="GJ101" s="80"/>
      <c r="GK101" s="80"/>
      <c r="GL101" s="80"/>
      <c r="GM101" s="80"/>
      <c r="GN101" s="80"/>
      <c r="GO101" s="80"/>
      <c r="GP101" s="80"/>
      <c r="GQ101" s="80"/>
      <c r="GR101" s="80"/>
      <c r="GS101" s="80"/>
      <c r="GT101" s="80"/>
      <c r="GU101" s="80"/>
      <c r="GV101" s="80"/>
      <c r="GW101" s="80"/>
      <c r="GX101" s="80"/>
      <c r="GY101" s="80"/>
      <c r="GZ101" s="80"/>
      <c r="HA101" s="80"/>
      <c r="HB101" s="80"/>
      <c r="HC101" s="80"/>
      <c r="HD101" s="80"/>
      <c r="HE101" s="80"/>
      <c r="HF101" s="80"/>
      <c r="HG101" s="80"/>
      <c r="HH101" s="80"/>
      <c r="HI101" s="80"/>
      <c r="HJ101" s="80"/>
      <c r="HK101" s="80"/>
      <c r="HL101" s="80"/>
      <c r="HM101" s="80"/>
      <c r="HN101" s="80"/>
      <c r="HO101" s="80"/>
      <c r="HP101" s="80"/>
      <c r="HQ101" s="80"/>
      <c r="HR101" s="80"/>
      <c r="HS101" s="80"/>
      <c r="HT101" s="80"/>
      <c r="HU101" s="80"/>
      <c r="HV101" s="80"/>
      <c r="HW101" s="80"/>
      <c r="HX101" s="80"/>
      <c r="HY101" s="80"/>
      <c r="HZ101" s="80"/>
      <c r="IA101" s="80"/>
      <c r="IB101" s="80"/>
      <c r="IC101" s="80"/>
      <c r="ID101" s="80"/>
      <c r="IE101" s="80"/>
      <c r="IF101" s="80"/>
      <c r="IG101" s="80"/>
      <c r="IH101" s="80"/>
      <c r="II101" s="80"/>
      <c r="IJ101" s="80"/>
      <c r="IK101" s="80"/>
      <c r="IL101" s="80"/>
      <c r="IM101" s="80"/>
      <c r="IN101" s="80"/>
      <c r="IO101" s="80"/>
      <c r="IP101" s="80"/>
      <c r="IQ101" s="80"/>
      <c r="IR101" s="80"/>
      <c r="IS101" s="80"/>
    </row>
    <row r="102" spans="1:253" s="120" customFormat="1" ht="21.75" customHeight="1" x14ac:dyDescent="0.3">
      <c r="A102" s="218" t="s">
        <v>20</v>
      </c>
      <c r="B102" s="219"/>
      <c r="C102" s="77"/>
      <c r="D102" s="77"/>
      <c r="E102" s="78"/>
      <c r="F102" s="79">
        <f>F101*0.18</f>
        <v>15867.692063999997</v>
      </c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  <c r="DS102" s="80"/>
      <c r="DT102" s="80"/>
      <c r="DU102" s="80"/>
      <c r="DV102" s="80"/>
      <c r="DW102" s="80"/>
      <c r="DX102" s="80"/>
      <c r="DY102" s="80"/>
      <c r="DZ102" s="80"/>
      <c r="EA102" s="80"/>
      <c r="EB102" s="80"/>
      <c r="EC102" s="80"/>
      <c r="ED102" s="80"/>
      <c r="EE102" s="80"/>
      <c r="EF102" s="80"/>
      <c r="EG102" s="80"/>
      <c r="EH102" s="80"/>
      <c r="EI102" s="80"/>
      <c r="EJ102" s="80"/>
      <c r="EK102" s="80"/>
      <c r="EL102" s="80"/>
      <c r="EM102" s="80"/>
      <c r="EN102" s="80"/>
      <c r="EO102" s="80"/>
      <c r="EP102" s="80"/>
      <c r="EQ102" s="80"/>
      <c r="ER102" s="80"/>
      <c r="ES102" s="80"/>
      <c r="ET102" s="80"/>
      <c r="EU102" s="80"/>
      <c r="EV102" s="80"/>
      <c r="EW102" s="80"/>
      <c r="EX102" s="80"/>
      <c r="EY102" s="80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0"/>
      <c r="FL102" s="80"/>
      <c r="FM102" s="80"/>
      <c r="FN102" s="80"/>
      <c r="FO102" s="80"/>
      <c r="FP102" s="80"/>
      <c r="FQ102" s="80"/>
      <c r="FR102" s="80"/>
      <c r="FS102" s="80"/>
      <c r="FT102" s="80"/>
      <c r="FU102" s="80"/>
      <c r="FV102" s="80"/>
      <c r="FW102" s="80"/>
      <c r="FX102" s="80"/>
      <c r="FY102" s="80"/>
      <c r="FZ102" s="80"/>
      <c r="GA102" s="80"/>
      <c r="GB102" s="80"/>
      <c r="GC102" s="80"/>
      <c r="GD102" s="80"/>
      <c r="GE102" s="80"/>
      <c r="GF102" s="80"/>
      <c r="GG102" s="80"/>
      <c r="GH102" s="80"/>
      <c r="GI102" s="80"/>
      <c r="GJ102" s="80"/>
      <c r="GK102" s="80"/>
      <c r="GL102" s="80"/>
      <c r="GM102" s="80"/>
      <c r="GN102" s="80"/>
      <c r="GO102" s="80"/>
      <c r="GP102" s="80"/>
      <c r="GQ102" s="80"/>
      <c r="GR102" s="80"/>
      <c r="GS102" s="80"/>
      <c r="GT102" s="80"/>
      <c r="GU102" s="80"/>
      <c r="GV102" s="80"/>
      <c r="GW102" s="80"/>
      <c r="GX102" s="80"/>
      <c r="GY102" s="80"/>
      <c r="GZ102" s="80"/>
      <c r="HA102" s="80"/>
      <c r="HB102" s="80"/>
      <c r="HC102" s="80"/>
      <c r="HD102" s="80"/>
      <c r="HE102" s="80"/>
      <c r="HF102" s="80"/>
      <c r="HG102" s="80"/>
      <c r="HH102" s="80"/>
      <c r="HI102" s="80"/>
      <c r="HJ102" s="80"/>
      <c r="HK102" s="80"/>
      <c r="HL102" s="80"/>
      <c r="HM102" s="80"/>
      <c r="HN102" s="80"/>
      <c r="HO102" s="80"/>
      <c r="HP102" s="80"/>
      <c r="HQ102" s="80"/>
      <c r="HR102" s="80"/>
      <c r="HS102" s="80"/>
      <c r="HT102" s="80"/>
      <c r="HU102" s="80"/>
      <c r="HV102" s="80"/>
      <c r="HW102" s="80"/>
      <c r="HX102" s="80"/>
      <c r="HY102" s="80"/>
      <c r="HZ102" s="80"/>
      <c r="IA102" s="80"/>
      <c r="IB102" s="80"/>
      <c r="IC102" s="80"/>
      <c r="ID102" s="80"/>
      <c r="IE102" s="80"/>
      <c r="IF102" s="80"/>
      <c r="IG102" s="80"/>
      <c r="IH102" s="80"/>
      <c r="II102" s="80"/>
      <c r="IJ102" s="80"/>
      <c r="IK102" s="80"/>
      <c r="IL102" s="80"/>
      <c r="IM102" s="80"/>
      <c r="IN102" s="80"/>
      <c r="IO102" s="80"/>
      <c r="IP102" s="80"/>
      <c r="IQ102" s="80"/>
      <c r="IR102" s="80"/>
      <c r="IS102" s="80"/>
    </row>
    <row r="103" spans="1:253" s="120" customFormat="1" ht="21.75" customHeight="1" thickBot="1" x14ac:dyDescent="0.35">
      <c r="A103" s="213" t="s">
        <v>21</v>
      </c>
      <c r="B103" s="214"/>
      <c r="C103" s="81"/>
      <c r="D103" s="81"/>
      <c r="E103" s="82"/>
      <c r="F103" s="83">
        <f>SUM(F101:F102)</f>
        <v>104021.53686399999</v>
      </c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  <c r="DS103" s="80"/>
      <c r="DT103" s="80"/>
      <c r="DU103" s="80"/>
      <c r="DV103" s="80"/>
      <c r="DW103" s="80"/>
      <c r="DX103" s="80"/>
      <c r="DY103" s="80"/>
      <c r="DZ103" s="80"/>
      <c r="EA103" s="80"/>
      <c r="EB103" s="80"/>
      <c r="EC103" s="80"/>
      <c r="ED103" s="80"/>
      <c r="EE103" s="80"/>
      <c r="EF103" s="80"/>
      <c r="EG103" s="80"/>
      <c r="EH103" s="80"/>
      <c r="EI103" s="80"/>
      <c r="EJ103" s="80"/>
      <c r="EK103" s="80"/>
      <c r="EL103" s="80"/>
      <c r="EM103" s="80"/>
      <c r="EN103" s="80"/>
      <c r="EO103" s="80"/>
      <c r="EP103" s="80"/>
      <c r="EQ103" s="80"/>
      <c r="ER103" s="80"/>
      <c r="ES103" s="80"/>
      <c r="ET103" s="80"/>
      <c r="EU103" s="80"/>
      <c r="EV103" s="80"/>
      <c r="EW103" s="80"/>
      <c r="EX103" s="80"/>
      <c r="EY103" s="80"/>
      <c r="EZ103" s="80"/>
      <c r="FA103" s="80"/>
      <c r="FB103" s="80"/>
      <c r="FC103" s="80"/>
      <c r="FD103" s="80"/>
      <c r="FE103" s="80"/>
      <c r="FF103" s="80"/>
      <c r="FG103" s="80"/>
      <c r="FH103" s="80"/>
      <c r="FI103" s="80"/>
      <c r="FJ103" s="80"/>
      <c r="FK103" s="80"/>
      <c r="FL103" s="80"/>
      <c r="FM103" s="80"/>
      <c r="FN103" s="80"/>
      <c r="FO103" s="80"/>
      <c r="FP103" s="80"/>
      <c r="FQ103" s="80"/>
      <c r="FR103" s="80"/>
      <c r="FS103" s="80"/>
      <c r="FT103" s="80"/>
      <c r="FU103" s="80"/>
      <c r="FV103" s="80"/>
      <c r="FW103" s="80"/>
      <c r="FX103" s="80"/>
      <c r="FY103" s="80"/>
      <c r="FZ103" s="80"/>
      <c r="GA103" s="80"/>
      <c r="GB103" s="80"/>
      <c r="GC103" s="80"/>
      <c r="GD103" s="80"/>
      <c r="GE103" s="80"/>
      <c r="GF103" s="80"/>
      <c r="GG103" s="80"/>
      <c r="GH103" s="80"/>
      <c r="GI103" s="80"/>
      <c r="GJ103" s="80"/>
      <c r="GK103" s="80"/>
      <c r="GL103" s="80"/>
      <c r="GM103" s="80"/>
      <c r="GN103" s="80"/>
      <c r="GO103" s="80"/>
      <c r="GP103" s="80"/>
      <c r="GQ103" s="80"/>
      <c r="GR103" s="80"/>
      <c r="GS103" s="80"/>
      <c r="GT103" s="80"/>
      <c r="GU103" s="80"/>
      <c r="GV103" s="80"/>
      <c r="GW103" s="80"/>
      <c r="GX103" s="80"/>
      <c r="GY103" s="80"/>
      <c r="GZ103" s="80"/>
      <c r="HA103" s="80"/>
      <c r="HB103" s="80"/>
      <c r="HC103" s="80"/>
      <c r="HD103" s="80"/>
      <c r="HE103" s="80"/>
      <c r="HF103" s="80"/>
      <c r="HG103" s="80"/>
      <c r="HH103" s="80"/>
      <c r="HI103" s="80"/>
      <c r="HJ103" s="80"/>
      <c r="HK103" s="80"/>
      <c r="HL103" s="80"/>
      <c r="HM103" s="80"/>
      <c r="HN103" s="80"/>
      <c r="HO103" s="80"/>
      <c r="HP103" s="80"/>
      <c r="HQ103" s="80"/>
      <c r="HR103" s="80"/>
      <c r="HS103" s="80"/>
      <c r="HT103" s="80"/>
      <c r="HU103" s="80"/>
      <c r="HV103" s="80"/>
      <c r="HW103" s="80"/>
      <c r="HX103" s="80"/>
      <c r="HY103" s="80"/>
      <c r="HZ103" s="80"/>
      <c r="IA103" s="80"/>
      <c r="IB103" s="80"/>
      <c r="IC103" s="80"/>
      <c r="ID103" s="80"/>
      <c r="IE103" s="80"/>
      <c r="IF103" s="80"/>
      <c r="IG103" s="80"/>
      <c r="IH103" s="80"/>
      <c r="II103" s="80"/>
      <c r="IJ103" s="80"/>
      <c r="IK103" s="80"/>
      <c r="IL103" s="80"/>
      <c r="IM103" s="80"/>
      <c r="IN103" s="80"/>
      <c r="IO103" s="80"/>
      <c r="IP103" s="80"/>
      <c r="IQ103" s="80"/>
      <c r="IR103" s="80"/>
      <c r="IS103" s="80"/>
    </row>
    <row r="104" spans="1:253" s="120" customFormat="1" ht="18.75" customHeight="1" x14ac:dyDescent="0.3">
      <c r="A104" s="84"/>
      <c r="B104" s="84"/>
      <c r="C104" s="85"/>
      <c r="D104" s="85"/>
      <c r="E104" s="86"/>
      <c r="F104" s="87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  <c r="DS104" s="80"/>
      <c r="DT104" s="80"/>
      <c r="DU104" s="80"/>
      <c r="DV104" s="80"/>
      <c r="DW104" s="80"/>
      <c r="DX104" s="80"/>
      <c r="DY104" s="80"/>
      <c r="DZ104" s="80"/>
      <c r="EA104" s="80"/>
      <c r="EB104" s="80"/>
      <c r="EC104" s="80"/>
      <c r="ED104" s="80"/>
      <c r="EE104" s="80"/>
      <c r="EF104" s="80"/>
      <c r="EG104" s="80"/>
      <c r="EH104" s="80"/>
      <c r="EI104" s="80"/>
      <c r="EJ104" s="80"/>
      <c r="EK104" s="80"/>
      <c r="EL104" s="80"/>
      <c r="EM104" s="80"/>
      <c r="EN104" s="80"/>
      <c r="EO104" s="80"/>
      <c r="EP104" s="80"/>
      <c r="EQ104" s="80"/>
      <c r="ER104" s="80"/>
      <c r="ES104" s="80"/>
      <c r="ET104" s="80"/>
      <c r="EU104" s="80"/>
      <c r="EV104" s="80"/>
      <c r="EW104" s="80"/>
      <c r="EX104" s="80"/>
      <c r="EY104" s="80"/>
      <c r="EZ104" s="80"/>
      <c r="FA104" s="80"/>
      <c r="FB104" s="80"/>
      <c r="FC104" s="80"/>
      <c r="FD104" s="80"/>
      <c r="FE104" s="80"/>
      <c r="FF104" s="80"/>
      <c r="FG104" s="80"/>
      <c r="FH104" s="80"/>
      <c r="FI104" s="80"/>
      <c r="FJ104" s="80"/>
      <c r="FK104" s="80"/>
      <c r="FL104" s="80"/>
      <c r="FM104" s="80"/>
      <c r="FN104" s="80"/>
      <c r="FO104" s="80"/>
      <c r="FP104" s="80"/>
      <c r="FQ104" s="80"/>
      <c r="FR104" s="80"/>
      <c r="FS104" s="80"/>
      <c r="FT104" s="80"/>
      <c r="FU104" s="80"/>
      <c r="FV104" s="80"/>
      <c r="FW104" s="80"/>
      <c r="FX104" s="80"/>
      <c r="FY104" s="80"/>
      <c r="FZ104" s="80"/>
      <c r="GA104" s="80"/>
      <c r="GB104" s="80"/>
      <c r="GC104" s="80"/>
      <c r="GD104" s="80"/>
      <c r="GE104" s="80"/>
      <c r="GF104" s="80"/>
      <c r="GG104" s="80"/>
      <c r="GH104" s="80"/>
      <c r="GI104" s="80"/>
      <c r="GJ104" s="80"/>
      <c r="GK104" s="80"/>
      <c r="GL104" s="80"/>
      <c r="GM104" s="80"/>
      <c r="GN104" s="80"/>
      <c r="GO104" s="80"/>
      <c r="GP104" s="80"/>
      <c r="GQ104" s="80"/>
      <c r="GR104" s="80"/>
      <c r="GS104" s="80"/>
      <c r="GT104" s="80"/>
      <c r="GU104" s="80"/>
      <c r="GV104" s="80"/>
      <c r="GW104" s="80"/>
      <c r="GX104" s="80"/>
      <c r="GY104" s="80"/>
      <c r="GZ104" s="80"/>
      <c r="HA104" s="80"/>
      <c r="HB104" s="80"/>
      <c r="HC104" s="80"/>
      <c r="HD104" s="80"/>
      <c r="HE104" s="80"/>
      <c r="HF104" s="80"/>
      <c r="HG104" s="80"/>
      <c r="HH104" s="80"/>
      <c r="HI104" s="80"/>
      <c r="HJ104" s="80"/>
      <c r="HK104" s="80"/>
      <c r="HL104" s="80"/>
      <c r="HM104" s="80"/>
      <c r="HN104" s="80"/>
      <c r="HO104" s="80"/>
      <c r="HP104" s="80"/>
      <c r="HQ104" s="80"/>
      <c r="HR104" s="80"/>
      <c r="HS104" s="80"/>
      <c r="HT104" s="80"/>
      <c r="HU104" s="80"/>
      <c r="HV104" s="80"/>
      <c r="HW104" s="80"/>
      <c r="HX104" s="80"/>
      <c r="HY104" s="80"/>
      <c r="HZ104" s="80"/>
      <c r="IA104" s="80"/>
      <c r="IB104" s="80"/>
      <c r="IC104" s="80"/>
      <c r="ID104" s="80"/>
      <c r="IE104" s="80"/>
      <c r="IF104" s="80"/>
      <c r="IG104" s="80"/>
      <c r="IH104" s="80"/>
      <c r="II104" s="80"/>
      <c r="IJ104" s="80"/>
      <c r="IK104" s="80"/>
      <c r="IL104" s="80"/>
      <c r="IM104" s="80"/>
      <c r="IN104" s="80"/>
      <c r="IO104" s="80"/>
      <c r="IP104" s="80"/>
      <c r="IQ104" s="80"/>
      <c r="IR104" s="80"/>
      <c r="IS104" s="80"/>
    </row>
    <row r="105" spans="1:253" s="120" customFormat="1" ht="18.75" customHeight="1" x14ac:dyDescent="0.3">
      <c r="A105" s="84"/>
      <c r="B105" s="84"/>
      <c r="C105" s="85"/>
      <c r="D105" s="85"/>
      <c r="E105" s="86"/>
      <c r="F105" s="87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  <c r="DS105" s="80"/>
      <c r="DT105" s="80"/>
      <c r="DU105" s="80"/>
      <c r="DV105" s="80"/>
      <c r="DW105" s="80"/>
      <c r="DX105" s="80"/>
      <c r="DY105" s="80"/>
      <c r="DZ105" s="80"/>
      <c r="EA105" s="80"/>
      <c r="EB105" s="80"/>
      <c r="EC105" s="80"/>
      <c r="ED105" s="80"/>
      <c r="EE105" s="80"/>
      <c r="EF105" s="80"/>
      <c r="EG105" s="80"/>
      <c r="EH105" s="80"/>
      <c r="EI105" s="80"/>
      <c r="EJ105" s="80"/>
      <c r="EK105" s="80"/>
      <c r="EL105" s="80"/>
      <c r="EM105" s="80"/>
      <c r="EN105" s="80"/>
      <c r="EO105" s="80"/>
      <c r="EP105" s="80"/>
      <c r="EQ105" s="80"/>
      <c r="ER105" s="80"/>
      <c r="ES105" s="80"/>
      <c r="ET105" s="80"/>
      <c r="EU105" s="80"/>
      <c r="EV105" s="80"/>
      <c r="EW105" s="80"/>
      <c r="EX105" s="80"/>
      <c r="EY105" s="80"/>
      <c r="EZ105" s="80"/>
      <c r="FA105" s="80"/>
      <c r="FB105" s="80"/>
      <c r="FC105" s="80"/>
      <c r="FD105" s="80"/>
      <c r="FE105" s="80"/>
      <c r="FF105" s="80"/>
      <c r="FG105" s="80"/>
      <c r="FH105" s="80"/>
      <c r="FI105" s="80"/>
      <c r="FJ105" s="80"/>
      <c r="FK105" s="80"/>
      <c r="FL105" s="80"/>
      <c r="FM105" s="80"/>
      <c r="FN105" s="80"/>
      <c r="FO105" s="80"/>
      <c r="FP105" s="80"/>
      <c r="FQ105" s="80"/>
      <c r="FR105" s="80"/>
      <c r="FS105" s="80"/>
      <c r="FT105" s="80"/>
      <c r="FU105" s="80"/>
      <c r="FV105" s="80"/>
      <c r="FW105" s="80"/>
      <c r="FX105" s="80"/>
      <c r="FY105" s="80"/>
      <c r="FZ105" s="80"/>
      <c r="GA105" s="80"/>
      <c r="GB105" s="80"/>
      <c r="GC105" s="80"/>
      <c r="GD105" s="80"/>
      <c r="GE105" s="80"/>
      <c r="GF105" s="80"/>
      <c r="GG105" s="80"/>
      <c r="GH105" s="80"/>
      <c r="GI105" s="80"/>
      <c r="GJ105" s="80"/>
      <c r="GK105" s="80"/>
      <c r="GL105" s="80"/>
      <c r="GM105" s="80"/>
      <c r="GN105" s="80"/>
      <c r="GO105" s="80"/>
      <c r="GP105" s="80"/>
      <c r="GQ105" s="80"/>
      <c r="GR105" s="80"/>
      <c r="GS105" s="80"/>
      <c r="GT105" s="80"/>
      <c r="GU105" s="80"/>
      <c r="GV105" s="80"/>
      <c r="GW105" s="80"/>
      <c r="GX105" s="80"/>
      <c r="GY105" s="80"/>
      <c r="GZ105" s="80"/>
      <c r="HA105" s="80"/>
      <c r="HB105" s="80"/>
      <c r="HC105" s="80"/>
      <c r="HD105" s="80"/>
      <c r="HE105" s="80"/>
      <c r="HF105" s="80"/>
      <c r="HG105" s="80"/>
      <c r="HH105" s="80"/>
      <c r="HI105" s="80"/>
      <c r="HJ105" s="80"/>
      <c r="HK105" s="80"/>
      <c r="HL105" s="80"/>
      <c r="HM105" s="80"/>
      <c r="HN105" s="80"/>
      <c r="HO105" s="80"/>
      <c r="HP105" s="80"/>
      <c r="HQ105" s="80"/>
      <c r="HR105" s="80"/>
      <c r="HS105" s="80"/>
      <c r="HT105" s="80"/>
      <c r="HU105" s="80"/>
      <c r="HV105" s="80"/>
      <c r="HW105" s="80"/>
      <c r="HX105" s="80"/>
      <c r="HY105" s="80"/>
      <c r="HZ105" s="80"/>
      <c r="IA105" s="80"/>
      <c r="IB105" s="80"/>
      <c r="IC105" s="80"/>
      <c r="ID105" s="80"/>
      <c r="IE105" s="80"/>
      <c r="IF105" s="80"/>
      <c r="IG105" s="80"/>
      <c r="IH105" s="80"/>
      <c r="II105" s="80"/>
      <c r="IJ105" s="80"/>
      <c r="IK105" s="80"/>
      <c r="IL105" s="80"/>
      <c r="IM105" s="80"/>
      <c r="IN105" s="80"/>
      <c r="IO105" s="80"/>
      <c r="IP105" s="80"/>
      <c r="IQ105" s="80"/>
      <c r="IR105" s="80"/>
      <c r="IS105" s="80"/>
    </row>
    <row r="106" spans="1:253" s="120" customFormat="1" ht="18.75" customHeight="1" x14ac:dyDescent="0.3">
      <c r="A106" s="84"/>
      <c r="B106" s="84"/>
      <c r="C106" s="85"/>
      <c r="D106" s="85"/>
      <c r="E106" s="86"/>
      <c r="F106" s="87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  <c r="DS106" s="80"/>
      <c r="DT106" s="80"/>
      <c r="DU106" s="80"/>
      <c r="DV106" s="80"/>
      <c r="DW106" s="80"/>
      <c r="DX106" s="80"/>
      <c r="DY106" s="80"/>
      <c r="DZ106" s="80"/>
      <c r="EA106" s="80"/>
      <c r="EB106" s="80"/>
      <c r="EC106" s="80"/>
      <c r="ED106" s="80"/>
      <c r="EE106" s="80"/>
      <c r="EF106" s="80"/>
      <c r="EG106" s="80"/>
      <c r="EH106" s="80"/>
      <c r="EI106" s="80"/>
      <c r="EJ106" s="80"/>
      <c r="EK106" s="80"/>
      <c r="EL106" s="80"/>
      <c r="EM106" s="80"/>
      <c r="EN106" s="80"/>
      <c r="EO106" s="80"/>
      <c r="EP106" s="80"/>
      <c r="EQ106" s="80"/>
      <c r="ER106" s="80"/>
      <c r="ES106" s="80"/>
      <c r="ET106" s="80"/>
      <c r="EU106" s="80"/>
      <c r="EV106" s="80"/>
      <c r="EW106" s="80"/>
      <c r="EX106" s="80"/>
      <c r="EY106" s="80"/>
      <c r="EZ106" s="80"/>
      <c r="FA106" s="80"/>
      <c r="FB106" s="80"/>
      <c r="FC106" s="80"/>
      <c r="FD106" s="80"/>
      <c r="FE106" s="80"/>
      <c r="FF106" s="80"/>
      <c r="FG106" s="80"/>
      <c r="FH106" s="80"/>
      <c r="FI106" s="80"/>
      <c r="FJ106" s="80"/>
      <c r="FK106" s="80"/>
      <c r="FL106" s="80"/>
      <c r="FM106" s="80"/>
      <c r="FN106" s="80"/>
      <c r="FO106" s="80"/>
      <c r="FP106" s="80"/>
      <c r="FQ106" s="80"/>
      <c r="FR106" s="80"/>
      <c r="FS106" s="80"/>
      <c r="FT106" s="80"/>
      <c r="FU106" s="80"/>
      <c r="FV106" s="80"/>
      <c r="FW106" s="80"/>
      <c r="FX106" s="80"/>
      <c r="FY106" s="80"/>
      <c r="FZ106" s="80"/>
      <c r="GA106" s="80"/>
      <c r="GB106" s="80"/>
      <c r="GC106" s="80"/>
      <c r="GD106" s="80"/>
      <c r="GE106" s="80"/>
      <c r="GF106" s="80"/>
      <c r="GG106" s="80"/>
      <c r="GH106" s="80"/>
      <c r="GI106" s="80"/>
      <c r="GJ106" s="80"/>
      <c r="GK106" s="80"/>
      <c r="GL106" s="80"/>
      <c r="GM106" s="80"/>
      <c r="GN106" s="80"/>
      <c r="GO106" s="80"/>
      <c r="GP106" s="80"/>
      <c r="GQ106" s="80"/>
      <c r="GR106" s="80"/>
      <c r="GS106" s="80"/>
      <c r="GT106" s="80"/>
      <c r="GU106" s="80"/>
      <c r="GV106" s="80"/>
      <c r="GW106" s="80"/>
      <c r="GX106" s="80"/>
      <c r="GY106" s="80"/>
      <c r="GZ106" s="80"/>
      <c r="HA106" s="80"/>
      <c r="HB106" s="80"/>
      <c r="HC106" s="80"/>
      <c r="HD106" s="80"/>
      <c r="HE106" s="80"/>
      <c r="HF106" s="80"/>
      <c r="HG106" s="80"/>
      <c r="HH106" s="80"/>
      <c r="HI106" s="80"/>
      <c r="HJ106" s="80"/>
      <c r="HK106" s="80"/>
      <c r="HL106" s="80"/>
      <c r="HM106" s="80"/>
      <c r="HN106" s="80"/>
      <c r="HO106" s="80"/>
      <c r="HP106" s="80"/>
      <c r="HQ106" s="80"/>
      <c r="HR106" s="80"/>
      <c r="HS106" s="80"/>
      <c r="HT106" s="80"/>
      <c r="HU106" s="80"/>
      <c r="HV106" s="80"/>
      <c r="HW106" s="80"/>
      <c r="HX106" s="80"/>
      <c r="HY106" s="80"/>
      <c r="HZ106" s="80"/>
      <c r="IA106" s="80"/>
      <c r="IB106" s="80"/>
      <c r="IC106" s="80"/>
      <c r="ID106" s="80"/>
      <c r="IE106" s="80"/>
      <c r="IF106" s="80"/>
      <c r="IG106" s="80"/>
      <c r="IH106" s="80"/>
      <c r="II106" s="80"/>
      <c r="IJ106" s="80"/>
      <c r="IK106" s="80"/>
      <c r="IL106" s="80"/>
      <c r="IM106" s="80"/>
      <c r="IN106" s="80"/>
      <c r="IO106" s="80"/>
      <c r="IP106" s="80"/>
      <c r="IQ106" s="80"/>
      <c r="IR106" s="80"/>
      <c r="IS106" s="80"/>
    </row>
    <row r="107" spans="1:253" ht="18.75" customHeight="1" x14ac:dyDescent="0.3">
      <c r="A107" s="129"/>
      <c r="B107" s="124"/>
      <c r="C107" s="64"/>
      <c r="D107" s="64"/>
      <c r="E107" s="88"/>
      <c r="F107" s="89"/>
    </row>
    <row r="108" spans="1:253" s="121" customFormat="1" x14ac:dyDescent="0.3">
      <c r="A108" s="209" t="s">
        <v>26</v>
      </c>
      <c r="B108" s="209"/>
      <c r="C108" s="209"/>
      <c r="D108" s="209"/>
      <c r="E108" s="209"/>
      <c r="F108" s="209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</row>
    <row r="109" spans="1:253" ht="18.75" customHeight="1" x14ac:dyDescent="0.3">
      <c r="A109" s="129"/>
      <c r="B109" s="124"/>
      <c r="C109" s="91"/>
      <c r="D109" s="91"/>
      <c r="E109" s="91" t="s">
        <v>28</v>
      </c>
      <c r="F109" s="91"/>
    </row>
    <row r="110" spans="1:253" ht="15.75" customHeight="1" x14ac:dyDescent="0.3">
      <c r="A110" s="41"/>
      <c r="C110" s="91"/>
      <c r="D110" s="91"/>
      <c r="E110" s="91"/>
      <c r="F110" s="91"/>
    </row>
    <row r="111" spans="1:253" ht="15.75" customHeight="1" x14ac:dyDescent="0.3">
      <c r="A111" s="41"/>
      <c r="C111" s="91"/>
      <c r="D111" s="91"/>
      <c r="E111" s="91"/>
      <c r="F111" s="91"/>
    </row>
    <row r="112" spans="1:253" ht="15.75" customHeight="1" x14ac:dyDescent="0.3">
      <c r="A112" s="41"/>
      <c r="C112" s="91"/>
      <c r="D112" s="91"/>
      <c r="E112" s="91"/>
      <c r="F112" s="91"/>
    </row>
    <row r="113" spans="1:6" ht="15.75" customHeight="1" x14ac:dyDescent="0.3">
      <c r="A113" s="41"/>
      <c r="C113" s="91"/>
      <c r="D113" s="91"/>
      <c r="E113" s="91"/>
      <c r="F113" s="91"/>
    </row>
    <row r="114" spans="1:6" ht="15.75" customHeight="1" x14ac:dyDescent="0.3">
      <c r="A114" s="41"/>
      <c r="C114" s="91"/>
      <c r="D114" s="91"/>
      <c r="E114" s="91"/>
      <c r="F114" s="91"/>
    </row>
    <row r="115" spans="1:6" ht="15.75" customHeight="1" x14ac:dyDescent="0.3">
      <c r="A115" s="41"/>
      <c r="C115" s="91"/>
      <c r="D115" s="91"/>
      <c r="E115" s="91"/>
      <c r="F115" s="91"/>
    </row>
    <row r="116" spans="1:6" ht="15.75" customHeight="1" x14ac:dyDescent="0.3">
      <c r="A116" s="215"/>
      <c r="B116" s="215"/>
      <c r="C116" s="91"/>
      <c r="D116" s="91"/>
      <c r="E116" s="91"/>
      <c r="F116" s="91"/>
    </row>
    <row r="117" spans="1:6" ht="15.75" customHeight="1" x14ac:dyDescent="0.3">
      <c r="A117" s="124"/>
      <c r="B117" s="124" t="s">
        <v>27</v>
      </c>
      <c r="C117" s="91"/>
      <c r="D117" s="91"/>
      <c r="E117" s="91"/>
      <c r="F117" s="91"/>
    </row>
    <row r="118" spans="1:6" ht="16.5" customHeight="1" x14ac:dyDescent="0.3">
      <c r="A118" s="216"/>
      <c r="B118" s="216"/>
      <c r="C118" s="91"/>
      <c r="D118" s="91"/>
      <c r="E118" s="91"/>
      <c r="F118" s="91"/>
    </row>
    <row r="119" spans="1:6" x14ac:dyDescent="0.3">
      <c r="A119" s="207"/>
      <c r="B119" s="207"/>
      <c r="C119" s="217" t="s">
        <v>28</v>
      </c>
      <c r="D119" s="217"/>
      <c r="E119" s="217"/>
      <c r="F119" s="217"/>
    </row>
    <row r="120" spans="1:6" ht="38.25" customHeight="1" x14ac:dyDescent="0.3">
      <c r="A120" s="210"/>
      <c r="B120" s="210"/>
      <c r="C120" s="126"/>
      <c r="D120" s="129"/>
      <c r="E120" s="211"/>
      <c r="F120" s="211"/>
    </row>
    <row r="121" spans="1:6" ht="10.5" customHeight="1" x14ac:dyDescent="0.3">
      <c r="A121" s="207"/>
      <c r="B121" s="207"/>
      <c r="C121" s="122"/>
      <c r="D121" s="127"/>
      <c r="E121" s="208"/>
      <c r="F121" s="208"/>
    </row>
    <row r="122" spans="1:6" ht="25.5" customHeight="1" x14ac:dyDescent="0.3">
      <c r="A122" s="122"/>
      <c r="B122" s="122"/>
      <c r="C122" s="122"/>
      <c r="D122" s="127"/>
      <c r="E122" s="123"/>
      <c r="F122" s="123"/>
    </row>
    <row r="123" spans="1:6" ht="16.5" customHeight="1" x14ac:dyDescent="0.3">
      <c r="A123" s="212"/>
      <c r="B123" s="212"/>
      <c r="C123" s="129"/>
      <c r="D123" s="129"/>
      <c r="E123" s="211"/>
      <c r="F123" s="211"/>
    </row>
    <row r="124" spans="1:6" x14ac:dyDescent="0.3">
      <c r="A124" s="207"/>
      <c r="B124" s="207"/>
      <c r="C124" s="122"/>
      <c r="D124" s="127"/>
      <c r="E124" s="208"/>
      <c r="F124" s="208"/>
    </row>
    <row r="125" spans="1:6" x14ac:dyDescent="0.3">
      <c r="A125" s="121"/>
      <c r="B125" s="121"/>
      <c r="C125" s="121"/>
    </row>
  </sheetData>
  <mergeCells count="29">
    <mergeCell ref="B12:F12"/>
    <mergeCell ref="E1:F1"/>
    <mergeCell ref="C4:F4"/>
    <mergeCell ref="C6:F6"/>
    <mergeCell ref="C8:G8"/>
    <mergeCell ref="C9:F10"/>
    <mergeCell ref="B11:G11"/>
    <mergeCell ref="A123:B123"/>
    <mergeCell ref="E123:F123"/>
    <mergeCell ref="A124:B124"/>
    <mergeCell ref="E124:F124"/>
    <mergeCell ref="A119:B119"/>
    <mergeCell ref="C119:F119"/>
    <mergeCell ref="A120:B120"/>
    <mergeCell ref="E120:F120"/>
    <mergeCell ref="A121:B121"/>
    <mergeCell ref="E121:F121"/>
    <mergeCell ref="A118:B118"/>
    <mergeCell ref="A13:A15"/>
    <mergeCell ref="B13:B15"/>
    <mergeCell ref="C13:C15"/>
    <mergeCell ref="D13:D15"/>
    <mergeCell ref="A108:F108"/>
    <mergeCell ref="A116:B116"/>
    <mergeCell ref="E13:E15"/>
    <mergeCell ref="F13:F15"/>
    <mergeCell ref="A101:B101"/>
    <mergeCell ref="A102:B102"/>
    <mergeCell ref="A103:B103"/>
  </mergeCell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01"/>
  <sheetViews>
    <sheetView topLeftCell="A65" zoomScale="90" zoomScaleNormal="90" workbookViewId="0">
      <selection activeCell="B73" sqref="B72:B73"/>
    </sheetView>
  </sheetViews>
  <sheetFormatPr defaultColWidth="9.140625" defaultRowHeight="20.25" x14ac:dyDescent="0.3"/>
  <cols>
    <col min="1" max="1" width="6.42578125" style="28" bestFit="1" customWidth="1"/>
    <col min="2" max="2" width="72.7109375" style="10" customWidth="1"/>
    <col min="3" max="3" width="9" style="30" bestFit="1" customWidth="1"/>
    <col min="4" max="4" width="12.28515625" style="28" bestFit="1" customWidth="1"/>
    <col min="5" max="5" width="11.28515625" style="29" customWidth="1"/>
    <col min="6" max="6" width="18.42578125" style="29" customWidth="1"/>
    <col min="7" max="253" width="9.140625" style="8"/>
    <col min="254" max="16384" width="9.140625" style="10"/>
  </cols>
  <sheetData>
    <row r="1" spans="1:253" s="2" customFormat="1" ht="23.25" x14ac:dyDescent="0.35">
      <c r="A1" s="1"/>
      <c r="C1" s="3"/>
      <c r="D1" s="1"/>
      <c r="E1" s="301" t="s">
        <v>7</v>
      </c>
      <c r="F1" s="30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s="2" customFormat="1" ht="23.25" x14ac:dyDescent="0.35">
      <c r="A2" s="1"/>
      <c r="C2" s="3"/>
      <c r="D2" s="1"/>
      <c r="E2" s="59"/>
      <c r="F2" s="5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s="2" customFormat="1" ht="22.9" customHeight="1" x14ac:dyDescent="0.35">
      <c r="A3" s="23"/>
      <c r="B3" s="32" t="s">
        <v>8</v>
      </c>
      <c r="C3" s="241" t="s">
        <v>54</v>
      </c>
      <c r="D3" s="241"/>
      <c r="E3" s="241"/>
      <c r="F3" s="241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</row>
    <row r="4" spans="1:253" s="2" customFormat="1" ht="6.75" customHeight="1" x14ac:dyDescent="0.35">
      <c r="A4" s="23"/>
      <c r="B4" s="32"/>
      <c r="C4" s="60"/>
      <c r="D4" s="60"/>
      <c r="E4" s="52"/>
      <c r="F4" s="60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s="2" customFormat="1" ht="21.75" customHeight="1" x14ac:dyDescent="0.35">
      <c r="A5" s="9"/>
      <c r="B5" s="33" t="s">
        <v>9</v>
      </c>
      <c r="C5" s="241" t="s">
        <v>54</v>
      </c>
      <c r="D5" s="241"/>
      <c r="E5" s="241"/>
      <c r="F5" s="241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s="2" customFormat="1" ht="11.25" customHeight="1" x14ac:dyDescent="0.35">
      <c r="A6" s="9"/>
      <c r="B6" s="33"/>
      <c r="C6" s="60"/>
      <c r="D6" s="60"/>
      <c r="E6" s="52"/>
      <c r="F6" s="60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s="7" customFormat="1" ht="26.25" customHeight="1" x14ac:dyDescent="0.25">
      <c r="A7" s="23"/>
      <c r="B7" s="34" t="s">
        <v>10</v>
      </c>
      <c r="C7" s="299" t="s">
        <v>22</v>
      </c>
      <c r="D7" s="299"/>
      <c r="E7" s="299"/>
      <c r="F7" s="299"/>
      <c r="G7" s="299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</row>
    <row r="8" spans="1:253" s="2" customFormat="1" ht="102" customHeight="1" x14ac:dyDescent="0.35">
      <c r="A8" s="9"/>
      <c r="B8" s="34" t="s">
        <v>11</v>
      </c>
      <c r="C8" s="241" t="s">
        <v>108</v>
      </c>
      <c r="D8" s="241"/>
      <c r="E8" s="241"/>
      <c r="F8" s="241"/>
      <c r="G8" s="8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s="2" customFormat="1" ht="18.75" customHeight="1" x14ac:dyDescent="0.35">
      <c r="A9" s="9"/>
      <c r="B9" s="34"/>
      <c r="C9" s="241"/>
      <c r="D9" s="241"/>
      <c r="E9" s="241"/>
      <c r="F9" s="241"/>
      <c r="G9" s="8"/>
      <c r="H9" s="4"/>
      <c r="I9" s="4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30" customHeight="1" x14ac:dyDescent="0.3">
      <c r="A10" s="300" t="s">
        <v>250</v>
      </c>
      <c r="B10" s="300"/>
      <c r="C10" s="300"/>
      <c r="D10" s="300"/>
      <c r="E10" s="300"/>
      <c r="F10" s="300"/>
      <c r="J10" s="9"/>
    </row>
    <row r="11" spans="1:253" ht="29.25" customHeight="1" thickBot="1" x14ac:dyDescent="0.35">
      <c r="A11" s="46"/>
      <c r="B11" s="281" t="s">
        <v>12</v>
      </c>
      <c r="C11" s="281"/>
      <c r="D11" s="281"/>
      <c r="E11" s="281"/>
      <c r="F11" s="281"/>
      <c r="J11" s="9"/>
    </row>
    <row r="12" spans="1:253" ht="16.5" customHeight="1" x14ac:dyDescent="0.3">
      <c r="A12" s="283" t="s">
        <v>13</v>
      </c>
      <c r="B12" s="286" t="s">
        <v>0</v>
      </c>
      <c r="C12" s="289" t="s">
        <v>14</v>
      </c>
      <c r="D12" s="286" t="s">
        <v>15</v>
      </c>
      <c r="E12" s="292" t="s">
        <v>16</v>
      </c>
      <c r="F12" s="295" t="s">
        <v>17</v>
      </c>
    </row>
    <row r="13" spans="1:253" ht="21.75" customHeight="1" x14ac:dyDescent="0.3">
      <c r="A13" s="284"/>
      <c r="B13" s="287"/>
      <c r="C13" s="290"/>
      <c r="D13" s="287"/>
      <c r="E13" s="293"/>
      <c r="F13" s="296"/>
    </row>
    <row r="14" spans="1:253" ht="33" customHeight="1" thickBot="1" x14ac:dyDescent="0.35">
      <c r="A14" s="285"/>
      <c r="B14" s="288"/>
      <c r="C14" s="291"/>
      <c r="D14" s="288"/>
      <c r="E14" s="294"/>
      <c r="F14" s="297"/>
    </row>
    <row r="15" spans="1:253" x14ac:dyDescent="0.3">
      <c r="A15" s="11">
        <v>1</v>
      </c>
      <c r="B15" s="12">
        <v>2</v>
      </c>
      <c r="C15" s="13">
        <v>3</v>
      </c>
      <c r="D15" s="12">
        <v>4</v>
      </c>
      <c r="E15" s="14">
        <v>5</v>
      </c>
      <c r="F15" s="15">
        <v>6</v>
      </c>
    </row>
    <row r="16" spans="1:253" s="41" customFormat="1" ht="18.75" x14ac:dyDescent="0.3">
      <c r="A16" s="70"/>
      <c r="B16" s="72" t="s">
        <v>176</v>
      </c>
      <c r="C16" s="72"/>
      <c r="D16" s="71"/>
      <c r="E16" s="74"/>
      <c r="F16" s="75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</row>
    <row r="17" spans="1:253" s="41" customFormat="1" ht="18.75" x14ac:dyDescent="0.3">
      <c r="A17" s="35">
        <v>1</v>
      </c>
      <c r="B17" s="45" t="s">
        <v>251</v>
      </c>
      <c r="C17" s="37" t="s">
        <v>25</v>
      </c>
      <c r="D17" s="38"/>
      <c r="E17" s="54"/>
      <c r="F17" s="56">
        <f t="shared" ref="F17:F64" si="0">D17*E17</f>
        <v>0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</row>
    <row r="18" spans="1:253" s="41" customFormat="1" ht="18.75" x14ac:dyDescent="0.3">
      <c r="A18" s="35">
        <v>2</v>
      </c>
      <c r="B18" s="43" t="s">
        <v>252</v>
      </c>
      <c r="C18" s="37" t="s">
        <v>3</v>
      </c>
      <c r="D18" s="38">
        <v>80</v>
      </c>
      <c r="E18" s="58">
        <v>7.4999999999999997E-2</v>
      </c>
      <c r="F18" s="56">
        <f t="shared" si="0"/>
        <v>6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</row>
    <row r="19" spans="1:253" s="41" customFormat="1" ht="18.75" x14ac:dyDescent="0.3">
      <c r="A19" s="35">
        <v>3</v>
      </c>
      <c r="B19" s="43" t="s">
        <v>253</v>
      </c>
      <c r="C19" s="37" t="s">
        <v>3</v>
      </c>
      <c r="D19" s="38">
        <v>15</v>
      </c>
      <c r="E19" s="58">
        <v>2.3E-2</v>
      </c>
      <c r="F19" s="56">
        <f t="shared" si="0"/>
        <v>0.34499999999999997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</row>
    <row r="20" spans="1:253" s="41" customFormat="1" ht="18.75" x14ac:dyDescent="0.3">
      <c r="A20" s="35">
        <v>4</v>
      </c>
      <c r="B20" s="36" t="s">
        <v>254</v>
      </c>
      <c r="C20" s="37" t="s">
        <v>3</v>
      </c>
      <c r="D20" s="38">
        <v>8</v>
      </c>
      <c r="E20" s="58">
        <v>1.26</v>
      </c>
      <c r="F20" s="56">
        <f t="shared" si="0"/>
        <v>10.08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</row>
    <row r="21" spans="1:253" s="41" customFormat="1" ht="18.75" x14ac:dyDescent="0.3">
      <c r="A21" s="35">
        <v>5</v>
      </c>
      <c r="B21" s="36" t="s">
        <v>255</v>
      </c>
      <c r="C21" s="37" t="s">
        <v>3</v>
      </c>
      <c r="D21" s="38">
        <v>20</v>
      </c>
      <c r="E21" s="58">
        <v>0.43</v>
      </c>
      <c r="F21" s="56">
        <f t="shared" si="0"/>
        <v>8.6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</row>
    <row r="22" spans="1:253" s="41" customFormat="1" ht="18.75" x14ac:dyDescent="0.3">
      <c r="A22" s="35">
        <v>6</v>
      </c>
      <c r="B22" s="165" t="s">
        <v>269</v>
      </c>
      <c r="C22" s="37" t="s">
        <v>3</v>
      </c>
      <c r="D22" s="38">
        <v>100</v>
      </c>
      <c r="E22" s="58">
        <v>2.0499999999999998</v>
      </c>
      <c r="F22" s="56">
        <f t="shared" si="0"/>
        <v>204.99999999999997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</row>
    <row r="23" spans="1:253" s="41" customFormat="1" ht="18.75" x14ac:dyDescent="0.3">
      <c r="A23" s="35">
        <v>7</v>
      </c>
      <c r="B23" s="165" t="s">
        <v>270</v>
      </c>
      <c r="C23" s="37" t="s">
        <v>3</v>
      </c>
      <c r="D23" s="38">
        <v>15</v>
      </c>
      <c r="E23" s="58">
        <v>1.2</v>
      </c>
      <c r="F23" s="56">
        <f t="shared" si="0"/>
        <v>18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</row>
    <row r="24" spans="1:253" s="41" customFormat="1" ht="18.75" x14ac:dyDescent="0.3">
      <c r="A24" s="35">
        <v>8</v>
      </c>
      <c r="B24" s="165" t="s">
        <v>271</v>
      </c>
      <c r="C24" s="37" t="s">
        <v>3</v>
      </c>
      <c r="D24" s="38">
        <v>2</v>
      </c>
      <c r="E24" s="58">
        <v>16.38</v>
      </c>
      <c r="F24" s="56">
        <f t="shared" si="0"/>
        <v>32.76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</row>
    <row r="25" spans="1:253" s="41" customFormat="1" ht="18.75" x14ac:dyDescent="0.3">
      <c r="A25" s="35">
        <v>9</v>
      </c>
      <c r="B25" s="165" t="s">
        <v>272</v>
      </c>
      <c r="C25" s="37" t="s">
        <v>3</v>
      </c>
      <c r="D25" s="38">
        <v>2</v>
      </c>
      <c r="E25" s="58">
        <v>4.2699999999999996</v>
      </c>
      <c r="F25" s="56">
        <f t="shared" si="0"/>
        <v>8.5399999999999991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</row>
    <row r="26" spans="1:253" s="41" customFormat="1" ht="18.75" x14ac:dyDescent="0.3">
      <c r="A26" s="35">
        <v>10</v>
      </c>
      <c r="B26" s="165" t="s">
        <v>278</v>
      </c>
      <c r="C26" s="37" t="s">
        <v>3</v>
      </c>
      <c r="D26" s="38">
        <v>208</v>
      </c>
      <c r="E26" s="58">
        <v>1.1863999999999999</v>
      </c>
      <c r="F26" s="56">
        <f t="shared" si="0"/>
        <v>246.77119999999996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</row>
    <row r="27" spans="1:253" s="41" customFormat="1" ht="18.75" x14ac:dyDescent="0.3">
      <c r="A27" s="35">
        <v>11</v>
      </c>
      <c r="B27" s="165" t="s">
        <v>273</v>
      </c>
      <c r="C27" s="37" t="s">
        <v>3</v>
      </c>
      <c r="D27" s="38">
        <v>20</v>
      </c>
      <c r="E27" s="58">
        <v>0.29699999999999999</v>
      </c>
      <c r="F27" s="56">
        <f t="shared" si="0"/>
        <v>5.9399999999999995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</row>
    <row r="28" spans="1:253" s="41" customFormat="1" ht="18.75" x14ac:dyDescent="0.3">
      <c r="A28" s="35">
        <v>12</v>
      </c>
      <c r="B28" s="53" t="s">
        <v>274</v>
      </c>
      <c r="C28" s="37" t="s">
        <v>3</v>
      </c>
      <c r="D28" s="44">
        <v>30</v>
      </c>
      <c r="E28" s="57">
        <v>2.71</v>
      </c>
      <c r="F28" s="56">
        <f t="shared" si="0"/>
        <v>81.3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</row>
    <row r="29" spans="1:253" s="41" customFormat="1" ht="18.75" x14ac:dyDescent="0.3">
      <c r="A29" s="35">
        <v>13</v>
      </c>
      <c r="B29" s="53" t="s">
        <v>275</v>
      </c>
      <c r="C29" s="37" t="s">
        <v>3</v>
      </c>
      <c r="D29" s="44">
        <v>30</v>
      </c>
      <c r="E29" s="57">
        <v>4.1529999999999996</v>
      </c>
      <c r="F29" s="56">
        <f t="shared" si="0"/>
        <v>124.58999999999999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</row>
    <row r="30" spans="1:253" s="41" customFormat="1" ht="18.75" x14ac:dyDescent="0.3">
      <c r="A30" s="35">
        <v>14</v>
      </c>
      <c r="B30" s="53" t="s">
        <v>276</v>
      </c>
      <c r="C30" s="37" t="s">
        <v>3</v>
      </c>
      <c r="D30" s="44">
        <v>90</v>
      </c>
      <c r="E30" s="57">
        <v>7.97</v>
      </c>
      <c r="F30" s="56">
        <f t="shared" si="0"/>
        <v>717.3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</row>
    <row r="31" spans="1:253" s="41" customFormat="1" ht="18.75" x14ac:dyDescent="0.3">
      <c r="A31" s="35">
        <v>15</v>
      </c>
      <c r="B31" s="53" t="s">
        <v>277</v>
      </c>
      <c r="C31" s="37" t="s">
        <v>3</v>
      </c>
      <c r="D31" s="44">
        <v>32</v>
      </c>
      <c r="E31" s="57">
        <v>5</v>
      </c>
      <c r="F31" s="56">
        <f t="shared" si="0"/>
        <v>160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</row>
    <row r="32" spans="1:253" s="41" customFormat="1" ht="18.75" x14ac:dyDescent="0.3">
      <c r="A32" s="35">
        <v>16</v>
      </c>
      <c r="B32" s="53" t="s">
        <v>279</v>
      </c>
      <c r="C32" s="37" t="s">
        <v>3</v>
      </c>
      <c r="D32" s="44">
        <v>20</v>
      </c>
      <c r="E32" s="57">
        <v>2.7120000000000002</v>
      </c>
      <c r="F32" s="56">
        <f t="shared" si="0"/>
        <v>54.24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</row>
    <row r="33" spans="1:253" s="41" customFormat="1" ht="18.75" x14ac:dyDescent="0.3">
      <c r="A33" s="35">
        <v>17</v>
      </c>
      <c r="B33" s="53" t="s">
        <v>280</v>
      </c>
      <c r="C33" s="37" t="s">
        <v>3</v>
      </c>
      <c r="D33" s="44">
        <v>36</v>
      </c>
      <c r="E33" s="57">
        <v>1.5760000000000001</v>
      </c>
      <c r="F33" s="56">
        <f t="shared" si="0"/>
        <v>56.736000000000004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</row>
    <row r="34" spans="1:253" s="41" customFormat="1" ht="18.75" x14ac:dyDescent="0.3">
      <c r="A34" s="35">
        <v>18</v>
      </c>
      <c r="B34" s="53" t="s">
        <v>281</v>
      </c>
      <c r="C34" s="37" t="s">
        <v>3</v>
      </c>
      <c r="D34" s="44">
        <v>150</v>
      </c>
      <c r="E34" s="57">
        <v>0.13</v>
      </c>
      <c r="F34" s="56">
        <f t="shared" si="0"/>
        <v>19.5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</row>
    <row r="35" spans="1:253" s="41" customFormat="1" ht="18.75" x14ac:dyDescent="0.3">
      <c r="A35" s="35">
        <v>19</v>
      </c>
      <c r="B35" s="53" t="s">
        <v>282</v>
      </c>
      <c r="C35" s="37" t="s">
        <v>3</v>
      </c>
      <c r="D35" s="44">
        <v>24</v>
      </c>
      <c r="E35" s="57">
        <v>1.7</v>
      </c>
      <c r="F35" s="56">
        <f t="shared" si="0"/>
        <v>40.799999999999997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</row>
    <row r="36" spans="1:253" s="41" customFormat="1" ht="18.75" x14ac:dyDescent="0.3">
      <c r="A36" s="35">
        <v>20</v>
      </c>
      <c r="B36" s="53" t="s">
        <v>283</v>
      </c>
      <c r="C36" s="37" t="s">
        <v>245</v>
      </c>
      <c r="D36" s="44">
        <v>1092</v>
      </c>
      <c r="E36" s="57">
        <v>0.78</v>
      </c>
      <c r="F36" s="56">
        <f t="shared" si="0"/>
        <v>851.76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</row>
    <row r="37" spans="1:253" s="41" customFormat="1" ht="18.75" x14ac:dyDescent="0.3">
      <c r="A37" s="35">
        <v>21</v>
      </c>
      <c r="B37" s="53" t="s">
        <v>284</v>
      </c>
      <c r="C37" s="37" t="s">
        <v>245</v>
      </c>
      <c r="D37" s="44">
        <v>400</v>
      </c>
      <c r="E37" s="57">
        <v>1.1399999999999999</v>
      </c>
      <c r="F37" s="56">
        <f t="shared" si="0"/>
        <v>455.99999999999994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</row>
    <row r="38" spans="1:253" s="41" customFormat="1" ht="18.75" x14ac:dyDescent="0.3">
      <c r="A38" s="35">
        <v>22</v>
      </c>
      <c r="B38" s="53" t="s">
        <v>284</v>
      </c>
      <c r="C38" s="37" t="s">
        <v>245</v>
      </c>
      <c r="D38" s="44">
        <v>200</v>
      </c>
      <c r="E38" s="57">
        <v>1.08</v>
      </c>
      <c r="F38" s="56">
        <f t="shared" si="0"/>
        <v>216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</row>
    <row r="39" spans="1:253" s="41" customFormat="1" ht="18.75" x14ac:dyDescent="0.3">
      <c r="A39" s="35">
        <v>23</v>
      </c>
      <c r="B39" s="53" t="s">
        <v>285</v>
      </c>
      <c r="C39" s="37" t="s">
        <v>3</v>
      </c>
      <c r="D39" s="44">
        <v>100</v>
      </c>
      <c r="E39" s="57">
        <v>0.10100000000000001</v>
      </c>
      <c r="F39" s="56">
        <f t="shared" si="0"/>
        <v>10.100000000000001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</row>
    <row r="40" spans="1:253" s="41" customFormat="1" ht="18.75" x14ac:dyDescent="0.3">
      <c r="A40" s="35">
        <v>24</v>
      </c>
      <c r="B40" s="53" t="s">
        <v>286</v>
      </c>
      <c r="C40" s="37" t="s">
        <v>3</v>
      </c>
      <c r="D40" s="44">
        <v>6</v>
      </c>
      <c r="E40" s="57">
        <v>1.712</v>
      </c>
      <c r="F40" s="56">
        <f t="shared" si="0"/>
        <v>10.272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</row>
    <row r="41" spans="1:253" s="41" customFormat="1" ht="18.75" x14ac:dyDescent="0.3">
      <c r="A41" s="35">
        <v>25</v>
      </c>
      <c r="B41" s="53" t="s">
        <v>288</v>
      </c>
      <c r="C41" s="37" t="s">
        <v>3</v>
      </c>
      <c r="D41" s="44">
        <v>50</v>
      </c>
      <c r="E41" s="57">
        <v>1.1200000000000001</v>
      </c>
      <c r="F41" s="56">
        <f t="shared" si="0"/>
        <v>56.000000000000007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</row>
    <row r="42" spans="1:253" s="41" customFormat="1" ht="18.75" x14ac:dyDescent="0.3">
      <c r="A42" s="35">
        <v>26</v>
      </c>
      <c r="B42" s="53" t="s">
        <v>320</v>
      </c>
      <c r="C42" s="37" t="s">
        <v>4</v>
      </c>
      <c r="D42" s="44">
        <v>4.9969999999999999</v>
      </c>
      <c r="E42" s="57">
        <v>1533.7</v>
      </c>
      <c r="F42" s="56">
        <f t="shared" si="0"/>
        <v>7663.8989000000001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</row>
    <row r="43" spans="1:253" s="41" customFormat="1" ht="18.75" x14ac:dyDescent="0.3">
      <c r="A43" s="35">
        <v>27</v>
      </c>
      <c r="B43" s="53" t="s">
        <v>321</v>
      </c>
      <c r="C43" s="37" t="s">
        <v>89</v>
      </c>
      <c r="D43" s="44">
        <f>15+40+50</f>
        <v>105</v>
      </c>
      <c r="E43" s="57">
        <v>13.86</v>
      </c>
      <c r="F43" s="56">
        <f t="shared" si="0"/>
        <v>1455.3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</row>
    <row r="44" spans="1:253" s="41" customFormat="1" ht="18.75" x14ac:dyDescent="0.3">
      <c r="A44" s="35">
        <v>28</v>
      </c>
      <c r="B44" s="53" t="s">
        <v>289</v>
      </c>
      <c r="C44" s="37" t="s">
        <v>3</v>
      </c>
      <c r="D44" s="44">
        <v>44</v>
      </c>
      <c r="E44" s="57">
        <v>0.94</v>
      </c>
      <c r="F44" s="56">
        <f t="shared" si="0"/>
        <v>41.36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</row>
    <row r="45" spans="1:253" s="41" customFormat="1" ht="18.75" x14ac:dyDescent="0.3">
      <c r="A45" s="35">
        <v>29</v>
      </c>
      <c r="B45" s="53" t="s">
        <v>291</v>
      </c>
      <c r="C45" s="37" t="s">
        <v>3</v>
      </c>
      <c r="D45" s="44">
        <v>3</v>
      </c>
      <c r="E45" s="57">
        <v>0.84</v>
      </c>
      <c r="F45" s="56">
        <f t="shared" si="0"/>
        <v>2.52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</row>
    <row r="46" spans="1:253" s="41" customFormat="1" ht="18.75" x14ac:dyDescent="0.3">
      <c r="A46" s="35">
        <v>30</v>
      </c>
      <c r="B46" s="53" t="s">
        <v>295</v>
      </c>
      <c r="C46" s="37" t="s">
        <v>3</v>
      </c>
      <c r="D46" s="44">
        <v>10</v>
      </c>
      <c r="E46" s="57">
        <v>0.7</v>
      </c>
      <c r="F46" s="56">
        <f t="shared" si="0"/>
        <v>7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</row>
    <row r="47" spans="1:253" s="41" customFormat="1" ht="18.75" x14ac:dyDescent="0.3">
      <c r="A47" s="35">
        <v>31</v>
      </c>
      <c r="B47" s="53" t="s">
        <v>300</v>
      </c>
      <c r="C47" s="37" t="s">
        <v>3</v>
      </c>
      <c r="D47" s="44">
        <v>30</v>
      </c>
      <c r="E47" s="57">
        <v>1.4</v>
      </c>
      <c r="F47" s="56">
        <f t="shared" si="0"/>
        <v>42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</row>
    <row r="48" spans="1:253" s="41" customFormat="1" ht="18.75" x14ac:dyDescent="0.3">
      <c r="A48" s="35">
        <v>32</v>
      </c>
      <c r="B48" s="53" t="s">
        <v>275</v>
      </c>
      <c r="C48" s="37" t="s">
        <v>3</v>
      </c>
      <c r="D48" s="44">
        <v>70</v>
      </c>
      <c r="E48" s="57">
        <v>4.9000000000000004</v>
      </c>
      <c r="F48" s="56">
        <f t="shared" si="0"/>
        <v>343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</row>
    <row r="49" spans="1:253" s="41" customFormat="1" ht="18.75" x14ac:dyDescent="0.3">
      <c r="A49" s="35">
        <v>33</v>
      </c>
      <c r="B49" s="53" t="s">
        <v>276</v>
      </c>
      <c r="C49" s="37" t="s">
        <v>3</v>
      </c>
      <c r="D49" s="44">
        <v>70</v>
      </c>
      <c r="E49" s="57">
        <v>9.4</v>
      </c>
      <c r="F49" s="56">
        <f t="shared" si="0"/>
        <v>658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</row>
    <row r="50" spans="1:253" s="41" customFormat="1" ht="18.75" x14ac:dyDescent="0.3">
      <c r="A50" s="35">
        <v>34</v>
      </c>
      <c r="B50" s="53" t="s">
        <v>301</v>
      </c>
      <c r="C50" s="37" t="s">
        <v>3</v>
      </c>
      <c r="D50" s="44">
        <v>350</v>
      </c>
      <c r="E50" s="57">
        <v>10.5</v>
      </c>
      <c r="F50" s="56">
        <f t="shared" si="0"/>
        <v>3675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</row>
    <row r="51" spans="1:253" s="41" customFormat="1" ht="18.75" x14ac:dyDescent="0.3">
      <c r="A51" s="35">
        <v>35</v>
      </c>
      <c r="B51" s="53" t="s">
        <v>302</v>
      </c>
      <c r="C51" s="37" t="s">
        <v>3</v>
      </c>
      <c r="D51" s="44">
        <v>400</v>
      </c>
      <c r="E51" s="57">
        <v>3.2</v>
      </c>
      <c r="F51" s="56">
        <f t="shared" si="0"/>
        <v>1280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</row>
    <row r="52" spans="1:253" s="41" customFormat="1" ht="18.75" x14ac:dyDescent="0.3">
      <c r="A52" s="35">
        <v>36</v>
      </c>
      <c r="B52" s="53" t="s">
        <v>277</v>
      </c>
      <c r="C52" s="37" t="s">
        <v>3</v>
      </c>
      <c r="D52" s="44">
        <v>70</v>
      </c>
      <c r="E52" s="57">
        <v>5.9</v>
      </c>
      <c r="F52" s="56">
        <f t="shared" si="0"/>
        <v>413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</row>
    <row r="53" spans="1:253" s="41" customFormat="1" ht="18.75" x14ac:dyDescent="0.3">
      <c r="A53" s="35">
        <v>37</v>
      </c>
      <c r="B53" s="53" t="s">
        <v>279</v>
      </c>
      <c r="C53" s="37" t="s">
        <v>3</v>
      </c>
      <c r="D53" s="44">
        <v>250</v>
      </c>
      <c r="E53" s="57">
        <v>3.2</v>
      </c>
      <c r="F53" s="56">
        <f t="shared" si="0"/>
        <v>800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</row>
    <row r="54" spans="1:253" s="41" customFormat="1" ht="18.75" x14ac:dyDescent="0.3">
      <c r="A54" s="35">
        <v>38</v>
      </c>
      <c r="B54" s="53" t="s">
        <v>303</v>
      </c>
      <c r="C54" s="37" t="s">
        <v>3</v>
      </c>
      <c r="D54" s="44">
        <v>250</v>
      </c>
      <c r="E54" s="57">
        <v>1.83</v>
      </c>
      <c r="F54" s="56">
        <f t="shared" si="0"/>
        <v>457.5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</row>
    <row r="55" spans="1:253" s="41" customFormat="1" ht="18.75" x14ac:dyDescent="0.3">
      <c r="A55" s="35">
        <v>39</v>
      </c>
      <c r="B55" s="53" t="s">
        <v>304</v>
      </c>
      <c r="C55" s="37" t="s">
        <v>245</v>
      </c>
      <c r="D55" s="44">
        <v>1400</v>
      </c>
      <c r="E55" s="57">
        <v>1.23</v>
      </c>
      <c r="F55" s="56">
        <f t="shared" si="0"/>
        <v>1722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</row>
    <row r="56" spans="1:253" s="41" customFormat="1" ht="18.75" x14ac:dyDescent="0.3">
      <c r="A56" s="35">
        <v>40</v>
      </c>
      <c r="B56" s="53" t="s">
        <v>305</v>
      </c>
      <c r="C56" s="37" t="s">
        <v>245</v>
      </c>
      <c r="D56" s="44">
        <v>80</v>
      </c>
      <c r="E56" s="57">
        <v>5.5</v>
      </c>
      <c r="F56" s="56">
        <f t="shared" si="0"/>
        <v>440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</row>
    <row r="57" spans="1:253" s="41" customFormat="1" ht="18.75" x14ac:dyDescent="0.3">
      <c r="A57" s="35">
        <v>41</v>
      </c>
      <c r="B57" s="53" t="s">
        <v>306</v>
      </c>
      <c r="C57" s="37" t="s">
        <v>245</v>
      </c>
      <c r="D57" s="44">
        <v>52</v>
      </c>
      <c r="E57" s="57">
        <v>8.5</v>
      </c>
      <c r="F57" s="56">
        <f t="shared" si="0"/>
        <v>442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</row>
    <row r="58" spans="1:253" s="41" customFormat="1" ht="18.75" x14ac:dyDescent="0.3">
      <c r="A58" s="35">
        <v>42</v>
      </c>
      <c r="B58" s="53" t="s">
        <v>307</v>
      </c>
      <c r="C58" s="37" t="s">
        <v>245</v>
      </c>
      <c r="D58" s="44">
        <v>60</v>
      </c>
      <c r="E58" s="57">
        <v>12.5</v>
      </c>
      <c r="F58" s="56">
        <f t="shared" si="0"/>
        <v>750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</row>
    <row r="59" spans="1:253" s="41" customFormat="1" ht="18.75" x14ac:dyDescent="0.3">
      <c r="A59" s="35">
        <v>43</v>
      </c>
      <c r="B59" s="53" t="s">
        <v>281</v>
      </c>
      <c r="C59" s="37" t="s">
        <v>3</v>
      </c>
      <c r="D59" s="44">
        <v>400</v>
      </c>
      <c r="E59" s="57">
        <v>0.15</v>
      </c>
      <c r="F59" s="56">
        <f t="shared" si="0"/>
        <v>60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40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40"/>
      <c r="IK59" s="40"/>
      <c r="IL59" s="40"/>
      <c r="IM59" s="40"/>
      <c r="IN59" s="40"/>
      <c r="IO59" s="40"/>
      <c r="IP59" s="40"/>
      <c r="IQ59" s="40"/>
      <c r="IR59" s="40"/>
      <c r="IS59" s="40"/>
    </row>
    <row r="60" spans="1:253" s="41" customFormat="1" ht="18.75" x14ac:dyDescent="0.3">
      <c r="A60" s="35">
        <v>44</v>
      </c>
      <c r="B60" s="53" t="s">
        <v>308</v>
      </c>
      <c r="C60" s="37" t="s">
        <v>3</v>
      </c>
      <c r="D60" s="44">
        <v>30</v>
      </c>
      <c r="E60" s="57">
        <v>1.95</v>
      </c>
      <c r="F60" s="56">
        <f t="shared" si="0"/>
        <v>58.5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</row>
    <row r="61" spans="1:253" s="41" customFormat="1" ht="18.75" x14ac:dyDescent="0.3">
      <c r="A61" s="35">
        <v>45</v>
      </c>
      <c r="B61" s="53" t="s">
        <v>309</v>
      </c>
      <c r="C61" s="37" t="s">
        <v>3</v>
      </c>
      <c r="D61" s="44">
        <v>4</v>
      </c>
      <c r="E61" s="57">
        <v>0.8</v>
      </c>
      <c r="F61" s="56">
        <f t="shared" si="0"/>
        <v>3.2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  <c r="IN61" s="40"/>
      <c r="IO61" s="40"/>
      <c r="IP61" s="40"/>
      <c r="IQ61" s="40"/>
      <c r="IR61" s="40"/>
      <c r="IS61" s="40"/>
    </row>
    <row r="62" spans="1:253" s="41" customFormat="1" ht="18.75" x14ac:dyDescent="0.3">
      <c r="A62" s="35">
        <v>46</v>
      </c>
      <c r="B62" s="53" t="s">
        <v>282</v>
      </c>
      <c r="C62" s="37" t="s">
        <v>3</v>
      </c>
      <c r="D62" s="44">
        <v>100</v>
      </c>
      <c r="E62" s="57">
        <v>2</v>
      </c>
      <c r="F62" s="56">
        <f t="shared" si="0"/>
        <v>200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</row>
    <row r="63" spans="1:253" s="41" customFormat="1" ht="18.75" x14ac:dyDescent="0.3">
      <c r="A63" s="35">
        <v>47</v>
      </c>
      <c r="B63" s="53" t="s">
        <v>285</v>
      </c>
      <c r="C63" s="37" t="s">
        <v>3</v>
      </c>
      <c r="D63" s="44">
        <v>200</v>
      </c>
      <c r="E63" s="57">
        <v>0.12</v>
      </c>
      <c r="F63" s="56">
        <f t="shared" si="0"/>
        <v>24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</row>
    <row r="64" spans="1:253" s="41" customFormat="1" ht="18.75" x14ac:dyDescent="0.3">
      <c r="A64" s="35">
        <v>48</v>
      </c>
      <c r="B64" s="53" t="s">
        <v>310</v>
      </c>
      <c r="C64" s="37" t="s">
        <v>3</v>
      </c>
      <c r="D64" s="44">
        <v>8</v>
      </c>
      <c r="E64" s="57">
        <v>0.78</v>
      </c>
      <c r="F64" s="56">
        <f t="shared" si="0"/>
        <v>6.24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  <c r="IN64" s="40"/>
      <c r="IO64" s="40"/>
      <c r="IP64" s="40"/>
      <c r="IQ64" s="40"/>
      <c r="IR64" s="40"/>
      <c r="IS64" s="40"/>
    </row>
    <row r="65" spans="1:253" s="41" customFormat="1" ht="18.75" x14ac:dyDescent="0.3">
      <c r="A65" s="35">
        <v>49</v>
      </c>
      <c r="B65" s="53" t="s">
        <v>311</v>
      </c>
      <c r="C65" s="37" t="s">
        <v>3</v>
      </c>
      <c r="D65" s="44">
        <v>20</v>
      </c>
      <c r="E65" s="57">
        <v>1.3</v>
      </c>
      <c r="F65" s="56">
        <f t="shared" ref="F65:F75" si="1">D65*E65</f>
        <v>26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  <c r="IN65" s="40"/>
      <c r="IO65" s="40"/>
      <c r="IP65" s="40"/>
      <c r="IQ65" s="40"/>
      <c r="IR65" s="40"/>
      <c r="IS65" s="40"/>
    </row>
    <row r="66" spans="1:253" s="41" customFormat="1" ht="18.75" x14ac:dyDescent="0.3">
      <c r="A66" s="35">
        <v>50</v>
      </c>
      <c r="B66" s="53" t="s">
        <v>312</v>
      </c>
      <c r="C66" s="37" t="s">
        <v>3</v>
      </c>
      <c r="D66" s="44">
        <v>20</v>
      </c>
      <c r="E66" s="57">
        <v>2.2400000000000002</v>
      </c>
      <c r="F66" s="56">
        <f t="shared" si="1"/>
        <v>44.800000000000004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</row>
    <row r="67" spans="1:253" s="41" customFormat="1" ht="18.75" x14ac:dyDescent="0.3">
      <c r="A67" s="35">
        <v>51</v>
      </c>
      <c r="B67" s="53" t="s">
        <v>313</v>
      </c>
      <c r="C67" s="37" t="s">
        <v>3</v>
      </c>
      <c r="D67" s="44">
        <v>30</v>
      </c>
      <c r="E67" s="57">
        <v>0.47</v>
      </c>
      <c r="F67" s="56">
        <f t="shared" si="1"/>
        <v>14.1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</row>
    <row r="68" spans="1:253" s="41" customFormat="1" ht="18.75" x14ac:dyDescent="0.3">
      <c r="A68" s="35">
        <v>52</v>
      </c>
      <c r="B68" s="53" t="s">
        <v>314</v>
      </c>
      <c r="C68" s="37" t="s">
        <v>3</v>
      </c>
      <c r="D68" s="44">
        <v>6</v>
      </c>
      <c r="E68" s="57">
        <v>1.1000000000000001</v>
      </c>
      <c r="F68" s="56">
        <f t="shared" si="1"/>
        <v>6.6000000000000005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  <c r="IN68" s="40"/>
      <c r="IO68" s="40"/>
      <c r="IP68" s="40"/>
      <c r="IQ68" s="40"/>
      <c r="IR68" s="40"/>
      <c r="IS68" s="40"/>
    </row>
    <row r="69" spans="1:253" s="41" customFormat="1" ht="18.75" x14ac:dyDescent="0.3">
      <c r="A69" s="35">
        <v>53</v>
      </c>
      <c r="B69" s="53" t="s">
        <v>315</v>
      </c>
      <c r="C69" s="37" t="s">
        <v>3</v>
      </c>
      <c r="D69" s="44">
        <v>100</v>
      </c>
      <c r="E69" s="57">
        <v>0.19</v>
      </c>
      <c r="F69" s="56">
        <f t="shared" si="1"/>
        <v>19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</row>
    <row r="70" spans="1:253" s="41" customFormat="1" ht="18.75" x14ac:dyDescent="0.3">
      <c r="A70" s="35">
        <v>54</v>
      </c>
      <c r="B70" s="53" t="s">
        <v>286</v>
      </c>
      <c r="C70" s="37" t="s">
        <v>3</v>
      </c>
      <c r="D70" s="44">
        <v>8</v>
      </c>
      <c r="E70" s="57">
        <v>2.02</v>
      </c>
      <c r="F70" s="56">
        <f t="shared" si="1"/>
        <v>16.16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  <c r="IN70" s="40"/>
      <c r="IO70" s="40"/>
      <c r="IP70" s="40"/>
      <c r="IQ70" s="40"/>
      <c r="IR70" s="40"/>
      <c r="IS70" s="40"/>
    </row>
    <row r="71" spans="1:253" s="41" customFormat="1" ht="18.75" x14ac:dyDescent="0.3">
      <c r="A71" s="35">
        <v>55</v>
      </c>
      <c r="B71" s="53" t="s">
        <v>316</v>
      </c>
      <c r="C71" s="37" t="s">
        <v>3</v>
      </c>
      <c r="D71" s="44">
        <v>30</v>
      </c>
      <c r="E71" s="57">
        <v>1.7</v>
      </c>
      <c r="F71" s="56">
        <f t="shared" si="1"/>
        <v>51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  <c r="IN71" s="40"/>
      <c r="IO71" s="40"/>
      <c r="IP71" s="40"/>
      <c r="IQ71" s="40"/>
      <c r="IR71" s="40"/>
      <c r="IS71" s="40"/>
    </row>
    <row r="72" spans="1:253" s="41" customFormat="1" ht="18.75" x14ac:dyDescent="0.3">
      <c r="A72" s="35">
        <v>56</v>
      </c>
      <c r="B72" s="53" t="s">
        <v>317</v>
      </c>
      <c r="C72" s="37" t="s">
        <v>3</v>
      </c>
      <c r="D72" s="44">
        <v>6</v>
      </c>
      <c r="E72" s="57">
        <v>4.3</v>
      </c>
      <c r="F72" s="56">
        <f t="shared" si="1"/>
        <v>25.799999999999997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  <c r="IN72" s="40"/>
      <c r="IO72" s="40"/>
      <c r="IP72" s="40"/>
      <c r="IQ72" s="40"/>
      <c r="IR72" s="40"/>
      <c r="IS72" s="40"/>
    </row>
    <row r="73" spans="1:253" s="41" customFormat="1" ht="18.75" x14ac:dyDescent="0.3">
      <c r="A73" s="35">
        <v>57</v>
      </c>
      <c r="B73" s="53" t="s">
        <v>318</v>
      </c>
      <c r="C73" s="37" t="s">
        <v>3</v>
      </c>
      <c r="D73" s="44">
        <v>200</v>
      </c>
      <c r="E73" s="57">
        <v>0.25</v>
      </c>
      <c r="F73" s="56">
        <f t="shared" si="1"/>
        <v>50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</row>
    <row r="74" spans="1:253" s="41" customFormat="1" ht="18.75" x14ac:dyDescent="0.3">
      <c r="A74" s="35">
        <v>58</v>
      </c>
      <c r="B74" s="53" t="s">
        <v>319</v>
      </c>
      <c r="C74" s="37" t="s">
        <v>3</v>
      </c>
      <c r="D74" s="44">
        <v>240</v>
      </c>
      <c r="E74" s="57">
        <v>0.18</v>
      </c>
      <c r="F74" s="56">
        <f t="shared" si="1"/>
        <v>43.199999999999996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  <c r="IN74" s="40"/>
      <c r="IO74" s="40"/>
      <c r="IP74" s="40"/>
      <c r="IQ74" s="40"/>
      <c r="IR74" s="40"/>
      <c r="IS74" s="40"/>
    </row>
    <row r="75" spans="1:253" s="41" customFormat="1" ht="18.75" x14ac:dyDescent="0.3">
      <c r="A75" s="35">
        <v>59</v>
      </c>
      <c r="B75" s="53" t="s">
        <v>388</v>
      </c>
      <c r="C75" s="37" t="s">
        <v>3</v>
      </c>
      <c r="D75" s="44">
        <v>90</v>
      </c>
      <c r="E75" s="57">
        <v>83</v>
      </c>
      <c r="F75" s="56">
        <f t="shared" si="1"/>
        <v>7470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  <c r="IN75" s="40"/>
      <c r="IO75" s="40"/>
      <c r="IP75" s="40"/>
      <c r="IQ75" s="40"/>
      <c r="IR75" s="40"/>
      <c r="IS75" s="40"/>
    </row>
    <row r="76" spans="1:253" s="41" customFormat="1" x14ac:dyDescent="0.3">
      <c r="A76" s="16"/>
      <c r="B76" s="53"/>
      <c r="C76" s="37"/>
      <c r="D76" s="44"/>
      <c r="E76" s="57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  <c r="IN76" s="40"/>
      <c r="IO76" s="40"/>
      <c r="IP76" s="40"/>
      <c r="IQ76" s="40"/>
      <c r="IR76" s="40"/>
      <c r="IS76" s="40"/>
    </row>
    <row r="77" spans="1:253" s="120" customFormat="1" ht="21.75" customHeight="1" x14ac:dyDescent="0.3">
      <c r="A77" s="253" t="s">
        <v>19</v>
      </c>
      <c r="B77" s="254"/>
      <c r="C77" s="77"/>
      <c r="D77" s="77"/>
      <c r="E77" s="78"/>
      <c r="F77" s="97">
        <f>SUM(F17:F76)</f>
        <v>31707.813099999999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80"/>
      <c r="EK77" s="80"/>
      <c r="EL77" s="80"/>
      <c r="EM77" s="80"/>
      <c r="EN77" s="80"/>
      <c r="EO77" s="80"/>
      <c r="EP77" s="80"/>
      <c r="EQ77" s="80"/>
      <c r="ER77" s="80"/>
      <c r="ES77" s="80"/>
      <c r="ET77" s="80"/>
      <c r="EU77" s="80"/>
      <c r="EV77" s="80"/>
      <c r="EW77" s="80"/>
      <c r="EX77" s="80"/>
      <c r="EY77" s="80"/>
      <c r="EZ77" s="80"/>
      <c r="FA77" s="80"/>
      <c r="FB77" s="80"/>
      <c r="FC77" s="80"/>
      <c r="FD77" s="80"/>
      <c r="FE77" s="80"/>
      <c r="FF77" s="80"/>
      <c r="FG77" s="80"/>
      <c r="FH77" s="80"/>
      <c r="FI77" s="80"/>
      <c r="FJ77" s="80"/>
      <c r="FK77" s="80"/>
      <c r="FL77" s="80"/>
      <c r="FM77" s="80"/>
      <c r="FN77" s="80"/>
      <c r="FO77" s="80"/>
      <c r="FP77" s="80"/>
      <c r="FQ77" s="80"/>
      <c r="FR77" s="80"/>
      <c r="FS77" s="80"/>
      <c r="FT77" s="80"/>
      <c r="FU77" s="80"/>
      <c r="FV77" s="80"/>
      <c r="FW77" s="80"/>
      <c r="FX77" s="80"/>
      <c r="FY77" s="80"/>
      <c r="FZ77" s="80"/>
      <c r="GA77" s="80"/>
      <c r="GB77" s="80"/>
      <c r="GC77" s="80"/>
      <c r="GD77" s="80"/>
      <c r="GE77" s="80"/>
      <c r="GF77" s="80"/>
      <c r="GG77" s="80"/>
      <c r="GH77" s="80"/>
      <c r="GI77" s="80"/>
      <c r="GJ77" s="80"/>
      <c r="GK77" s="80"/>
      <c r="GL77" s="80"/>
      <c r="GM77" s="80"/>
      <c r="GN77" s="80"/>
      <c r="GO77" s="80"/>
      <c r="GP77" s="80"/>
      <c r="GQ77" s="80"/>
      <c r="GR77" s="80"/>
      <c r="GS77" s="80"/>
      <c r="GT77" s="80"/>
      <c r="GU77" s="80"/>
      <c r="GV77" s="80"/>
      <c r="GW77" s="80"/>
      <c r="GX77" s="80"/>
      <c r="GY77" s="80"/>
      <c r="GZ77" s="80"/>
      <c r="HA77" s="80"/>
      <c r="HB77" s="80"/>
      <c r="HC77" s="80"/>
      <c r="HD77" s="80"/>
      <c r="HE77" s="80"/>
      <c r="HF77" s="80"/>
      <c r="HG77" s="80"/>
      <c r="HH77" s="80"/>
      <c r="HI77" s="80"/>
      <c r="HJ77" s="80"/>
      <c r="HK77" s="80"/>
      <c r="HL77" s="80"/>
      <c r="HM77" s="80"/>
      <c r="HN77" s="80"/>
      <c r="HO77" s="80"/>
      <c r="HP77" s="80"/>
      <c r="HQ77" s="80"/>
      <c r="HR77" s="80"/>
      <c r="HS77" s="80"/>
      <c r="HT77" s="80"/>
      <c r="HU77" s="80"/>
      <c r="HV77" s="80"/>
      <c r="HW77" s="80"/>
      <c r="HX77" s="80"/>
      <c r="HY77" s="80"/>
      <c r="HZ77" s="80"/>
      <c r="IA77" s="80"/>
      <c r="IB77" s="80"/>
      <c r="IC77" s="80"/>
      <c r="ID77" s="80"/>
      <c r="IE77" s="80"/>
      <c r="IF77" s="80"/>
      <c r="IG77" s="80"/>
      <c r="IH77" s="80"/>
      <c r="II77" s="80"/>
      <c r="IJ77" s="80"/>
      <c r="IK77" s="80"/>
      <c r="IL77" s="80"/>
      <c r="IM77" s="80"/>
      <c r="IN77" s="80"/>
      <c r="IO77" s="80"/>
      <c r="IP77" s="80"/>
      <c r="IQ77" s="80"/>
      <c r="IR77" s="80"/>
      <c r="IS77" s="80"/>
    </row>
    <row r="78" spans="1:253" s="120" customFormat="1" ht="21.75" customHeight="1" x14ac:dyDescent="0.3">
      <c r="A78" s="253" t="s">
        <v>20</v>
      </c>
      <c r="B78" s="254"/>
      <c r="C78" s="77"/>
      <c r="D78" s="77"/>
      <c r="E78" s="78"/>
      <c r="F78" s="97">
        <f>F77*0.18</f>
        <v>5707.4063579999993</v>
      </c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80"/>
      <c r="EV78" s="80"/>
      <c r="EW78" s="80"/>
      <c r="EX78" s="80"/>
      <c r="EY78" s="80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80"/>
      <c r="FM78" s="80"/>
      <c r="FN78" s="80"/>
      <c r="FO78" s="80"/>
      <c r="FP78" s="80"/>
      <c r="FQ78" s="80"/>
      <c r="FR78" s="80"/>
      <c r="FS78" s="80"/>
      <c r="FT78" s="80"/>
      <c r="FU78" s="80"/>
      <c r="FV78" s="80"/>
      <c r="FW78" s="80"/>
      <c r="FX78" s="80"/>
      <c r="FY78" s="80"/>
      <c r="FZ78" s="80"/>
      <c r="GA78" s="80"/>
      <c r="GB78" s="80"/>
      <c r="GC78" s="80"/>
      <c r="GD78" s="80"/>
      <c r="GE78" s="80"/>
      <c r="GF78" s="80"/>
      <c r="GG78" s="80"/>
      <c r="GH78" s="80"/>
      <c r="GI78" s="80"/>
      <c r="GJ78" s="80"/>
      <c r="GK78" s="80"/>
      <c r="GL78" s="80"/>
      <c r="GM78" s="80"/>
      <c r="GN78" s="80"/>
      <c r="GO78" s="80"/>
      <c r="GP78" s="80"/>
      <c r="GQ78" s="80"/>
      <c r="GR78" s="80"/>
      <c r="GS78" s="80"/>
      <c r="GT78" s="80"/>
      <c r="GU78" s="80"/>
      <c r="GV78" s="80"/>
      <c r="GW78" s="80"/>
      <c r="GX78" s="80"/>
      <c r="GY78" s="80"/>
      <c r="GZ78" s="80"/>
      <c r="HA78" s="80"/>
      <c r="HB78" s="80"/>
      <c r="HC78" s="80"/>
      <c r="HD78" s="80"/>
      <c r="HE78" s="80"/>
      <c r="HF78" s="80"/>
      <c r="HG78" s="80"/>
      <c r="HH78" s="80"/>
      <c r="HI78" s="80"/>
      <c r="HJ78" s="80"/>
      <c r="HK78" s="80"/>
      <c r="HL78" s="80"/>
      <c r="HM78" s="80"/>
      <c r="HN78" s="80"/>
      <c r="HO78" s="80"/>
      <c r="HP78" s="80"/>
      <c r="HQ78" s="80"/>
      <c r="HR78" s="80"/>
      <c r="HS78" s="80"/>
      <c r="HT78" s="80"/>
      <c r="HU78" s="80"/>
      <c r="HV78" s="80"/>
      <c r="HW78" s="80"/>
      <c r="HX78" s="80"/>
      <c r="HY78" s="80"/>
      <c r="HZ78" s="80"/>
      <c r="IA78" s="80"/>
      <c r="IB78" s="80"/>
      <c r="IC78" s="80"/>
      <c r="ID78" s="80"/>
      <c r="IE78" s="80"/>
      <c r="IF78" s="80"/>
      <c r="IG78" s="80"/>
      <c r="IH78" s="80"/>
      <c r="II78" s="80"/>
      <c r="IJ78" s="80"/>
      <c r="IK78" s="80"/>
      <c r="IL78" s="80"/>
      <c r="IM78" s="80"/>
      <c r="IN78" s="80"/>
      <c r="IO78" s="80"/>
      <c r="IP78" s="80"/>
      <c r="IQ78" s="80"/>
      <c r="IR78" s="80"/>
      <c r="IS78" s="80"/>
    </row>
    <row r="79" spans="1:253" s="120" customFormat="1" ht="21.75" customHeight="1" thickBot="1" x14ac:dyDescent="0.35">
      <c r="A79" s="255" t="s">
        <v>21</v>
      </c>
      <c r="B79" s="256"/>
      <c r="C79" s="81"/>
      <c r="D79" s="81"/>
      <c r="E79" s="82"/>
      <c r="F79" s="99">
        <f>SUM(F77:F78)</f>
        <v>37415.219458</v>
      </c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80"/>
      <c r="EA79" s="80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80"/>
      <c r="EV79" s="80"/>
      <c r="EW79" s="80"/>
      <c r="EX79" s="80"/>
      <c r="EY79" s="80"/>
      <c r="EZ79" s="80"/>
      <c r="FA79" s="80"/>
      <c r="FB79" s="80"/>
      <c r="FC79" s="80"/>
      <c r="FD79" s="80"/>
      <c r="FE79" s="80"/>
      <c r="FF79" s="80"/>
      <c r="FG79" s="80"/>
      <c r="FH79" s="80"/>
      <c r="FI79" s="80"/>
      <c r="FJ79" s="80"/>
      <c r="FK79" s="80"/>
      <c r="FL79" s="80"/>
      <c r="FM79" s="80"/>
      <c r="FN79" s="80"/>
      <c r="FO79" s="80"/>
      <c r="FP79" s="80"/>
      <c r="FQ79" s="80"/>
      <c r="FR79" s="80"/>
      <c r="FS79" s="80"/>
      <c r="FT79" s="80"/>
      <c r="FU79" s="80"/>
      <c r="FV79" s="80"/>
      <c r="FW79" s="80"/>
      <c r="FX79" s="80"/>
      <c r="FY79" s="80"/>
      <c r="FZ79" s="80"/>
      <c r="GA79" s="80"/>
      <c r="GB79" s="80"/>
      <c r="GC79" s="80"/>
      <c r="GD79" s="80"/>
      <c r="GE79" s="80"/>
      <c r="GF79" s="80"/>
      <c r="GG79" s="80"/>
      <c r="GH79" s="80"/>
      <c r="GI79" s="80"/>
      <c r="GJ79" s="80"/>
      <c r="GK79" s="80"/>
      <c r="GL79" s="80"/>
      <c r="GM79" s="80"/>
      <c r="GN79" s="80"/>
      <c r="GO79" s="80"/>
      <c r="GP79" s="80"/>
      <c r="GQ79" s="80"/>
      <c r="GR79" s="80"/>
      <c r="GS79" s="80"/>
      <c r="GT79" s="80"/>
      <c r="GU79" s="80"/>
      <c r="GV79" s="80"/>
      <c r="GW79" s="80"/>
      <c r="GX79" s="80"/>
      <c r="GY79" s="80"/>
      <c r="GZ79" s="80"/>
      <c r="HA79" s="80"/>
      <c r="HB79" s="80"/>
      <c r="HC79" s="80"/>
      <c r="HD79" s="80"/>
      <c r="HE79" s="80"/>
      <c r="HF79" s="80"/>
      <c r="HG79" s="80"/>
      <c r="HH79" s="80"/>
      <c r="HI79" s="80"/>
      <c r="HJ79" s="80"/>
      <c r="HK79" s="80"/>
      <c r="HL79" s="80"/>
      <c r="HM79" s="80"/>
      <c r="HN79" s="80"/>
      <c r="HO79" s="80"/>
      <c r="HP79" s="80"/>
      <c r="HQ79" s="80"/>
      <c r="HR79" s="80"/>
      <c r="HS79" s="80"/>
      <c r="HT79" s="80"/>
      <c r="HU79" s="80"/>
      <c r="HV79" s="80"/>
      <c r="HW79" s="80"/>
      <c r="HX79" s="80"/>
      <c r="HY79" s="80"/>
      <c r="HZ79" s="80"/>
      <c r="IA79" s="80"/>
      <c r="IB79" s="80"/>
      <c r="IC79" s="80"/>
      <c r="ID79" s="80"/>
      <c r="IE79" s="80"/>
      <c r="IF79" s="80"/>
      <c r="IG79" s="80"/>
      <c r="IH79" s="80"/>
      <c r="II79" s="80"/>
      <c r="IJ79" s="80"/>
      <c r="IK79" s="80"/>
      <c r="IL79" s="80"/>
      <c r="IM79" s="80"/>
      <c r="IN79" s="80"/>
      <c r="IO79" s="80"/>
      <c r="IP79" s="80"/>
      <c r="IQ79" s="80"/>
      <c r="IR79" s="80"/>
      <c r="IS79" s="80"/>
    </row>
    <row r="80" spans="1:253" s="22" customFormat="1" ht="18.75" customHeight="1" x14ac:dyDescent="0.3">
      <c r="A80" s="17"/>
      <c r="B80" s="17"/>
      <c r="C80" s="18"/>
      <c r="D80" s="18"/>
      <c r="E80" s="19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</row>
    <row r="81" spans="1:253" s="22" customFormat="1" ht="18.75" customHeight="1" x14ac:dyDescent="0.3">
      <c r="A81" s="17"/>
      <c r="B81" s="17"/>
      <c r="C81" s="18"/>
      <c r="D81" s="18"/>
      <c r="E81" s="19"/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</row>
    <row r="82" spans="1:253" s="22" customFormat="1" ht="18.75" customHeight="1" x14ac:dyDescent="0.3">
      <c r="A82" s="17"/>
      <c r="B82" s="17"/>
      <c r="C82" s="18"/>
      <c r="D82" s="18"/>
      <c r="E82" s="19"/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</row>
    <row r="83" spans="1:253" ht="18.75" customHeight="1" x14ac:dyDescent="0.3">
      <c r="A83" s="46"/>
      <c r="B83" s="50"/>
      <c r="C83" s="23"/>
      <c r="D83" s="23"/>
      <c r="E83" s="24"/>
      <c r="F83" s="25"/>
    </row>
    <row r="84" spans="1:253" s="27" customFormat="1" x14ac:dyDescent="0.3">
      <c r="A84" s="298" t="s">
        <v>26</v>
      </c>
      <c r="B84" s="298"/>
      <c r="C84" s="298"/>
      <c r="D84" s="298"/>
      <c r="E84" s="298"/>
      <c r="F84" s="298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</row>
    <row r="85" spans="1:253" ht="18.75" customHeight="1" x14ac:dyDescent="0.3">
      <c r="A85" s="46"/>
      <c r="B85" s="50"/>
      <c r="C85" s="31"/>
      <c r="D85" s="31"/>
      <c r="E85" s="31" t="s">
        <v>28</v>
      </c>
      <c r="F85" s="31"/>
    </row>
    <row r="86" spans="1:253" ht="15.75" customHeight="1" x14ac:dyDescent="0.3">
      <c r="A86" s="10"/>
      <c r="C86" s="31"/>
      <c r="D86" s="31"/>
      <c r="E86" s="31"/>
      <c r="F86" s="31"/>
    </row>
    <row r="87" spans="1:253" ht="15.75" customHeight="1" x14ac:dyDescent="0.3">
      <c r="A87" s="10"/>
      <c r="C87" s="31"/>
      <c r="D87" s="31"/>
      <c r="E87" s="31"/>
      <c r="F87" s="31"/>
    </row>
    <row r="88" spans="1:253" ht="15.75" customHeight="1" x14ac:dyDescent="0.3">
      <c r="A88" s="10"/>
      <c r="C88" s="31"/>
      <c r="D88" s="31"/>
      <c r="E88" s="31"/>
      <c r="F88" s="31"/>
    </row>
    <row r="89" spans="1:253" ht="15.75" customHeight="1" x14ac:dyDescent="0.3">
      <c r="A89" s="10"/>
      <c r="C89" s="31"/>
      <c r="D89" s="31"/>
      <c r="E89" s="31"/>
      <c r="F89" s="31"/>
    </row>
    <row r="90" spans="1:253" ht="15.75" customHeight="1" x14ac:dyDescent="0.3">
      <c r="A90" s="10"/>
      <c r="C90" s="31"/>
      <c r="D90" s="31"/>
      <c r="E90" s="31"/>
      <c r="F90" s="31"/>
    </row>
    <row r="91" spans="1:253" ht="15.75" customHeight="1" x14ac:dyDescent="0.3">
      <c r="A91" s="10"/>
      <c r="C91" s="31"/>
      <c r="D91" s="31"/>
      <c r="E91" s="31"/>
      <c r="F91" s="31"/>
    </row>
    <row r="92" spans="1:253" ht="15.75" customHeight="1" x14ac:dyDescent="0.3">
      <c r="A92" s="299"/>
      <c r="B92" s="299"/>
      <c r="C92" s="31"/>
      <c r="D92" s="31"/>
      <c r="E92" s="31"/>
      <c r="F92" s="31"/>
    </row>
    <row r="93" spans="1:253" ht="15.75" customHeight="1" x14ac:dyDescent="0.3">
      <c r="A93" s="50"/>
      <c r="B93" s="50" t="s">
        <v>27</v>
      </c>
      <c r="C93" s="31"/>
      <c r="D93" s="31"/>
      <c r="E93" s="31"/>
      <c r="F93" s="31"/>
    </row>
    <row r="94" spans="1:253" ht="16.5" customHeight="1" x14ac:dyDescent="0.3">
      <c r="A94" s="282"/>
      <c r="B94" s="282"/>
      <c r="C94" s="31"/>
      <c r="D94" s="31"/>
      <c r="E94" s="31"/>
      <c r="F94" s="31"/>
    </row>
    <row r="95" spans="1:253" x14ac:dyDescent="0.3">
      <c r="A95" s="276"/>
      <c r="B95" s="276"/>
      <c r="C95" s="278" t="s">
        <v>28</v>
      </c>
      <c r="D95" s="278"/>
      <c r="E95" s="278"/>
      <c r="F95" s="278"/>
    </row>
    <row r="96" spans="1:253" ht="38.25" customHeight="1" x14ac:dyDescent="0.3">
      <c r="A96" s="279"/>
      <c r="B96" s="280"/>
      <c r="C96" s="49"/>
      <c r="D96" s="46"/>
      <c r="E96" s="275"/>
      <c r="F96" s="275"/>
    </row>
    <row r="97" spans="1:6" ht="10.5" customHeight="1" x14ac:dyDescent="0.3">
      <c r="A97" s="276"/>
      <c r="B97" s="276"/>
      <c r="C97" s="47"/>
      <c r="D97" s="51"/>
      <c r="E97" s="277"/>
      <c r="F97" s="277"/>
    </row>
    <row r="98" spans="1:6" ht="25.5" customHeight="1" x14ac:dyDescent="0.3">
      <c r="A98" s="47"/>
      <c r="B98" s="47"/>
      <c r="C98" s="47"/>
      <c r="D98" s="51"/>
      <c r="E98" s="48"/>
      <c r="F98" s="48"/>
    </row>
    <row r="99" spans="1:6" ht="16.5" customHeight="1" x14ac:dyDescent="0.3">
      <c r="A99" s="274"/>
      <c r="B99" s="274"/>
      <c r="C99" s="46"/>
      <c r="D99" s="46"/>
      <c r="E99" s="275"/>
      <c r="F99" s="275"/>
    </row>
    <row r="100" spans="1:6" x14ac:dyDescent="0.3">
      <c r="A100" s="276"/>
      <c r="B100" s="276"/>
      <c r="C100" s="47"/>
      <c r="D100" s="51"/>
      <c r="E100" s="277"/>
      <c r="F100" s="277"/>
    </row>
    <row r="101" spans="1:6" x14ac:dyDescent="0.3">
      <c r="A101" s="27"/>
      <c r="B101" s="27"/>
      <c r="C101" s="27"/>
    </row>
  </sheetData>
  <mergeCells count="29">
    <mergeCell ref="A10:F10"/>
    <mergeCell ref="E1:F1"/>
    <mergeCell ref="C3:F3"/>
    <mergeCell ref="C5:F5"/>
    <mergeCell ref="C7:G7"/>
    <mergeCell ref="C8:F9"/>
    <mergeCell ref="B11:F11"/>
    <mergeCell ref="A94:B94"/>
    <mergeCell ref="A12:A14"/>
    <mergeCell ref="B12:B14"/>
    <mergeCell ref="C12:C14"/>
    <mergeCell ref="D12:D14"/>
    <mergeCell ref="E12:E14"/>
    <mergeCell ref="F12:F14"/>
    <mergeCell ref="A77:B77"/>
    <mergeCell ref="A78:B78"/>
    <mergeCell ref="A79:B79"/>
    <mergeCell ref="A84:F84"/>
    <mergeCell ref="A92:B92"/>
    <mergeCell ref="A99:B99"/>
    <mergeCell ref="E99:F99"/>
    <mergeCell ref="A100:B100"/>
    <mergeCell ref="E100:F100"/>
    <mergeCell ref="A95:B95"/>
    <mergeCell ref="C95:F95"/>
    <mergeCell ref="A96:B96"/>
    <mergeCell ref="E96:F96"/>
    <mergeCell ref="A97:B97"/>
    <mergeCell ref="E97:F9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BINa1 beton,hörgü-20</vt:lpstr>
      <vt:lpstr>Bina1 beton,hörgü-21</vt:lpstr>
      <vt:lpstr>Bina 3 beton,hörgü-21</vt:lpstr>
      <vt:lpstr>Bina3, beton,hörgü-22</vt:lpstr>
      <vt:lpstr>Bina2, beton,hörgü-22</vt:lpstr>
      <vt:lpstr>DAM</vt:lpstr>
      <vt:lpstr>Elektrik iş</vt:lpstr>
      <vt:lpstr>Bəzək iş</vt:lpstr>
      <vt:lpstr>Santex iş</vt:lpstr>
      <vt:lpstr>Pəncərə-qapı</vt:lpstr>
      <vt:lpstr>LİFT</vt:lpstr>
      <vt:lpstr>Akt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2022-11-03T08:13:01Z</dcterms:modified>
</cp:coreProperties>
</file>